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defaultThemeVersion="124226"/>
  <mc:AlternateContent xmlns:mc="http://schemas.openxmlformats.org/markup-compatibility/2006">
    <mc:Choice Requires="x15">
      <x15ac:absPath xmlns:x15ac="http://schemas.microsoft.com/office/spreadsheetml/2010/11/ac" url="C:\Users\akhil717\AppData\Local\Microsoft\Windows\INetCache\Content.Outlook\1EK1QSKF\"/>
    </mc:Choice>
  </mc:AlternateContent>
  <xr:revisionPtr revIDLastSave="0" documentId="13_ncr:1_{03646852-8698-4345-9E12-A563F33E720E}" xr6:coauthVersionLast="47" xr6:coauthVersionMax="47" xr10:uidLastSave="{00000000-0000-0000-0000-000000000000}"/>
  <bookViews>
    <workbookView xWindow="-108" yWindow="-108" windowWidth="23256" windowHeight="12456" tabRatio="864" activeTab="1" xr2:uid="{1C56B176-4BF8-49F2-891C-DE184E873A7C}"/>
  </bookViews>
  <sheets>
    <sheet name="ReadMe" sheetId="48" r:id="rId1"/>
    <sheet name="Intro" sheetId="26" r:id="rId2"/>
    <sheet name="Input" sheetId="99" r:id="rId3"/>
    <sheet name="Additional_Information" sheetId="110" r:id="rId4"/>
    <sheet name="Market Consistent Balance Sheet" sheetId="41" r:id="rId5"/>
    <sheet name="Note 1 Government Securities" sheetId="76" r:id="rId6"/>
    <sheet name="Note 2 Debt securities" sheetId="77" r:id="rId7"/>
    <sheet name="Note 3 Ordinary shares" sheetId="78" r:id="rId8"/>
    <sheet name="Note 4 Corporate Debts" sheetId="79" r:id="rId9"/>
    <sheet name="Note 5 Deposits" sheetId="80" r:id="rId10"/>
    <sheet name="Note 6 Freehold - Occupied" sheetId="81" r:id="rId11"/>
    <sheet name="Note 7 Free Hold - Investment" sheetId="82" r:id="rId12"/>
    <sheet name="Note 8 Inv - Related parties" sheetId="83" r:id="rId13"/>
    <sheet name="Note 9 Unlis Shar &amp; Co deb inv" sheetId="84" r:id="rId14"/>
    <sheet name="Note 10 Unrated Corporate Debt " sheetId="90" r:id="rId15"/>
    <sheet name="Note 11 Unit Trust and MF" sheetId="85" r:id="rId16"/>
    <sheet name="Note 12 Gold" sheetId="86" r:id="rId17"/>
    <sheet name="Note 13 Morgage loan" sheetId="88" r:id="rId18"/>
    <sheet name="Note 14 Leasehold Property" sheetId="104" r:id="rId19"/>
    <sheet name="Note15 Other inadmissible asset" sheetId="109" r:id="rId20"/>
    <sheet name="Note 16 Inadmissible Prop,Plant" sheetId="108" r:id="rId21"/>
    <sheet name="Note 17 Inadmissible L&amp;A" sheetId="101" r:id="rId22"/>
    <sheet name="Note 18 Inadmissible shares" sheetId="102" r:id="rId23"/>
    <sheet name="Note 19 Inadmissible Inv Rel" sheetId="103" r:id="rId24"/>
    <sheet name="Table 1A Unit Trusts" sheetId="71" r:id="rId25"/>
    <sheet name="Table 2A - Liability Breakdown" sheetId="64" r:id="rId26"/>
    <sheet name="Table 2B - Reinsurance" sheetId="66" r:id="rId27"/>
    <sheet name="Table 2C - Reinsurance Details" sheetId="72" r:id="rId28"/>
    <sheet name="Table 2D - Coinsurance" sheetId="106" r:id="rId29"/>
    <sheet name="Table 2E - Coinsurance Detail" sheetId="105" r:id="rId30"/>
    <sheet name="Table 4 - Asset Cashflows" sheetId="70" r:id="rId31"/>
    <sheet name="Table 5 - Liability Cashflows" sheetId="50" r:id="rId32"/>
    <sheet name="Ins Claims " sheetId="89" r:id="rId33"/>
    <sheet name="ZC Curve" sheetId="54" r:id="rId34"/>
    <sheet name="GI-TR " sheetId="97" r:id="rId35"/>
    <sheet name="I Solvency" sheetId="62" r:id="rId36"/>
    <sheet name="II TAC" sheetId="61" r:id="rId37"/>
    <sheet name="III RCR" sheetId="59" r:id="rId38"/>
    <sheet name="1 Credit Risk" sheetId="51" r:id="rId39"/>
    <sheet name="2 Concentration Risk" sheetId="67" r:id="rId40"/>
    <sheet name="3 Market Risk" sheetId="52" r:id="rId41"/>
    <sheet name="3.1 Asset Shocks" sheetId="53" r:id="rId42"/>
    <sheet name="3.2 Liability Shocks" sheetId="55" r:id="rId43"/>
    <sheet name="4 Reinsurance&amp;Coinsurance Risk" sheetId="68" r:id="rId44"/>
    <sheet name="5 Liability Risk Charge" sheetId="57" r:id="rId45"/>
    <sheet name="6 Operational Risk" sheetId="74" r:id="rId46"/>
    <sheet name="7 Catastrophe Risk" sheetId="107" r:id="rId47"/>
    <sheet name="Comments" sheetId="69" r:id="rId48"/>
    <sheet name="Summary" sheetId="75" r:id="rId49"/>
  </sheets>
  <definedNames>
    <definedName name="LOCAL_MYSQL_DATE_FORMAT" localSheetId="4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3" i="41" l="1"/>
  <c r="E62" i="68"/>
  <c r="C13" i="107" l="1"/>
  <c r="L19" i="107"/>
  <c r="E39" i="107"/>
  <c r="E38" i="107"/>
  <c r="E37" i="107"/>
  <c r="E40" i="107" s="1"/>
  <c r="D40" i="107"/>
  <c r="E7" i="107" s="1"/>
  <c r="E32" i="107"/>
  <c r="G26" i="107"/>
  <c r="E26" i="107"/>
  <c r="E25" i="107"/>
  <c r="G25" i="107" s="1"/>
  <c r="E24" i="107"/>
  <c r="G24" i="107" s="1"/>
  <c r="G27" i="107" s="1"/>
  <c r="E19" i="107"/>
  <c r="G19" i="107" s="1"/>
  <c r="C12" i="107" s="1"/>
  <c r="A22" i="67"/>
  <c r="E74" i="79"/>
  <c r="E82" i="79" s="1"/>
  <c r="D74" i="79"/>
  <c r="D82" i="79" s="1"/>
  <c r="E61" i="79"/>
  <c r="F61" i="79"/>
  <c r="G61" i="79"/>
  <c r="H61" i="79"/>
  <c r="G70" i="41"/>
  <c r="G43" i="41"/>
  <c r="G44" i="41"/>
  <c r="G45" i="41"/>
  <c r="G46" i="41"/>
  <c r="E42" i="41"/>
  <c r="D42" i="41"/>
  <c r="G42" i="41" s="1"/>
  <c r="D20" i="106"/>
  <c r="D13" i="106"/>
  <c r="D21" i="66"/>
  <c r="D14" i="66"/>
  <c r="G59" i="105"/>
  <c r="F59" i="105"/>
  <c r="G58" i="105"/>
  <c r="F58" i="105"/>
  <c r="G57" i="105"/>
  <c r="F57" i="105"/>
  <c r="G56" i="105"/>
  <c r="F56" i="105"/>
  <c r="G55" i="105"/>
  <c r="F55" i="105"/>
  <c r="G54" i="105"/>
  <c r="F54" i="105"/>
  <c r="G53" i="105"/>
  <c r="F53" i="105"/>
  <c r="G52" i="105"/>
  <c r="F52" i="105"/>
  <c r="G51" i="105"/>
  <c r="F51" i="105"/>
  <c r="G50" i="105"/>
  <c r="F50" i="105"/>
  <c r="G49" i="105"/>
  <c r="F49" i="105"/>
  <c r="G48" i="105"/>
  <c r="F48" i="105"/>
  <c r="G47" i="105"/>
  <c r="F47" i="105"/>
  <c r="G46" i="105"/>
  <c r="F46" i="105"/>
  <c r="G45" i="105"/>
  <c r="F45" i="105"/>
  <c r="G44" i="105"/>
  <c r="F44" i="105"/>
  <c r="G43" i="105"/>
  <c r="F43" i="105"/>
  <c r="G42" i="105"/>
  <c r="F42" i="105"/>
  <c r="G41" i="105"/>
  <c r="F41" i="105"/>
  <c r="G40" i="105"/>
  <c r="F40" i="105"/>
  <c r="G39" i="105"/>
  <c r="F39" i="105"/>
  <c r="G38" i="105"/>
  <c r="F38" i="105"/>
  <c r="G37" i="105"/>
  <c r="F37" i="105"/>
  <c r="G36" i="105"/>
  <c r="F36" i="105"/>
  <c r="G35" i="105"/>
  <c r="F35" i="105"/>
  <c r="G34" i="105"/>
  <c r="F34" i="105"/>
  <c r="G33" i="105"/>
  <c r="F33" i="105"/>
  <c r="G32" i="105"/>
  <c r="F32" i="105"/>
  <c r="G31" i="105"/>
  <c r="F31" i="105"/>
  <c r="G30" i="105"/>
  <c r="F30" i="105"/>
  <c r="G29" i="105"/>
  <c r="F29" i="105"/>
  <c r="G28" i="105"/>
  <c r="F28" i="105"/>
  <c r="G27" i="105"/>
  <c r="F27" i="105"/>
  <c r="G26" i="105"/>
  <c r="F26" i="105"/>
  <c r="G25" i="105"/>
  <c r="F25" i="105"/>
  <c r="G24" i="105"/>
  <c r="F24" i="105"/>
  <c r="G23" i="105"/>
  <c r="F23" i="105"/>
  <c r="G22" i="105"/>
  <c r="F22" i="105"/>
  <c r="G21" i="105"/>
  <c r="F21" i="105"/>
  <c r="G20" i="105"/>
  <c r="F20" i="105"/>
  <c r="G19" i="105"/>
  <c r="F19" i="105"/>
  <c r="G18" i="105"/>
  <c r="F18" i="105"/>
  <c r="G17" i="105"/>
  <c r="F17" i="105"/>
  <c r="G16" i="105"/>
  <c r="F16" i="105"/>
  <c r="G15" i="105"/>
  <c r="F15" i="105"/>
  <c r="G14" i="105"/>
  <c r="F14" i="105"/>
  <c r="G13" i="105"/>
  <c r="F13" i="105"/>
  <c r="G12" i="105"/>
  <c r="F12" i="105"/>
  <c r="G11" i="105"/>
  <c r="F11" i="105"/>
  <c r="G10" i="105"/>
  <c r="F10" i="105"/>
  <c r="F22" i="109"/>
  <c r="E22" i="109"/>
  <c r="D22" i="109"/>
  <c r="C22" i="109"/>
  <c r="C23" i="109" s="1"/>
  <c r="F23" i="109"/>
  <c r="E23" i="109"/>
  <c r="D23" i="109"/>
  <c r="F17" i="109"/>
  <c r="E17" i="109"/>
  <c r="D17" i="109"/>
  <c r="C17" i="109"/>
  <c r="E22" i="108"/>
  <c r="D22" i="108"/>
  <c r="C22" i="108"/>
  <c r="C23" i="108" s="1"/>
  <c r="E23" i="108"/>
  <c r="D23" i="108"/>
  <c r="F17" i="108"/>
  <c r="E17" i="108"/>
  <c r="D17" i="108"/>
  <c r="C17" i="108"/>
  <c r="C14" i="107" l="1"/>
  <c r="E6" i="107" s="1"/>
  <c r="G59" i="72"/>
  <c r="F59" i="72"/>
  <c r="G58" i="72"/>
  <c r="F58" i="72"/>
  <c r="G57" i="72"/>
  <c r="F57" i="72"/>
  <c r="G56" i="72"/>
  <c r="F56" i="72"/>
  <c r="G55" i="72"/>
  <c r="F55" i="72"/>
  <c r="G54" i="72"/>
  <c r="F54" i="72"/>
  <c r="G53" i="72"/>
  <c r="F53" i="72"/>
  <c r="G52" i="72"/>
  <c r="F52" i="72"/>
  <c r="G51" i="72"/>
  <c r="F51" i="72"/>
  <c r="G50" i="72"/>
  <c r="F50" i="72"/>
  <c r="G49" i="72"/>
  <c r="F49" i="72"/>
  <c r="G48" i="72"/>
  <c r="F48" i="72"/>
  <c r="G47" i="72"/>
  <c r="F47" i="72"/>
  <c r="G46" i="72"/>
  <c r="F46" i="72"/>
  <c r="G45" i="72"/>
  <c r="F45" i="72"/>
  <c r="G44" i="72"/>
  <c r="F44" i="72"/>
  <c r="G43" i="72"/>
  <c r="F43" i="72"/>
  <c r="G42" i="72"/>
  <c r="F42" i="72"/>
  <c r="G41" i="72"/>
  <c r="F41" i="72"/>
  <c r="G40" i="72"/>
  <c r="F40" i="72"/>
  <c r="G39" i="72"/>
  <c r="F39" i="72"/>
  <c r="G38" i="72"/>
  <c r="F38" i="72"/>
  <c r="G37" i="72"/>
  <c r="F37" i="72"/>
  <c r="G36" i="72"/>
  <c r="F36" i="72"/>
  <c r="G35" i="72"/>
  <c r="F35" i="72"/>
  <c r="G34" i="72"/>
  <c r="F34" i="72"/>
  <c r="G33" i="72"/>
  <c r="F33" i="72"/>
  <c r="G32" i="72"/>
  <c r="F32" i="72"/>
  <c r="G31" i="72"/>
  <c r="F31" i="72"/>
  <c r="G30" i="72"/>
  <c r="F30" i="72"/>
  <c r="G29" i="72"/>
  <c r="F29" i="72"/>
  <c r="G28" i="72"/>
  <c r="F28" i="72"/>
  <c r="G27" i="72"/>
  <c r="F27" i="72"/>
  <c r="G26" i="72"/>
  <c r="F26" i="72"/>
  <c r="G25" i="72"/>
  <c r="F25" i="72"/>
  <c r="G24" i="72"/>
  <c r="F24" i="72"/>
  <c r="G23" i="72"/>
  <c r="F23" i="72"/>
  <c r="G22" i="72"/>
  <c r="F22" i="72"/>
  <c r="G21" i="72"/>
  <c r="F21" i="72"/>
  <c r="G20" i="72"/>
  <c r="F20" i="72"/>
  <c r="G19" i="72"/>
  <c r="F19" i="72"/>
  <c r="G18" i="72"/>
  <c r="F18" i="72"/>
  <c r="G17" i="72"/>
  <c r="F17" i="72"/>
  <c r="G16" i="72"/>
  <c r="F16" i="72"/>
  <c r="G15" i="72"/>
  <c r="F15" i="72"/>
  <c r="G14" i="72"/>
  <c r="F14" i="72"/>
  <c r="G13" i="72"/>
  <c r="F13" i="72"/>
  <c r="G12" i="72"/>
  <c r="F12" i="72"/>
  <c r="G11" i="72"/>
  <c r="F11" i="72"/>
  <c r="F10" i="72"/>
  <c r="G10" i="72"/>
  <c r="H59" i="105"/>
  <c r="E59" i="105"/>
  <c r="D59" i="105"/>
  <c r="C59" i="105"/>
  <c r="B59" i="105"/>
  <c r="H58" i="105"/>
  <c r="E58" i="105"/>
  <c r="D58" i="105"/>
  <c r="C58" i="105"/>
  <c r="B58" i="105"/>
  <c r="H57" i="105"/>
  <c r="E57" i="105"/>
  <c r="D57" i="105"/>
  <c r="C57" i="105"/>
  <c r="B57" i="105"/>
  <c r="H56" i="105"/>
  <c r="E56" i="105"/>
  <c r="D56" i="105"/>
  <c r="C56" i="105"/>
  <c r="B56" i="105"/>
  <c r="H55" i="105"/>
  <c r="E55" i="105"/>
  <c r="D55" i="105"/>
  <c r="C55" i="105"/>
  <c r="B55" i="105"/>
  <c r="H54" i="105"/>
  <c r="E54" i="105"/>
  <c r="D54" i="105"/>
  <c r="C54" i="105"/>
  <c r="B54" i="105"/>
  <c r="H53" i="105"/>
  <c r="E53" i="105"/>
  <c r="D53" i="105"/>
  <c r="C53" i="105"/>
  <c r="B53" i="105"/>
  <c r="H52" i="105"/>
  <c r="E52" i="105"/>
  <c r="D52" i="105"/>
  <c r="C52" i="105"/>
  <c r="B52" i="105"/>
  <c r="H51" i="105"/>
  <c r="E51" i="105"/>
  <c r="D51" i="105"/>
  <c r="C51" i="105"/>
  <c r="B51" i="105"/>
  <c r="H50" i="105"/>
  <c r="E50" i="105"/>
  <c r="D50" i="105"/>
  <c r="C50" i="105"/>
  <c r="B50" i="105"/>
  <c r="H49" i="105"/>
  <c r="E49" i="105"/>
  <c r="D49" i="105"/>
  <c r="C49" i="105"/>
  <c r="B49" i="105"/>
  <c r="H48" i="105"/>
  <c r="E48" i="105"/>
  <c r="D48" i="105"/>
  <c r="C48" i="105"/>
  <c r="B48" i="105"/>
  <c r="H47" i="105"/>
  <c r="E47" i="105"/>
  <c r="D47" i="105"/>
  <c r="C47" i="105"/>
  <c r="B47" i="105"/>
  <c r="H46" i="105"/>
  <c r="E46" i="105"/>
  <c r="D46" i="105"/>
  <c r="C46" i="105"/>
  <c r="B46" i="105"/>
  <c r="H45" i="105"/>
  <c r="E45" i="105"/>
  <c r="D45" i="105"/>
  <c r="C45" i="105"/>
  <c r="B45" i="105"/>
  <c r="H44" i="105"/>
  <c r="E44" i="105"/>
  <c r="D44" i="105"/>
  <c r="C44" i="105"/>
  <c r="B44" i="105"/>
  <c r="H43" i="105"/>
  <c r="E43" i="105"/>
  <c r="D43" i="105"/>
  <c r="C43" i="105"/>
  <c r="B43" i="105"/>
  <c r="H42" i="105"/>
  <c r="E42" i="105"/>
  <c r="D42" i="105"/>
  <c r="C42" i="105"/>
  <c r="B42" i="105"/>
  <c r="H41" i="105"/>
  <c r="E41" i="105"/>
  <c r="D41" i="105"/>
  <c r="C41" i="105"/>
  <c r="B41" i="105"/>
  <c r="H40" i="105"/>
  <c r="E40" i="105"/>
  <c r="D40" i="105"/>
  <c r="C40" i="105"/>
  <c r="B40" i="105"/>
  <c r="H39" i="105"/>
  <c r="E39" i="105"/>
  <c r="D39" i="105"/>
  <c r="C39" i="105"/>
  <c r="B39" i="105"/>
  <c r="H38" i="105"/>
  <c r="E38" i="105"/>
  <c r="D38" i="105"/>
  <c r="C38" i="105"/>
  <c r="B38" i="105"/>
  <c r="H37" i="105"/>
  <c r="E37" i="105"/>
  <c r="D37" i="105"/>
  <c r="C37" i="105"/>
  <c r="B37" i="105"/>
  <c r="H36" i="105"/>
  <c r="E36" i="105"/>
  <c r="D36" i="105"/>
  <c r="C36" i="105"/>
  <c r="B36" i="105"/>
  <c r="H35" i="105"/>
  <c r="E35" i="105"/>
  <c r="D35" i="105"/>
  <c r="C35" i="105"/>
  <c r="B35" i="105"/>
  <c r="H34" i="105"/>
  <c r="E34" i="105"/>
  <c r="D34" i="105"/>
  <c r="C34" i="105"/>
  <c r="B34" i="105"/>
  <c r="H33" i="105"/>
  <c r="E33" i="105"/>
  <c r="D33" i="105"/>
  <c r="C33" i="105"/>
  <c r="B33" i="105"/>
  <c r="H32" i="105"/>
  <c r="E32" i="105"/>
  <c r="D32" i="105"/>
  <c r="C32" i="105"/>
  <c r="B32" i="105"/>
  <c r="H31" i="105"/>
  <c r="E31" i="105"/>
  <c r="D31" i="105"/>
  <c r="C31" i="105"/>
  <c r="B31" i="105"/>
  <c r="H30" i="105"/>
  <c r="E30" i="105"/>
  <c r="D30" i="105"/>
  <c r="C30" i="105"/>
  <c r="B30" i="105"/>
  <c r="H29" i="105"/>
  <c r="E29" i="105"/>
  <c r="D29" i="105"/>
  <c r="C29" i="105"/>
  <c r="B29" i="105"/>
  <c r="H28" i="105"/>
  <c r="E28" i="105"/>
  <c r="D28" i="105"/>
  <c r="C28" i="105"/>
  <c r="B28" i="105"/>
  <c r="H27" i="105"/>
  <c r="E27" i="105"/>
  <c r="D27" i="105"/>
  <c r="C27" i="105"/>
  <c r="B27" i="105"/>
  <c r="H26" i="105"/>
  <c r="E26" i="105"/>
  <c r="D26" i="105"/>
  <c r="C26" i="105"/>
  <c r="B26" i="105"/>
  <c r="H25" i="105"/>
  <c r="E25" i="105"/>
  <c r="D25" i="105"/>
  <c r="C25" i="105"/>
  <c r="B25" i="105"/>
  <c r="H24" i="105"/>
  <c r="E24" i="105"/>
  <c r="D24" i="105"/>
  <c r="C24" i="105"/>
  <c r="B24" i="105"/>
  <c r="H23" i="105"/>
  <c r="E23" i="105"/>
  <c r="D23" i="105"/>
  <c r="C23" i="105"/>
  <c r="B23" i="105"/>
  <c r="H22" i="105"/>
  <c r="E22" i="105"/>
  <c r="D22" i="105"/>
  <c r="C22" i="105"/>
  <c r="B22" i="105"/>
  <c r="H21" i="105"/>
  <c r="E21" i="105"/>
  <c r="D21" i="105"/>
  <c r="C21" i="105"/>
  <c r="B21" i="105"/>
  <c r="H20" i="105"/>
  <c r="E20" i="105"/>
  <c r="D20" i="105"/>
  <c r="C20" i="105"/>
  <c r="B20" i="105"/>
  <c r="H19" i="105"/>
  <c r="E19" i="105"/>
  <c r="D19" i="105"/>
  <c r="C19" i="105"/>
  <c r="B19" i="105"/>
  <c r="H18" i="105"/>
  <c r="E18" i="105"/>
  <c r="D18" i="105"/>
  <c r="C18" i="105"/>
  <c r="B18" i="105"/>
  <c r="H17" i="105"/>
  <c r="E17" i="105"/>
  <c r="D17" i="105"/>
  <c r="C17" i="105"/>
  <c r="B17" i="105"/>
  <c r="H16" i="105"/>
  <c r="E16" i="105"/>
  <c r="D16" i="105"/>
  <c r="C16" i="105"/>
  <c r="B16" i="105"/>
  <c r="H15" i="105"/>
  <c r="E15" i="105"/>
  <c r="D15" i="105"/>
  <c r="C15" i="105"/>
  <c r="B15" i="105"/>
  <c r="H14" i="105"/>
  <c r="E14" i="105"/>
  <c r="D14" i="105"/>
  <c r="C14" i="105"/>
  <c r="B14" i="105"/>
  <c r="H13" i="105"/>
  <c r="E13" i="105"/>
  <c r="D13" i="105"/>
  <c r="C13" i="105"/>
  <c r="B13" i="105"/>
  <c r="H12" i="105"/>
  <c r="E12" i="105"/>
  <c r="D12" i="105"/>
  <c r="C12" i="105"/>
  <c r="B12" i="105"/>
  <c r="H11" i="105"/>
  <c r="E11" i="105"/>
  <c r="D11" i="105"/>
  <c r="C11" i="105"/>
  <c r="B11" i="105"/>
  <c r="H10" i="105"/>
  <c r="E10" i="105"/>
  <c r="D10" i="105"/>
  <c r="C10" i="105"/>
  <c r="B10" i="105"/>
  <c r="H59" i="72"/>
  <c r="E59" i="72"/>
  <c r="D59" i="72"/>
  <c r="C59" i="72"/>
  <c r="B59" i="72"/>
  <c r="H58" i="72"/>
  <c r="E58" i="72"/>
  <c r="D58" i="72"/>
  <c r="C58" i="72"/>
  <c r="B58" i="72"/>
  <c r="H57" i="72"/>
  <c r="E57" i="72"/>
  <c r="D57" i="72"/>
  <c r="C57" i="72"/>
  <c r="B57" i="72"/>
  <c r="H56" i="72"/>
  <c r="E56" i="72"/>
  <c r="D56" i="72"/>
  <c r="C56" i="72"/>
  <c r="B56" i="72"/>
  <c r="H55" i="72"/>
  <c r="E55" i="72"/>
  <c r="D55" i="72"/>
  <c r="C55" i="72"/>
  <c r="B55" i="72"/>
  <c r="H54" i="72"/>
  <c r="E54" i="72"/>
  <c r="D54" i="72"/>
  <c r="C54" i="72"/>
  <c r="B54" i="72"/>
  <c r="H53" i="72"/>
  <c r="E53" i="72"/>
  <c r="D53" i="72"/>
  <c r="C53" i="72"/>
  <c r="B53" i="72"/>
  <c r="H52" i="72"/>
  <c r="E52" i="72"/>
  <c r="D52" i="72"/>
  <c r="C52" i="72"/>
  <c r="B52" i="72"/>
  <c r="H51" i="72"/>
  <c r="E51" i="72"/>
  <c r="D51" i="72"/>
  <c r="C51" i="72"/>
  <c r="B51" i="72"/>
  <c r="H50" i="72"/>
  <c r="E50" i="72"/>
  <c r="D50" i="72"/>
  <c r="C50" i="72"/>
  <c r="B50" i="72"/>
  <c r="H49" i="72"/>
  <c r="E49" i="72"/>
  <c r="D49" i="72"/>
  <c r="C49" i="72"/>
  <c r="B49" i="72"/>
  <c r="H48" i="72"/>
  <c r="E48" i="72"/>
  <c r="D48" i="72"/>
  <c r="C48" i="72"/>
  <c r="B48" i="72"/>
  <c r="H47" i="72"/>
  <c r="E47" i="72"/>
  <c r="D47" i="72"/>
  <c r="C47" i="72"/>
  <c r="B47" i="72"/>
  <c r="H46" i="72"/>
  <c r="E46" i="72"/>
  <c r="D46" i="72"/>
  <c r="C46" i="72"/>
  <c r="B46" i="72"/>
  <c r="H45" i="72"/>
  <c r="E45" i="72"/>
  <c r="D45" i="72"/>
  <c r="C45" i="72"/>
  <c r="B45" i="72"/>
  <c r="H44" i="72"/>
  <c r="E44" i="72"/>
  <c r="D44" i="72"/>
  <c r="C44" i="72"/>
  <c r="B44" i="72"/>
  <c r="H43" i="72"/>
  <c r="E43" i="72"/>
  <c r="D43" i="72"/>
  <c r="C43" i="72"/>
  <c r="B43" i="72"/>
  <c r="H42" i="72"/>
  <c r="E42" i="72"/>
  <c r="D42" i="72"/>
  <c r="C42" i="72"/>
  <c r="B42" i="72"/>
  <c r="H41" i="72"/>
  <c r="E41" i="72"/>
  <c r="D41" i="72"/>
  <c r="C41" i="72"/>
  <c r="B41" i="72"/>
  <c r="H40" i="72"/>
  <c r="E40" i="72"/>
  <c r="D40" i="72"/>
  <c r="C40" i="72"/>
  <c r="B40" i="72"/>
  <c r="H39" i="72"/>
  <c r="E39" i="72"/>
  <c r="D39" i="72"/>
  <c r="C39" i="72"/>
  <c r="B39" i="72"/>
  <c r="H38" i="72"/>
  <c r="E38" i="72"/>
  <c r="D38" i="72"/>
  <c r="C38" i="72"/>
  <c r="B38" i="72"/>
  <c r="H37" i="72"/>
  <c r="E37" i="72"/>
  <c r="D37" i="72"/>
  <c r="C37" i="72"/>
  <c r="B37" i="72"/>
  <c r="H36" i="72"/>
  <c r="E36" i="72"/>
  <c r="D36" i="72"/>
  <c r="C36" i="72"/>
  <c r="B36" i="72"/>
  <c r="H35" i="72"/>
  <c r="E35" i="72"/>
  <c r="D35" i="72"/>
  <c r="C35" i="72"/>
  <c r="B35" i="72"/>
  <c r="H34" i="72"/>
  <c r="E34" i="72"/>
  <c r="D34" i="72"/>
  <c r="C34" i="72"/>
  <c r="B34" i="72"/>
  <c r="H33" i="72"/>
  <c r="E33" i="72"/>
  <c r="D33" i="72"/>
  <c r="C33" i="72"/>
  <c r="B33" i="72"/>
  <c r="H32" i="72"/>
  <c r="E32" i="72"/>
  <c r="D32" i="72"/>
  <c r="C32" i="72"/>
  <c r="B32" i="72"/>
  <c r="H31" i="72"/>
  <c r="E31" i="72"/>
  <c r="D31" i="72"/>
  <c r="C31" i="72"/>
  <c r="B31" i="72"/>
  <c r="H30" i="72"/>
  <c r="E30" i="72"/>
  <c r="D30" i="72"/>
  <c r="C30" i="72"/>
  <c r="B30" i="72"/>
  <c r="H29" i="72"/>
  <c r="E29" i="72"/>
  <c r="D29" i="72"/>
  <c r="C29" i="72"/>
  <c r="B29" i="72"/>
  <c r="H28" i="72"/>
  <c r="E28" i="72"/>
  <c r="D28" i="72"/>
  <c r="C28" i="72"/>
  <c r="B28" i="72"/>
  <c r="H27" i="72"/>
  <c r="E27" i="72"/>
  <c r="D27" i="72"/>
  <c r="C27" i="72"/>
  <c r="B27" i="72"/>
  <c r="H26" i="72"/>
  <c r="E26" i="72"/>
  <c r="D26" i="72"/>
  <c r="C26" i="72"/>
  <c r="B26" i="72"/>
  <c r="H25" i="72"/>
  <c r="E25" i="72"/>
  <c r="D25" i="72"/>
  <c r="C25" i="72"/>
  <c r="B25" i="72"/>
  <c r="H24" i="72"/>
  <c r="E24" i="72"/>
  <c r="D24" i="72"/>
  <c r="C24" i="72"/>
  <c r="B24" i="72"/>
  <c r="H23" i="72"/>
  <c r="E23" i="72"/>
  <c r="D23" i="72"/>
  <c r="C23" i="72"/>
  <c r="B23" i="72"/>
  <c r="H22" i="72"/>
  <c r="E22" i="72"/>
  <c r="D22" i="72"/>
  <c r="C22" i="72"/>
  <c r="B22" i="72"/>
  <c r="H21" i="72"/>
  <c r="E21" i="72"/>
  <c r="D21" i="72"/>
  <c r="C21" i="72"/>
  <c r="B21" i="72"/>
  <c r="H20" i="72"/>
  <c r="E20" i="72"/>
  <c r="D20" i="72"/>
  <c r="C20" i="72"/>
  <c r="B20" i="72"/>
  <c r="H19" i="72"/>
  <c r="E19" i="72"/>
  <c r="D19" i="72"/>
  <c r="C19" i="72"/>
  <c r="B19" i="72"/>
  <c r="H18" i="72"/>
  <c r="E18" i="72"/>
  <c r="D18" i="72"/>
  <c r="C18" i="72"/>
  <c r="B18" i="72"/>
  <c r="H17" i="72"/>
  <c r="E17" i="72"/>
  <c r="D17" i="72"/>
  <c r="C17" i="72"/>
  <c r="B17" i="72"/>
  <c r="H16" i="72"/>
  <c r="E16" i="72"/>
  <c r="D16" i="72"/>
  <c r="C16" i="72"/>
  <c r="B16" i="72"/>
  <c r="H15" i="72"/>
  <c r="E15" i="72"/>
  <c r="D15" i="72"/>
  <c r="C15" i="72"/>
  <c r="B15" i="72"/>
  <c r="H14" i="72"/>
  <c r="E14" i="72"/>
  <c r="D14" i="72"/>
  <c r="C14" i="72"/>
  <c r="B14" i="72"/>
  <c r="H13" i="72"/>
  <c r="E13" i="72"/>
  <c r="D13" i="72"/>
  <c r="C13" i="72"/>
  <c r="B13" i="72"/>
  <c r="H12" i="72"/>
  <c r="E12" i="72"/>
  <c r="D12" i="72"/>
  <c r="C12" i="72"/>
  <c r="B12" i="72"/>
  <c r="H11" i="72"/>
  <c r="E11" i="72"/>
  <c r="D11" i="72"/>
  <c r="C11" i="72"/>
  <c r="B11" i="72"/>
  <c r="H10" i="72"/>
  <c r="E10" i="72"/>
  <c r="D10" i="72"/>
  <c r="C10" i="72"/>
  <c r="B10" i="72"/>
  <c r="E71" i="41"/>
  <c r="D71" i="41"/>
  <c r="E82" i="41"/>
  <c r="D82" i="41"/>
  <c r="A21" i="67" l="1"/>
  <c r="A23" i="67"/>
  <c r="A24" i="67"/>
  <c r="M496" i="53"/>
  <c r="L496" i="53"/>
  <c r="K496" i="53"/>
  <c r="H975" i="53"/>
  <c r="H974" i="53"/>
  <c r="H973" i="53"/>
  <c r="H972" i="53"/>
  <c r="H971" i="53"/>
  <c r="H970" i="53"/>
  <c r="H969" i="53"/>
  <c r="H968" i="53"/>
  <c r="H967" i="53"/>
  <c r="H966" i="53"/>
  <c r="H965" i="53"/>
  <c r="H964" i="53"/>
  <c r="H963" i="53"/>
  <c r="H962" i="53"/>
  <c r="H961" i="53"/>
  <c r="H960" i="53"/>
  <c r="H959" i="53"/>
  <c r="H958" i="53"/>
  <c r="H957" i="53"/>
  <c r="H956" i="53"/>
  <c r="H955" i="53"/>
  <c r="H954" i="53"/>
  <c r="H953" i="53"/>
  <c r="H952" i="53"/>
  <c r="H951" i="53"/>
  <c r="H950" i="53"/>
  <c r="H949" i="53"/>
  <c r="H948" i="53"/>
  <c r="H947" i="53"/>
  <c r="H946" i="53"/>
  <c r="H945" i="53"/>
  <c r="H944" i="53"/>
  <c r="H943" i="53"/>
  <c r="H942" i="53"/>
  <c r="H941" i="53"/>
  <c r="H940" i="53"/>
  <c r="H939" i="53"/>
  <c r="H938" i="53"/>
  <c r="H937" i="53"/>
  <c r="H936" i="53"/>
  <c r="H935" i="53"/>
  <c r="H934" i="53"/>
  <c r="H933" i="53"/>
  <c r="H932" i="53"/>
  <c r="H931" i="53"/>
  <c r="H930" i="53"/>
  <c r="H929" i="53"/>
  <c r="H928" i="53"/>
  <c r="H927" i="53"/>
  <c r="H926" i="53"/>
  <c r="H925" i="53"/>
  <c r="H924" i="53"/>
  <c r="H923" i="53"/>
  <c r="H922" i="53"/>
  <c r="H921" i="53"/>
  <c r="H920" i="53"/>
  <c r="H919" i="53"/>
  <c r="H918" i="53"/>
  <c r="H917" i="53"/>
  <c r="H916" i="53"/>
  <c r="H915" i="53"/>
  <c r="H914" i="53"/>
  <c r="H913" i="53"/>
  <c r="H912" i="53"/>
  <c r="H911" i="53"/>
  <c r="H910" i="53"/>
  <c r="H909" i="53"/>
  <c r="H908" i="53"/>
  <c r="H907" i="53"/>
  <c r="H906" i="53"/>
  <c r="H905" i="53"/>
  <c r="H904" i="53"/>
  <c r="H903" i="53"/>
  <c r="H902" i="53"/>
  <c r="H901" i="53"/>
  <c r="H900" i="53"/>
  <c r="H899" i="53"/>
  <c r="H898" i="53"/>
  <c r="H897" i="53"/>
  <c r="H896" i="53"/>
  <c r="H895" i="53"/>
  <c r="H894" i="53"/>
  <c r="H893" i="53"/>
  <c r="H892" i="53"/>
  <c r="H891" i="53"/>
  <c r="H890" i="53"/>
  <c r="H889" i="53"/>
  <c r="H888" i="53"/>
  <c r="H887" i="53"/>
  <c r="H886" i="53"/>
  <c r="H885" i="53"/>
  <c r="H884" i="53"/>
  <c r="H883" i="53"/>
  <c r="H882" i="53"/>
  <c r="H881" i="53"/>
  <c r="H880" i="53"/>
  <c r="H879" i="53"/>
  <c r="H878" i="53"/>
  <c r="H877" i="53"/>
  <c r="H876" i="53"/>
  <c r="H875" i="53"/>
  <c r="H874" i="53"/>
  <c r="H873" i="53"/>
  <c r="H872" i="53"/>
  <c r="H871" i="53"/>
  <c r="H870" i="53"/>
  <c r="H869" i="53"/>
  <c r="H868" i="53"/>
  <c r="H867" i="53"/>
  <c r="H866" i="53"/>
  <c r="H865" i="53"/>
  <c r="H864" i="53"/>
  <c r="H863" i="53"/>
  <c r="H862" i="53"/>
  <c r="H861" i="53"/>
  <c r="H860" i="53"/>
  <c r="H859" i="53"/>
  <c r="H858" i="53"/>
  <c r="H857" i="53"/>
  <c r="H856" i="53"/>
  <c r="H855" i="53"/>
  <c r="H854" i="53"/>
  <c r="H853" i="53"/>
  <c r="H852" i="53"/>
  <c r="H851" i="53"/>
  <c r="H850" i="53"/>
  <c r="H849" i="53"/>
  <c r="H848" i="53"/>
  <c r="H847" i="53"/>
  <c r="H846" i="53"/>
  <c r="H845" i="53"/>
  <c r="H844" i="53"/>
  <c r="H843" i="53"/>
  <c r="H842" i="53"/>
  <c r="H841" i="53"/>
  <c r="H840" i="53"/>
  <c r="H839" i="53"/>
  <c r="H838" i="53"/>
  <c r="H837" i="53"/>
  <c r="H836" i="53"/>
  <c r="H835" i="53"/>
  <c r="H834" i="53"/>
  <c r="H833" i="53"/>
  <c r="H832" i="53"/>
  <c r="H831" i="53"/>
  <c r="H830" i="53"/>
  <c r="H829" i="53"/>
  <c r="H828" i="53"/>
  <c r="H827" i="53"/>
  <c r="H826" i="53"/>
  <c r="H825" i="53"/>
  <c r="H824" i="53"/>
  <c r="H823" i="53"/>
  <c r="H822" i="53"/>
  <c r="H821" i="53"/>
  <c r="H820" i="53"/>
  <c r="H819" i="53"/>
  <c r="H818" i="53"/>
  <c r="H817" i="53"/>
  <c r="H816" i="53"/>
  <c r="H815" i="53"/>
  <c r="H814" i="53"/>
  <c r="H813" i="53"/>
  <c r="H812" i="53"/>
  <c r="H811" i="53"/>
  <c r="H810" i="53"/>
  <c r="H809" i="53"/>
  <c r="H808" i="53"/>
  <c r="H807" i="53"/>
  <c r="H806" i="53"/>
  <c r="H805" i="53"/>
  <c r="H804" i="53"/>
  <c r="H803" i="53"/>
  <c r="H802" i="53"/>
  <c r="H801" i="53"/>
  <c r="H800" i="53"/>
  <c r="H799" i="53"/>
  <c r="H798" i="53"/>
  <c r="H797" i="53"/>
  <c r="H796" i="53"/>
  <c r="H795" i="53"/>
  <c r="H794" i="53"/>
  <c r="H793" i="53"/>
  <c r="H792" i="53"/>
  <c r="H791" i="53"/>
  <c r="H790" i="53"/>
  <c r="H789" i="53"/>
  <c r="H788" i="53"/>
  <c r="H787" i="53"/>
  <c r="H786" i="53"/>
  <c r="H785" i="53"/>
  <c r="H784" i="53"/>
  <c r="H783" i="53"/>
  <c r="H782" i="53"/>
  <c r="H781" i="53"/>
  <c r="H780" i="53"/>
  <c r="H779" i="53"/>
  <c r="H778" i="53"/>
  <c r="H777" i="53"/>
  <c r="H776" i="53"/>
  <c r="H775" i="53"/>
  <c r="H774" i="53"/>
  <c r="H773" i="53"/>
  <c r="H772" i="53"/>
  <c r="H771" i="53"/>
  <c r="H770" i="53"/>
  <c r="H769" i="53"/>
  <c r="H768" i="53"/>
  <c r="H767" i="53"/>
  <c r="H766" i="53"/>
  <c r="H765" i="53"/>
  <c r="H764" i="53"/>
  <c r="H763" i="53"/>
  <c r="H762" i="53"/>
  <c r="H761" i="53"/>
  <c r="H760" i="53"/>
  <c r="H759" i="53"/>
  <c r="H758" i="53"/>
  <c r="H757" i="53"/>
  <c r="H756" i="53"/>
  <c r="H755" i="53"/>
  <c r="H754" i="53"/>
  <c r="H753" i="53"/>
  <c r="H752" i="53"/>
  <c r="H751" i="53"/>
  <c r="H750" i="53"/>
  <c r="H749" i="53"/>
  <c r="H748" i="53"/>
  <c r="H747" i="53"/>
  <c r="H746" i="53"/>
  <c r="H745" i="53"/>
  <c r="H744" i="53"/>
  <c r="H743" i="53"/>
  <c r="H742" i="53"/>
  <c r="H741" i="53"/>
  <c r="H740" i="53"/>
  <c r="H739" i="53"/>
  <c r="H738" i="53"/>
  <c r="H737" i="53"/>
  <c r="H736" i="53"/>
  <c r="H735" i="53"/>
  <c r="H734" i="53"/>
  <c r="H733" i="53"/>
  <c r="H732" i="53"/>
  <c r="H731" i="53"/>
  <c r="H730" i="53"/>
  <c r="H729" i="53"/>
  <c r="H728" i="53"/>
  <c r="H727" i="53"/>
  <c r="H726" i="53"/>
  <c r="H725" i="53"/>
  <c r="H724" i="53"/>
  <c r="H723" i="53"/>
  <c r="H722" i="53"/>
  <c r="H721" i="53"/>
  <c r="H720" i="53"/>
  <c r="H719" i="53"/>
  <c r="H718" i="53"/>
  <c r="H717" i="53"/>
  <c r="H716" i="53"/>
  <c r="H715" i="53"/>
  <c r="H714" i="53"/>
  <c r="H713" i="53"/>
  <c r="H712" i="53"/>
  <c r="H711" i="53"/>
  <c r="H710" i="53"/>
  <c r="H709" i="53"/>
  <c r="H708" i="53"/>
  <c r="H707" i="53"/>
  <c r="H706" i="53"/>
  <c r="H705" i="53"/>
  <c r="H704" i="53"/>
  <c r="H703" i="53"/>
  <c r="H702" i="53"/>
  <c r="H701" i="53"/>
  <c r="H700" i="53"/>
  <c r="H699" i="53"/>
  <c r="H698" i="53"/>
  <c r="H697" i="53"/>
  <c r="H696" i="53"/>
  <c r="H695" i="53"/>
  <c r="H694" i="53"/>
  <c r="H693" i="53"/>
  <c r="H692" i="53"/>
  <c r="H691" i="53"/>
  <c r="H690" i="53"/>
  <c r="H689" i="53"/>
  <c r="H688" i="53"/>
  <c r="H687" i="53"/>
  <c r="H686" i="53"/>
  <c r="H685" i="53"/>
  <c r="H684" i="53"/>
  <c r="H683" i="53"/>
  <c r="H682" i="53"/>
  <c r="H681" i="53"/>
  <c r="H680" i="53"/>
  <c r="H679" i="53"/>
  <c r="H678" i="53"/>
  <c r="H677" i="53"/>
  <c r="H676" i="53"/>
  <c r="H675" i="53"/>
  <c r="H674" i="53"/>
  <c r="H673" i="53"/>
  <c r="H672" i="53"/>
  <c r="H671" i="53"/>
  <c r="H670" i="53"/>
  <c r="H669" i="53"/>
  <c r="H668" i="53"/>
  <c r="H667" i="53"/>
  <c r="H666" i="53"/>
  <c r="H665" i="53"/>
  <c r="H664" i="53"/>
  <c r="H663" i="53"/>
  <c r="H662" i="53"/>
  <c r="H661" i="53"/>
  <c r="H660" i="53"/>
  <c r="H659" i="53"/>
  <c r="H658" i="53"/>
  <c r="H657" i="53"/>
  <c r="H656" i="53"/>
  <c r="H655" i="53"/>
  <c r="H654" i="53"/>
  <c r="H653" i="53"/>
  <c r="H652" i="53"/>
  <c r="H651" i="53"/>
  <c r="H650" i="53"/>
  <c r="H649" i="53"/>
  <c r="H648" i="53"/>
  <c r="H647" i="53"/>
  <c r="H646" i="53"/>
  <c r="H645" i="53"/>
  <c r="H644" i="53"/>
  <c r="H643" i="53"/>
  <c r="H642" i="53"/>
  <c r="H641" i="53"/>
  <c r="H640" i="53"/>
  <c r="H639" i="53"/>
  <c r="H638" i="53"/>
  <c r="H637" i="53"/>
  <c r="H636" i="53"/>
  <c r="H635" i="53"/>
  <c r="H634" i="53"/>
  <c r="H633" i="53"/>
  <c r="H632" i="53"/>
  <c r="H631" i="53"/>
  <c r="H630" i="53"/>
  <c r="H629" i="53"/>
  <c r="H628" i="53"/>
  <c r="H627" i="53"/>
  <c r="H626" i="53"/>
  <c r="H625" i="53"/>
  <c r="H624" i="53"/>
  <c r="H623" i="53"/>
  <c r="H622" i="53"/>
  <c r="H621" i="53"/>
  <c r="H620" i="53"/>
  <c r="H619" i="53"/>
  <c r="H618" i="53"/>
  <c r="H617" i="53"/>
  <c r="H616" i="53"/>
  <c r="H615" i="53"/>
  <c r="H614" i="53"/>
  <c r="H613" i="53"/>
  <c r="H612" i="53"/>
  <c r="H611" i="53"/>
  <c r="H610" i="53"/>
  <c r="H609" i="53"/>
  <c r="H608" i="53"/>
  <c r="H607" i="53"/>
  <c r="H606" i="53"/>
  <c r="H605" i="53"/>
  <c r="H604" i="53"/>
  <c r="H603" i="53"/>
  <c r="H602" i="53"/>
  <c r="H601" i="53"/>
  <c r="H600" i="53"/>
  <c r="H599" i="53"/>
  <c r="H598" i="53"/>
  <c r="H597" i="53"/>
  <c r="H596" i="53"/>
  <c r="H595" i="53"/>
  <c r="H594" i="53"/>
  <c r="H593" i="53"/>
  <c r="H592" i="53"/>
  <c r="H591" i="53"/>
  <c r="H590" i="53"/>
  <c r="H589" i="53"/>
  <c r="H588" i="53"/>
  <c r="H587" i="53"/>
  <c r="H586" i="53"/>
  <c r="H585" i="53"/>
  <c r="H584" i="53"/>
  <c r="H583" i="53"/>
  <c r="H582" i="53"/>
  <c r="H581" i="53"/>
  <c r="H580" i="53"/>
  <c r="H579" i="53"/>
  <c r="H578" i="53"/>
  <c r="H577" i="53"/>
  <c r="H576" i="53"/>
  <c r="H575" i="53"/>
  <c r="H574" i="53"/>
  <c r="H573" i="53"/>
  <c r="H572" i="53"/>
  <c r="H571" i="53"/>
  <c r="H570" i="53"/>
  <c r="H569" i="53"/>
  <c r="H568" i="53"/>
  <c r="H567" i="53"/>
  <c r="H566" i="53"/>
  <c r="H565" i="53"/>
  <c r="H564" i="53"/>
  <c r="H563" i="53"/>
  <c r="H562" i="53"/>
  <c r="H561" i="53"/>
  <c r="H560" i="53"/>
  <c r="H559" i="53"/>
  <c r="H558" i="53"/>
  <c r="H557" i="53"/>
  <c r="H556" i="53"/>
  <c r="H555" i="53"/>
  <c r="H554" i="53"/>
  <c r="H553" i="53"/>
  <c r="H552" i="53"/>
  <c r="H551" i="53"/>
  <c r="H550" i="53"/>
  <c r="H549" i="53"/>
  <c r="H548" i="53"/>
  <c r="H547" i="53"/>
  <c r="H546" i="53"/>
  <c r="H545" i="53"/>
  <c r="H544" i="53"/>
  <c r="H543" i="53"/>
  <c r="H542" i="53"/>
  <c r="H541" i="53"/>
  <c r="H540" i="53"/>
  <c r="H539" i="53"/>
  <c r="H538" i="53"/>
  <c r="H537" i="53"/>
  <c r="H536" i="53"/>
  <c r="H535" i="53"/>
  <c r="H534" i="53"/>
  <c r="H533" i="53"/>
  <c r="H532" i="53"/>
  <c r="H531" i="53"/>
  <c r="A532" i="53"/>
  <c r="D532" i="53" s="1"/>
  <c r="A531" i="53"/>
  <c r="A530" i="53"/>
  <c r="A499" i="53"/>
  <c r="A500" i="53" s="1"/>
  <c r="A498" i="53"/>
  <c r="A497" i="53"/>
  <c r="C532" i="53"/>
  <c r="B532" i="53"/>
  <c r="D531" i="53"/>
  <c r="C531" i="53"/>
  <c r="B531" i="53"/>
  <c r="D499" i="53"/>
  <c r="C499" i="53"/>
  <c r="B499" i="53"/>
  <c r="D498" i="53"/>
  <c r="C498" i="53"/>
  <c r="B498" i="53"/>
  <c r="D497" i="53"/>
  <c r="C497" i="53"/>
  <c r="B497" i="53"/>
  <c r="D496" i="53"/>
  <c r="C496" i="53"/>
  <c r="F496" i="53" s="1"/>
  <c r="B496" i="53"/>
  <c r="D489" i="53"/>
  <c r="C489" i="53"/>
  <c r="B489" i="53"/>
  <c r="D488" i="53"/>
  <c r="C488" i="53"/>
  <c r="B488" i="53"/>
  <c r="D487" i="53"/>
  <c r="C487" i="53"/>
  <c r="B487" i="53"/>
  <c r="D486" i="53"/>
  <c r="C486" i="53"/>
  <c r="B486" i="53"/>
  <c r="D485" i="53"/>
  <c r="C485" i="53"/>
  <c r="B485" i="53"/>
  <c r="D484" i="53"/>
  <c r="C484" i="53"/>
  <c r="B484" i="53"/>
  <c r="D483" i="53"/>
  <c r="C483" i="53"/>
  <c r="B483" i="53"/>
  <c r="D482" i="53"/>
  <c r="C482" i="53"/>
  <c r="B482" i="53"/>
  <c r="D481" i="53"/>
  <c r="C481" i="53"/>
  <c r="B481" i="53"/>
  <c r="D480" i="53"/>
  <c r="C480" i="53"/>
  <c r="B480" i="53"/>
  <c r="D479" i="53"/>
  <c r="C479" i="53"/>
  <c r="B479" i="53"/>
  <c r="D478" i="53"/>
  <c r="C478" i="53"/>
  <c r="B478" i="53"/>
  <c r="D477" i="53"/>
  <c r="C477" i="53"/>
  <c r="B477" i="53"/>
  <c r="D476" i="53"/>
  <c r="C476" i="53"/>
  <c r="B476" i="53"/>
  <c r="D475" i="53"/>
  <c r="C475" i="53"/>
  <c r="B475" i="53"/>
  <c r="D474" i="53"/>
  <c r="C474" i="53"/>
  <c r="B474" i="53"/>
  <c r="D473" i="53"/>
  <c r="C473" i="53"/>
  <c r="B473" i="53"/>
  <c r="D472" i="53"/>
  <c r="C472" i="53"/>
  <c r="B472" i="53"/>
  <c r="D471" i="53"/>
  <c r="C471" i="53"/>
  <c r="B471" i="53"/>
  <c r="D470" i="53"/>
  <c r="C470" i="53"/>
  <c r="B470" i="53"/>
  <c r="D469" i="53"/>
  <c r="C469" i="53"/>
  <c r="B469" i="53"/>
  <c r="D468" i="53"/>
  <c r="C468" i="53"/>
  <c r="B468" i="53"/>
  <c r="D467" i="53"/>
  <c r="C467" i="53"/>
  <c r="B467" i="53"/>
  <c r="D466" i="53"/>
  <c r="C466" i="53"/>
  <c r="B466" i="53"/>
  <c r="D465" i="53"/>
  <c r="C465" i="53"/>
  <c r="B465" i="53"/>
  <c r="D464" i="53"/>
  <c r="C464" i="53"/>
  <c r="B464" i="53"/>
  <c r="D463" i="53"/>
  <c r="C463" i="53"/>
  <c r="B463" i="53"/>
  <c r="D462" i="53"/>
  <c r="C462" i="53"/>
  <c r="B462" i="53"/>
  <c r="D461" i="53"/>
  <c r="C461" i="53"/>
  <c r="B461" i="53"/>
  <c r="D460" i="53"/>
  <c r="C460" i="53"/>
  <c r="B460" i="53"/>
  <c r="D459" i="53"/>
  <c r="C459" i="53"/>
  <c r="B459" i="53"/>
  <c r="D458" i="53"/>
  <c r="C458" i="53"/>
  <c r="B458" i="53"/>
  <c r="D457" i="53"/>
  <c r="C457" i="53"/>
  <c r="B457" i="53"/>
  <c r="D456" i="53"/>
  <c r="C456" i="53"/>
  <c r="B456" i="53"/>
  <c r="D455" i="53"/>
  <c r="C455" i="53"/>
  <c r="B455" i="53"/>
  <c r="D454" i="53"/>
  <c r="C454" i="53"/>
  <c r="B454" i="53"/>
  <c r="D453" i="53"/>
  <c r="C453" i="53"/>
  <c r="B453" i="53"/>
  <c r="D452" i="53"/>
  <c r="C452" i="53"/>
  <c r="B452" i="53"/>
  <c r="D451" i="53"/>
  <c r="C451" i="53"/>
  <c r="B451" i="53"/>
  <c r="D450" i="53"/>
  <c r="C450" i="53"/>
  <c r="B450" i="53"/>
  <c r="D449" i="53"/>
  <c r="C449" i="53"/>
  <c r="B449" i="53"/>
  <c r="D448" i="53"/>
  <c r="C448" i="53"/>
  <c r="B448" i="53"/>
  <c r="D447" i="53"/>
  <c r="C447" i="53"/>
  <c r="B447" i="53"/>
  <c r="D446" i="53"/>
  <c r="C446" i="53"/>
  <c r="B446" i="53"/>
  <c r="D445" i="53"/>
  <c r="C445" i="53"/>
  <c r="B445" i="53"/>
  <c r="D444" i="53"/>
  <c r="C444" i="53"/>
  <c r="B444" i="53"/>
  <c r="D443" i="53"/>
  <c r="C443" i="53"/>
  <c r="B443" i="53"/>
  <c r="D442" i="53"/>
  <c r="C442" i="53"/>
  <c r="B442" i="53"/>
  <c r="D441" i="53"/>
  <c r="C441" i="53"/>
  <c r="B441" i="53"/>
  <c r="D440" i="53"/>
  <c r="C440" i="53"/>
  <c r="B440" i="53"/>
  <c r="D439" i="53"/>
  <c r="C439" i="53"/>
  <c r="B439" i="53"/>
  <c r="D438" i="53"/>
  <c r="C438" i="53"/>
  <c r="B438" i="53"/>
  <c r="D437" i="53"/>
  <c r="C437" i="53"/>
  <c r="B437" i="53"/>
  <c r="D436" i="53"/>
  <c r="C436" i="53"/>
  <c r="B436" i="53"/>
  <c r="D435" i="53"/>
  <c r="C435" i="53"/>
  <c r="B435" i="53"/>
  <c r="D434" i="53"/>
  <c r="C434" i="53"/>
  <c r="B434" i="53"/>
  <c r="D433" i="53"/>
  <c r="C433" i="53"/>
  <c r="B433" i="53"/>
  <c r="D432" i="53"/>
  <c r="C432" i="53"/>
  <c r="B432" i="53"/>
  <c r="D431" i="53"/>
  <c r="C431" i="53"/>
  <c r="B431" i="53"/>
  <c r="D430" i="53"/>
  <c r="C430" i="53"/>
  <c r="B430" i="53"/>
  <c r="D429" i="53"/>
  <c r="C429" i="53"/>
  <c r="B429" i="53"/>
  <c r="D428" i="53"/>
  <c r="C428" i="53"/>
  <c r="B428" i="53"/>
  <c r="D427" i="53"/>
  <c r="C427" i="53"/>
  <c r="B427" i="53"/>
  <c r="D426" i="53"/>
  <c r="C426" i="53"/>
  <c r="B426" i="53"/>
  <c r="D425" i="53"/>
  <c r="C425" i="53"/>
  <c r="B425" i="53"/>
  <c r="D424" i="53"/>
  <c r="C424" i="53"/>
  <c r="B424" i="53"/>
  <c r="D423" i="53"/>
  <c r="C423" i="53"/>
  <c r="B423" i="53"/>
  <c r="D422" i="53"/>
  <c r="C422" i="53"/>
  <c r="B422" i="53"/>
  <c r="D421" i="53"/>
  <c r="C421" i="53"/>
  <c r="B421" i="53"/>
  <c r="D420" i="53"/>
  <c r="C420" i="53"/>
  <c r="B420" i="53"/>
  <c r="D419" i="53"/>
  <c r="C419" i="53"/>
  <c r="B419" i="53"/>
  <c r="D418" i="53"/>
  <c r="C418" i="53"/>
  <c r="B418" i="53"/>
  <c r="D417" i="53"/>
  <c r="C417" i="53"/>
  <c r="B417" i="53"/>
  <c r="D416" i="53"/>
  <c r="C416" i="53"/>
  <c r="B416" i="53"/>
  <c r="D415" i="53"/>
  <c r="C415" i="53"/>
  <c r="B415" i="53"/>
  <c r="D414" i="53"/>
  <c r="C414" i="53"/>
  <c r="B414" i="53"/>
  <c r="D413" i="53"/>
  <c r="C413" i="53"/>
  <c r="B413" i="53"/>
  <c r="D412" i="53"/>
  <c r="C412" i="53"/>
  <c r="B412" i="53"/>
  <c r="D411" i="53"/>
  <c r="C411" i="53"/>
  <c r="B411" i="53"/>
  <c r="D410" i="53"/>
  <c r="C410" i="53"/>
  <c r="B410" i="53"/>
  <c r="D409" i="53"/>
  <c r="C409" i="53"/>
  <c r="B409" i="53"/>
  <c r="D408" i="53"/>
  <c r="C408" i="53"/>
  <c r="B408" i="53"/>
  <c r="D407" i="53"/>
  <c r="C407" i="53"/>
  <c r="B407" i="53"/>
  <c r="D406" i="53"/>
  <c r="C406" i="53"/>
  <c r="B406" i="53"/>
  <c r="D405" i="53"/>
  <c r="C405" i="53"/>
  <c r="B405" i="53"/>
  <c r="D404" i="53"/>
  <c r="C404" i="53"/>
  <c r="B404" i="53"/>
  <c r="D403" i="53"/>
  <c r="C403" i="53"/>
  <c r="B403" i="53"/>
  <c r="D402" i="53"/>
  <c r="C402" i="53"/>
  <c r="B402" i="53"/>
  <c r="D401" i="53"/>
  <c r="C401" i="53"/>
  <c r="B401" i="53"/>
  <c r="D400" i="53"/>
  <c r="C400" i="53"/>
  <c r="B400" i="53"/>
  <c r="D399" i="53"/>
  <c r="C399" i="53"/>
  <c r="B399" i="53"/>
  <c r="D398" i="53"/>
  <c r="C398" i="53"/>
  <c r="B398" i="53"/>
  <c r="D397" i="53"/>
  <c r="C397" i="53"/>
  <c r="B397" i="53"/>
  <c r="D396" i="53"/>
  <c r="C396" i="53"/>
  <c r="B396" i="53"/>
  <c r="D395" i="53"/>
  <c r="C395" i="53"/>
  <c r="B395" i="53"/>
  <c r="D394" i="53"/>
  <c r="C394" i="53"/>
  <c r="B394" i="53"/>
  <c r="D393" i="53"/>
  <c r="C393" i="53"/>
  <c r="B393" i="53"/>
  <c r="D392" i="53"/>
  <c r="C392" i="53"/>
  <c r="B392" i="53"/>
  <c r="D391" i="53"/>
  <c r="C391" i="53"/>
  <c r="B391" i="53"/>
  <c r="D390" i="53"/>
  <c r="C390" i="53"/>
  <c r="B390" i="53"/>
  <c r="D389" i="53"/>
  <c r="C389" i="53"/>
  <c r="B389" i="53"/>
  <c r="D388" i="53"/>
  <c r="C388" i="53"/>
  <c r="B388" i="53"/>
  <c r="D387" i="53"/>
  <c r="C387" i="53"/>
  <c r="B387" i="53"/>
  <c r="D386" i="53"/>
  <c r="C386" i="53"/>
  <c r="B386" i="53"/>
  <c r="D385" i="53"/>
  <c r="C385" i="53"/>
  <c r="B385" i="53"/>
  <c r="D384" i="53"/>
  <c r="C384" i="53"/>
  <c r="B384" i="53"/>
  <c r="D383" i="53"/>
  <c r="C383" i="53"/>
  <c r="B383" i="53"/>
  <c r="D382" i="53"/>
  <c r="C382" i="53"/>
  <c r="B382" i="53"/>
  <c r="D381" i="53"/>
  <c r="C381" i="53"/>
  <c r="B381" i="53"/>
  <c r="D380" i="53"/>
  <c r="C380" i="53"/>
  <c r="B380" i="53"/>
  <c r="D379" i="53"/>
  <c r="C379" i="53"/>
  <c r="B379" i="53"/>
  <c r="D378" i="53"/>
  <c r="C378" i="53"/>
  <c r="B378" i="53"/>
  <c r="D377" i="53"/>
  <c r="C377" i="53"/>
  <c r="B377" i="53"/>
  <c r="D376" i="53"/>
  <c r="C376" i="53"/>
  <c r="B376" i="53"/>
  <c r="D375" i="53"/>
  <c r="C375" i="53"/>
  <c r="B375" i="53"/>
  <c r="D374" i="53"/>
  <c r="C374" i="53"/>
  <c r="B374" i="53"/>
  <c r="D373" i="53"/>
  <c r="C373" i="53"/>
  <c r="B373" i="53"/>
  <c r="D372" i="53"/>
  <c r="C372" i="53"/>
  <c r="B372" i="53"/>
  <c r="D371" i="53"/>
  <c r="C371" i="53"/>
  <c r="B371" i="53"/>
  <c r="D370" i="53"/>
  <c r="C370" i="53"/>
  <c r="B370" i="53"/>
  <c r="D369" i="53"/>
  <c r="C369" i="53"/>
  <c r="B369" i="53"/>
  <c r="D368" i="53"/>
  <c r="C368" i="53"/>
  <c r="B368" i="53"/>
  <c r="D367" i="53"/>
  <c r="C367" i="53"/>
  <c r="B367" i="53"/>
  <c r="D366" i="53"/>
  <c r="C366" i="53"/>
  <c r="B366" i="53"/>
  <c r="D365" i="53"/>
  <c r="C365" i="53"/>
  <c r="B365" i="53"/>
  <c r="D364" i="53"/>
  <c r="C364" i="53"/>
  <c r="B364" i="53"/>
  <c r="D363" i="53"/>
  <c r="C363" i="53"/>
  <c r="B363" i="53"/>
  <c r="D362" i="53"/>
  <c r="C362" i="53"/>
  <c r="B362" i="53"/>
  <c r="D361" i="53"/>
  <c r="C361" i="53"/>
  <c r="B361" i="53"/>
  <c r="D360" i="53"/>
  <c r="C360" i="53"/>
  <c r="B360" i="53"/>
  <c r="D359" i="53"/>
  <c r="C359" i="53"/>
  <c r="B359" i="53"/>
  <c r="D358" i="53"/>
  <c r="C358" i="53"/>
  <c r="B358" i="53"/>
  <c r="D357" i="53"/>
  <c r="C357" i="53"/>
  <c r="B357" i="53"/>
  <c r="D356" i="53"/>
  <c r="C356" i="53"/>
  <c r="B356" i="53"/>
  <c r="D355" i="53"/>
  <c r="C355" i="53"/>
  <c r="B355" i="53"/>
  <c r="D354" i="53"/>
  <c r="C354" i="53"/>
  <c r="B354" i="53"/>
  <c r="D353" i="53"/>
  <c r="C353" i="53"/>
  <c r="B353" i="53"/>
  <c r="D352" i="53"/>
  <c r="C352" i="53"/>
  <c r="B352" i="53"/>
  <c r="D351" i="53"/>
  <c r="C351" i="53"/>
  <c r="B351" i="53"/>
  <c r="D350" i="53"/>
  <c r="C350" i="53"/>
  <c r="B350" i="53"/>
  <c r="D349" i="53"/>
  <c r="C349" i="53"/>
  <c r="B349" i="53"/>
  <c r="D348" i="53"/>
  <c r="C348" i="53"/>
  <c r="B348" i="53"/>
  <c r="D347" i="53"/>
  <c r="C347" i="53"/>
  <c r="B347" i="53"/>
  <c r="D346" i="53"/>
  <c r="C346" i="53"/>
  <c r="B346" i="53"/>
  <c r="D345" i="53"/>
  <c r="C345" i="53"/>
  <c r="B345" i="53"/>
  <c r="D344" i="53"/>
  <c r="C344" i="53"/>
  <c r="B344" i="53"/>
  <c r="D343" i="53"/>
  <c r="C343" i="53"/>
  <c r="B343" i="53"/>
  <c r="D342" i="53"/>
  <c r="C342" i="53"/>
  <c r="B342" i="53"/>
  <c r="D341" i="53"/>
  <c r="C341" i="53"/>
  <c r="B341" i="53"/>
  <c r="D340" i="53"/>
  <c r="C340" i="53"/>
  <c r="B340" i="53"/>
  <c r="D339" i="53"/>
  <c r="C339" i="53"/>
  <c r="B339" i="53"/>
  <c r="D338" i="53"/>
  <c r="C338" i="53"/>
  <c r="B338" i="53"/>
  <c r="D337" i="53"/>
  <c r="C337" i="53"/>
  <c r="B337" i="53"/>
  <c r="D336" i="53"/>
  <c r="C336" i="53"/>
  <c r="B336" i="53"/>
  <c r="D335" i="53"/>
  <c r="C335" i="53"/>
  <c r="B335" i="53"/>
  <c r="D334" i="53"/>
  <c r="C334" i="53"/>
  <c r="B334" i="53"/>
  <c r="D333" i="53"/>
  <c r="C333" i="53"/>
  <c r="B333" i="53"/>
  <c r="D332" i="53"/>
  <c r="C332" i="53"/>
  <c r="B332" i="53"/>
  <c r="D331" i="53"/>
  <c r="C331" i="53"/>
  <c r="B331" i="53"/>
  <c r="D330" i="53"/>
  <c r="C330" i="53"/>
  <c r="B330" i="53"/>
  <c r="D329" i="53"/>
  <c r="C329" i="53"/>
  <c r="B329" i="53"/>
  <c r="D328" i="53"/>
  <c r="C328" i="53"/>
  <c r="B328" i="53"/>
  <c r="D327" i="53"/>
  <c r="C327" i="53"/>
  <c r="B327" i="53"/>
  <c r="D326" i="53"/>
  <c r="C326" i="53"/>
  <c r="B326" i="53"/>
  <c r="D325" i="53"/>
  <c r="C325" i="53"/>
  <c r="B325" i="53"/>
  <c r="D324" i="53"/>
  <c r="C324" i="53"/>
  <c r="B324" i="53"/>
  <c r="D323" i="53"/>
  <c r="C323" i="53"/>
  <c r="B323" i="53"/>
  <c r="D322" i="53"/>
  <c r="C322" i="53"/>
  <c r="B322" i="53"/>
  <c r="D321" i="53"/>
  <c r="C321" i="53"/>
  <c r="B321" i="53"/>
  <c r="D320" i="53"/>
  <c r="C320" i="53"/>
  <c r="B320" i="53"/>
  <c r="D319" i="53"/>
  <c r="C319" i="53"/>
  <c r="B319" i="53"/>
  <c r="D318" i="53"/>
  <c r="C318" i="53"/>
  <c r="B318" i="53"/>
  <c r="D317" i="53"/>
  <c r="C317" i="53"/>
  <c r="B317" i="53"/>
  <c r="D316" i="53"/>
  <c r="C316" i="53"/>
  <c r="B316" i="53"/>
  <c r="D315" i="53"/>
  <c r="C315" i="53"/>
  <c r="B315" i="53"/>
  <c r="D314" i="53"/>
  <c r="C314" i="53"/>
  <c r="B314" i="53"/>
  <c r="D313" i="53"/>
  <c r="C313" i="53"/>
  <c r="B313" i="53"/>
  <c r="D312" i="53"/>
  <c r="C312" i="53"/>
  <c r="B312" i="53"/>
  <c r="D311" i="53"/>
  <c r="C311" i="53"/>
  <c r="B311" i="53"/>
  <c r="D310" i="53"/>
  <c r="C310" i="53"/>
  <c r="B310" i="53"/>
  <c r="D309" i="53"/>
  <c r="C309" i="53"/>
  <c r="B309" i="53"/>
  <c r="D308" i="53"/>
  <c r="C308" i="53"/>
  <c r="B308" i="53"/>
  <c r="D307" i="53"/>
  <c r="C307" i="53"/>
  <c r="B307" i="53"/>
  <c r="D306" i="53"/>
  <c r="C306" i="53"/>
  <c r="B306" i="53"/>
  <c r="D305" i="53"/>
  <c r="C305" i="53"/>
  <c r="B305" i="53"/>
  <c r="D304" i="53"/>
  <c r="C304" i="53"/>
  <c r="B304" i="53"/>
  <c r="D303" i="53"/>
  <c r="C303" i="53"/>
  <c r="B303" i="53"/>
  <c r="D302" i="53"/>
  <c r="C302" i="53"/>
  <c r="B302" i="53"/>
  <c r="D301" i="53"/>
  <c r="C301" i="53"/>
  <c r="B301" i="53"/>
  <c r="D300" i="53"/>
  <c r="C300" i="53"/>
  <c r="B300" i="53"/>
  <c r="D299" i="53"/>
  <c r="C299" i="53"/>
  <c r="B299" i="53"/>
  <c r="D298" i="53"/>
  <c r="C298" i="53"/>
  <c r="B298" i="53"/>
  <c r="D297" i="53"/>
  <c r="C297" i="53"/>
  <c r="B297" i="53"/>
  <c r="D296" i="53"/>
  <c r="C296" i="53"/>
  <c r="B296" i="53"/>
  <c r="D295" i="53"/>
  <c r="C295" i="53"/>
  <c r="B295" i="53"/>
  <c r="D294" i="53"/>
  <c r="C294" i="53"/>
  <c r="B294" i="53"/>
  <c r="D293" i="53"/>
  <c r="C293" i="53"/>
  <c r="B293" i="53"/>
  <c r="D292" i="53"/>
  <c r="C292" i="53"/>
  <c r="B292" i="53"/>
  <c r="D291" i="53"/>
  <c r="C291" i="53"/>
  <c r="B291" i="53"/>
  <c r="D290" i="53"/>
  <c r="C290" i="53"/>
  <c r="B290" i="53"/>
  <c r="D289" i="53"/>
  <c r="C289" i="53"/>
  <c r="B289" i="53"/>
  <c r="D288" i="53"/>
  <c r="C288" i="53"/>
  <c r="B288" i="53"/>
  <c r="D287" i="53"/>
  <c r="C287" i="53"/>
  <c r="B287" i="53"/>
  <c r="D286" i="53"/>
  <c r="C286" i="53"/>
  <c r="B286" i="53"/>
  <c r="D285" i="53"/>
  <c r="C285" i="53"/>
  <c r="B285" i="53"/>
  <c r="D284" i="53"/>
  <c r="C284" i="53"/>
  <c r="B284" i="53"/>
  <c r="D283" i="53"/>
  <c r="C283" i="53"/>
  <c r="B283" i="53"/>
  <c r="D282" i="53"/>
  <c r="C282" i="53"/>
  <c r="B282" i="53"/>
  <c r="D281" i="53"/>
  <c r="C281" i="53"/>
  <c r="B281" i="53"/>
  <c r="D280" i="53"/>
  <c r="C280" i="53"/>
  <c r="B280" i="53"/>
  <c r="D279" i="53"/>
  <c r="C279" i="53"/>
  <c r="B279" i="53"/>
  <c r="D278" i="53"/>
  <c r="C278" i="53"/>
  <c r="B278" i="53"/>
  <c r="D277" i="53"/>
  <c r="C277" i="53"/>
  <c r="B277" i="53"/>
  <c r="D276" i="53"/>
  <c r="C276" i="53"/>
  <c r="B276" i="53"/>
  <c r="D275" i="53"/>
  <c r="C275" i="53"/>
  <c r="B275" i="53"/>
  <c r="D274" i="53"/>
  <c r="C274" i="53"/>
  <c r="B274" i="53"/>
  <c r="D273" i="53"/>
  <c r="C273" i="53"/>
  <c r="B273" i="53"/>
  <c r="D272" i="53"/>
  <c r="C272" i="53"/>
  <c r="B272" i="53"/>
  <c r="D271" i="53"/>
  <c r="C271" i="53"/>
  <c r="B271" i="53"/>
  <c r="D270" i="53"/>
  <c r="C270" i="53"/>
  <c r="B270" i="53"/>
  <c r="D269" i="53"/>
  <c r="C269" i="53"/>
  <c r="B269" i="53"/>
  <c r="D268" i="53"/>
  <c r="C268" i="53"/>
  <c r="B268" i="53"/>
  <c r="D267" i="53"/>
  <c r="C267" i="53"/>
  <c r="B267" i="53"/>
  <c r="D266" i="53"/>
  <c r="C266" i="53"/>
  <c r="B266" i="53"/>
  <c r="D265" i="53"/>
  <c r="C265" i="53"/>
  <c r="B265" i="53"/>
  <c r="D264" i="53"/>
  <c r="C264" i="53"/>
  <c r="B264" i="53"/>
  <c r="D263" i="53"/>
  <c r="C263" i="53"/>
  <c r="B263" i="53"/>
  <c r="D262" i="53"/>
  <c r="C262" i="53"/>
  <c r="B262" i="53"/>
  <c r="D261" i="53"/>
  <c r="C261" i="53"/>
  <c r="B261" i="53"/>
  <c r="D260" i="53"/>
  <c r="C260" i="53"/>
  <c r="B260" i="53"/>
  <c r="D259" i="53"/>
  <c r="C259" i="53"/>
  <c r="B259" i="53"/>
  <c r="D258" i="53"/>
  <c r="C258" i="53"/>
  <c r="B258" i="53"/>
  <c r="D257" i="53"/>
  <c r="C257" i="53"/>
  <c r="B257" i="53"/>
  <c r="D256" i="53"/>
  <c r="C256" i="53"/>
  <c r="B256" i="53"/>
  <c r="D255" i="53"/>
  <c r="C255" i="53"/>
  <c r="B255" i="53"/>
  <c r="D254" i="53"/>
  <c r="C254" i="53"/>
  <c r="B254" i="53"/>
  <c r="D253" i="53"/>
  <c r="C253" i="53"/>
  <c r="B253" i="53"/>
  <c r="D252" i="53"/>
  <c r="C252" i="53"/>
  <c r="B252" i="53"/>
  <c r="D251" i="53"/>
  <c r="C251" i="53"/>
  <c r="B251" i="53"/>
  <c r="D250" i="53"/>
  <c r="C250" i="53"/>
  <c r="B250" i="53"/>
  <c r="D249" i="53"/>
  <c r="C249" i="53"/>
  <c r="B249" i="53"/>
  <c r="D248" i="53"/>
  <c r="C248" i="53"/>
  <c r="B248" i="53"/>
  <c r="D247" i="53"/>
  <c r="C247" i="53"/>
  <c r="B247" i="53"/>
  <c r="D246" i="53"/>
  <c r="C246" i="53"/>
  <c r="B246" i="53"/>
  <c r="D245" i="53"/>
  <c r="C245" i="53"/>
  <c r="B245" i="53"/>
  <c r="D244" i="53"/>
  <c r="C244" i="53"/>
  <c r="B244" i="53"/>
  <c r="D243" i="53"/>
  <c r="C243" i="53"/>
  <c r="B243" i="53"/>
  <c r="D242" i="53"/>
  <c r="C242" i="53"/>
  <c r="B242" i="53"/>
  <c r="D241" i="53"/>
  <c r="C241" i="53"/>
  <c r="B241" i="53"/>
  <c r="D240" i="53"/>
  <c r="C240" i="53"/>
  <c r="B240" i="53"/>
  <c r="D239" i="53"/>
  <c r="C239" i="53"/>
  <c r="B239" i="53"/>
  <c r="D238" i="53"/>
  <c r="C238" i="53"/>
  <c r="B238" i="53"/>
  <c r="D237" i="53"/>
  <c r="C237" i="53"/>
  <c r="B237" i="53"/>
  <c r="D236" i="53"/>
  <c r="C236" i="53"/>
  <c r="B236" i="53"/>
  <c r="D235" i="53"/>
  <c r="C235" i="53"/>
  <c r="B235" i="53"/>
  <c r="D234" i="53"/>
  <c r="C234" i="53"/>
  <c r="B234" i="53"/>
  <c r="D233" i="53"/>
  <c r="C233" i="53"/>
  <c r="B233" i="53"/>
  <c r="D232" i="53"/>
  <c r="C232" i="53"/>
  <c r="B232" i="53"/>
  <c r="D231" i="53"/>
  <c r="C231" i="53"/>
  <c r="B231" i="53"/>
  <c r="D230" i="53"/>
  <c r="C230" i="53"/>
  <c r="B230" i="53"/>
  <c r="D229" i="53"/>
  <c r="C229" i="53"/>
  <c r="B229" i="53"/>
  <c r="D228" i="53"/>
  <c r="C228" i="53"/>
  <c r="B228" i="53"/>
  <c r="D227" i="53"/>
  <c r="C227" i="53"/>
  <c r="B227" i="53"/>
  <c r="D226" i="53"/>
  <c r="C226" i="53"/>
  <c r="B226" i="53"/>
  <c r="D225" i="53"/>
  <c r="C225" i="53"/>
  <c r="B225" i="53"/>
  <c r="D224" i="53"/>
  <c r="C224" i="53"/>
  <c r="B224" i="53"/>
  <c r="D223" i="53"/>
  <c r="C223" i="53"/>
  <c r="B223" i="53"/>
  <c r="D222" i="53"/>
  <c r="C222" i="53"/>
  <c r="B222" i="53"/>
  <c r="D221" i="53"/>
  <c r="C221" i="53"/>
  <c r="B221" i="53"/>
  <c r="D220" i="53"/>
  <c r="C220" i="53"/>
  <c r="B220" i="53"/>
  <c r="D219" i="53"/>
  <c r="C219" i="53"/>
  <c r="B219" i="53"/>
  <c r="D218" i="53"/>
  <c r="C218" i="53"/>
  <c r="B218" i="53"/>
  <c r="D217" i="53"/>
  <c r="C217" i="53"/>
  <c r="B217" i="53"/>
  <c r="D216" i="53"/>
  <c r="C216" i="53"/>
  <c r="B216" i="53"/>
  <c r="D215" i="53"/>
  <c r="C215" i="53"/>
  <c r="B215" i="53"/>
  <c r="D214" i="53"/>
  <c r="C214" i="53"/>
  <c r="B214" i="53"/>
  <c r="D213" i="53"/>
  <c r="C213" i="53"/>
  <c r="B213" i="53"/>
  <c r="D212" i="53"/>
  <c r="C212" i="53"/>
  <c r="B212" i="53"/>
  <c r="D211" i="53"/>
  <c r="C211" i="53"/>
  <c r="B211" i="53"/>
  <c r="D210" i="53"/>
  <c r="C210" i="53"/>
  <c r="B210" i="53"/>
  <c r="D209" i="53"/>
  <c r="C209" i="53"/>
  <c r="B209" i="53"/>
  <c r="D208" i="53"/>
  <c r="C208" i="53"/>
  <c r="B208" i="53"/>
  <c r="D207" i="53"/>
  <c r="C207" i="53"/>
  <c r="B207" i="53"/>
  <c r="D206" i="53"/>
  <c r="C206" i="53"/>
  <c r="B206" i="53"/>
  <c r="D205" i="53"/>
  <c r="C205" i="53"/>
  <c r="B205" i="53"/>
  <c r="D204" i="53"/>
  <c r="C204" i="53"/>
  <c r="B204" i="53"/>
  <c r="D203" i="53"/>
  <c r="C203" i="53"/>
  <c r="B203" i="53"/>
  <c r="D202" i="53"/>
  <c r="C202" i="53"/>
  <c r="B202" i="53"/>
  <c r="D201" i="53"/>
  <c r="C201" i="53"/>
  <c r="B201" i="53"/>
  <c r="D200" i="53"/>
  <c r="C200" i="53"/>
  <c r="B200" i="53"/>
  <c r="D199" i="53"/>
  <c r="C199" i="53"/>
  <c r="B199" i="53"/>
  <c r="D198" i="53"/>
  <c r="C198" i="53"/>
  <c r="B198" i="53"/>
  <c r="D197" i="53"/>
  <c r="C197" i="53"/>
  <c r="B197" i="53"/>
  <c r="D196" i="53"/>
  <c r="C196" i="53"/>
  <c r="B196" i="53"/>
  <c r="D195" i="53"/>
  <c r="C195" i="53"/>
  <c r="B195" i="53"/>
  <c r="D194" i="53"/>
  <c r="C194" i="53"/>
  <c r="B194" i="53"/>
  <c r="D193" i="53"/>
  <c r="C193" i="53"/>
  <c r="B193" i="53"/>
  <c r="D192" i="53"/>
  <c r="C192" i="53"/>
  <c r="B192" i="53"/>
  <c r="D191" i="53"/>
  <c r="C191" i="53"/>
  <c r="B191" i="53"/>
  <c r="D190" i="53"/>
  <c r="C190" i="53"/>
  <c r="B190" i="53"/>
  <c r="D189" i="53"/>
  <c r="C189" i="53"/>
  <c r="B189" i="53"/>
  <c r="D188" i="53"/>
  <c r="C188" i="53"/>
  <c r="B188" i="53"/>
  <c r="D187" i="53"/>
  <c r="C187" i="53"/>
  <c r="B187" i="53"/>
  <c r="D186" i="53"/>
  <c r="C186" i="53"/>
  <c r="B186" i="53"/>
  <c r="D185" i="53"/>
  <c r="C185" i="53"/>
  <c r="B185" i="53"/>
  <c r="D184" i="53"/>
  <c r="C184" i="53"/>
  <c r="B184" i="53"/>
  <c r="D183" i="53"/>
  <c r="C183" i="53"/>
  <c r="B183" i="53"/>
  <c r="D182" i="53"/>
  <c r="C182" i="53"/>
  <c r="B182" i="53"/>
  <c r="D181" i="53"/>
  <c r="C181" i="53"/>
  <c r="B181" i="53"/>
  <c r="D180" i="53"/>
  <c r="C180" i="53"/>
  <c r="B180" i="53"/>
  <c r="D179" i="53"/>
  <c r="C179" i="53"/>
  <c r="B179" i="53"/>
  <c r="D178" i="53"/>
  <c r="C178" i="53"/>
  <c r="B178" i="53"/>
  <c r="D177" i="53"/>
  <c r="C177" i="53"/>
  <c r="B177" i="53"/>
  <c r="D176" i="53"/>
  <c r="C176" i="53"/>
  <c r="B176" i="53"/>
  <c r="D175" i="53"/>
  <c r="C175" i="53"/>
  <c r="B175" i="53"/>
  <c r="D174" i="53"/>
  <c r="C174" i="53"/>
  <c r="B174" i="53"/>
  <c r="D173" i="53"/>
  <c r="C173" i="53"/>
  <c r="B173" i="53"/>
  <c r="D172" i="53"/>
  <c r="C172" i="53"/>
  <c r="B172" i="53"/>
  <c r="D171" i="53"/>
  <c r="C171" i="53"/>
  <c r="B171" i="53"/>
  <c r="D170" i="53"/>
  <c r="C170" i="53"/>
  <c r="B170" i="53"/>
  <c r="D169" i="53"/>
  <c r="C169" i="53"/>
  <c r="B169" i="53"/>
  <c r="D168" i="53"/>
  <c r="C168" i="53"/>
  <c r="B168" i="53"/>
  <c r="D167" i="53"/>
  <c r="C167" i="53"/>
  <c r="B167" i="53"/>
  <c r="D166" i="53"/>
  <c r="C166" i="53"/>
  <c r="B166" i="53"/>
  <c r="D165" i="53"/>
  <c r="C165" i="53"/>
  <c r="B165" i="53"/>
  <c r="D164" i="53"/>
  <c r="C164" i="53"/>
  <c r="B164" i="53"/>
  <c r="D163" i="53"/>
  <c r="C163" i="53"/>
  <c r="B163" i="53"/>
  <c r="D162" i="53"/>
  <c r="C162" i="53"/>
  <c r="B162" i="53"/>
  <c r="D161" i="53"/>
  <c r="C161" i="53"/>
  <c r="B161" i="53"/>
  <c r="D160" i="53"/>
  <c r="C160" i="53"/>
  <c r="B160" i="53"/>
  <c r="D159" i="53"/>
  <c r="C159" i="53"/>
  <c r="B159" i="53"/>
  <c r="D158" i="53"/>
  <c r="C158" i="53"/>
  <c r="B158" i="53"/>
  <c r="D157" i="53"/>
  <c r="C157" i="53"/>
  <c r="B157" i="53"/>
  <c r="D156" i="53"/>
  <c r="C156" i="53"/>
  <c r="B156" i="53"/>
  <c r="D155" i="53"/>
  <c r="C155" i="53"/>
  <c r="B155" i="53"/>
  <c r="D154" i="53"/>
  <c r="C154" i="53"/>
  <c r="B154" i="53"/>
  <c r="D153" i="53"/>
  <c r="C153" i="53"/>
  <c r="B153" i="53"/>
  <c r="D152" i="53"/>
  <c r="C152" i="53"/>
  <c r="B152" i="53"/>
  <c r="D151" i="53"/>
  <c r="C151" i="53"/>
  <c r="B151" i="53"/>
  <c r="D150" i="53"/>
  <c r="C150" i="53"/>
  <c r="B150" i="53"/>
  <c r="D149" i="53"/>
  <c r="C149" i="53"/>
  <c r="B149" i="53"/>
  <c r="D148" i="53"/>
  <c r="C148" i="53"/>
  <c r="B148" i="53"/>
  <c r="D147" i="53"/>
  <c r="C147" i="53"/>
  <c r="B147" i="53"/>
  <c r="D146" i="53"/>
  <c r="C146" i="53"/>
  <c r="B146" i="53"/>
  <c r="D145" i="53"/>
  <c r="C145" i="53"/>
  <c r="B145" i="53"/>
  <c r="D144" i="53"/>
  <c r="C144" i="53"/>
  <c r="B144" i="53"/>
  <c r="D143" i="53"/>
  <c r="C143" i="53"/>
  <c r="B143" i="53"/>
  <c r="D142" i="53"/>
  <c r="C142" i="53"/>
  <c r="B142" i="53"/>
  <c r="D141" i="53"/>
  <c r="C141" i="53"/>
  <c r="B141" i="53"/>
  <c r="D140" i="53"/>
  <c r="C140" i="53"/>
  <c r="B140" i="53"/>
  <c r="D139" i="53"/>
  <c r="C139" i="53"/>
  <c r="B139" i="53"/>
  <c r="D138" i="53"/>
  <c r="C138" i="53"/>
  <c r="B138" i="53"/>
  <c r="D137" i="53"/>
  <c r="C137" i="53"/>
  <c r="B137" i="53"/>
  <c r="D136" i="53"/>
  <c r="C136" i="53"/>
  <c r="B136" i="53"/>
  <c r="D135" i="53"/>
  <c r="C135" i="53"/>
  <c r="B135" i="53"/>
  <c r="D134" i="53"/>
  <c r="C134" i="53"/>
  <c r="B134" i="53"/>
  <c r="D133" i="53"/>
  <c r="C133" i="53"/>
  <c r="B133" i="53"/>
  <c r="D132" i="53"/>
  <c r="C132" i="53"/>
  <c r="B132" i="53"/>
  <c r="D131" i="53"/>
  <c r="C131" i="53"/>
  <c r="B131" i="53"/>
  <c r="D130" i="53"/>
  <c r="C130" i="53"/>
  <c r="B130" i="53"/>
  <c r="D129" i="53"/>
  <c r="C129" i="53"/>
  <c r="B129" i="53"/>
  <c r="D128" i="53"/>
  <c r="C128" i="53"/>
  <c r="B128" i="53"/>
  <c r="D127" i="53"/>
  <c r="C127" i="53"/>
  <c r="B127" i="53"/>
  <c r="D126" i="53"/>
  <c r="C126" i="53"/>
  <c r="B126" i="53"/>
  <c r="D125" i="53"/>
  <c r="C125" i="53"/>
  <c r="B125" i="53"/>
  <c r="D124" i="53"/>
  <c r="C124" i="53"/>
  <c r="B124" i="53"/>
  <c r="D123" i="53"/>
  <c r="C123" i="53"/>
  <c r="B123" i="53"/>
  <c r="D122" i="53"/>
  <c r="C122" i="53"/>
  <c r="B122" i="53"/>
  <c r="D121" i="53"/>
  <c r="C121" i="53"/>
  <c r="B121" i="53"/>
  <c r="D120" i="53"/>
  <c r="C120" i="53"/>
  <c r="B120" i="53"/>
  <c r="D119" i="53"/>
  <c r="C119" i="53"/>
  <c r="B119" i="53"/>
  <c r="D118" i="53"/>
  <c r="C118" i="53"/>
  <c r="B118" i="53"/>
  <c r="D117" i="53"/>
  <c r="C117" i="53"/>
  <c r="B117" i="53"/>
  <c r="D116" i="53"/>
  <c r="C116" i="53"/>
  <c r="B116" i="53"/>
  <c r="D115" i="53"/>
  <c r="C115" i="53"/>
  <c r="B115" i="53"/>
  <c r="D114" i="53"/>
  <c r="C114" i="53"/>
  <c r="B114" i="53"/>
  <c r="D113" i="53"/>
  <c r="C113" i="53"/>
  <c r="B113" i="53"/>
  <c r="D112" i="53"/>
  <c r="C112" i="53"/>
  <c r="B112" i="53"/>
  <c r="D111" i="53"/>
  <c r="C111" i="53"/>
  <c r="B111" i="53"/>
  <c r="D110" i="53"/>
  <c r="C110" i="53"/>
  <c r="B110" i="53"/>
  <c r="D109" i="53"/>
  <c r="C109" i="53"/>
  <c r="B109" i="53"/>
  <c r="D108" i="53"/>
  <c r="C108" i="53"/>
  <c r="B108" i="53"/>
  <c r="D107" i="53"/>
  <c r="C107" i="53"/>
  <c r="B107" i="53"/>
  <c r="D106" i="53"/>
  <c r="C106" i="53"/>
  <c r="B106" i="53"/>
  <c r="D105" i="53"/>
  <c r="C105" i="53"/>
  <c r="B105" i="53"/>
  <c r="D104" i="53"/>
  <c r="C104" i="53"/>
  <c r="B104" i="53"/>
  <c r="D103" i="53"/>
  <c r="C103" i="53"/>
  <c r="B103" i="53"/>
  <c r="D102" i="53"/>
  <c r="C102" i="53"/>
  <c r="B102" i="53"/>
  <c r="D101" i="53"/>
  <c r="C101" i="53"/>
  <c r="B101" i="53"/>
  <c r="D100" i="53"/>
  <c r="C100" i="53"/>
  <c r="B100" i="53"/>
  <c r="D99" i="53"/>
  <c r="C99" i="53"/>
  <c r="B99" i="53"/>
  <c r="D98" i="53"/>
  <c r="C98" i="53"/>
  <c r="B98" i="53"/>
  <c r="D97" i="53"/>
  <c r="C97" i="53"/>
  <c r="B97" i="53"/>
  <c r="D96" i="53"/>
  <c r="C96" i="53"/>
  <c r="B96" i="53"/>
  <c r="D95" i="53"/>
  <c r="C95" i="53"/>
  <c r="B95" i="53"/>
  <c r="D94" i="53"/>
  <c r="C94" i="53"/>
  <c r="B94" i="53"/>
  <c r="D93" i="53"/>
  <c r="C93" i="53"/>
  <c r="B93" i="53"/>
  <c r="D92" i="53"/>
  <c r="C92" i="53"/>
  <c r="B92" i="53"/>
  <c r="D91" i="53"/>
  <c r="C91" i="53"/>
  <c r="B91" i="53"/>
  <c r="D90" i="53"/>
  <c r="C90" i="53"/>
  <c r="B90" i="53"/>
  <c r="D89" i="53"/>
  <c r="C89" i="53"/>
  <c r="B89" i="53"/>
  <c r="D88" i="53"/>
  <c r="C88" i="53"/>
  <c r="B88" i="53"/>
  <c r="D87" i="53"/>
  <c r="C87" i="53"/>
  <c r="B87" i="53"/>
  <c r="D86" i="53"/>
  <c r="C86" i="53"/>
  <c r="B86" i="53"/>
  <c r="D85" i="53"/>
  <c r="C85" i="53"/>
  <c r="B85" i="53"/>
  <c r="D84" i="53"/>
  <c r="C84" i="53"/>
  <c r="B84" i="53"/>
  <c r="D83" i="53"/>
  <c r="C83" i="53"/>
  <c r="B83" i="53"/>
  <c r="D82" i="53"/>
  <c r="C82" i="53"/>
  <c r="B82" i="53"/>
  <c r="D81" i="53"/>
  <c r="C81" i="53"/>
  <c r="B81" i="53"/>
  <c r="D80" i="53"/>
  <c r="C80" i="53"/>
  <c r="B80" i="53"/>
  <c r="D79" i="53"/>
  <c r="C79" i="53"/>
  <c r="B79" i="53"/>
  <c r="D78" i="53"/>
  <c r="C78" i="53"/>
  <c r="B78" i="53"/>
  <c r="D77" i="53"/>
  <c r="C77" i="53"/>
  <c r="B77" i="53"/>
  <c r="D76" i="53"/>
  <c r="C76" i="53"/>
  <c r="B76" i="53"/>
  <c r="D75" i="53"/>
  <c r="C75" i="53"/>
  <c r="B75" i="53"/>
  <c r="D74" i="53"/>
  <c r="C74" i="53"/>
  <c r="B74" i="53"/>
  <c r="D73" i="53"/>
  <c r="C73" i="53"/>
  <c r="B73" i="53"/>
  <c r="D72" i="53"/>
  <c r="C72" i="53"/>
  <c r="B72" i="53"/>
  <c r="D71" i="53"/>
  <c r="C71" i="53"/>
  <c r="B71" i="53"/>
  <c r="D70" i="53"/>
  <c r="C70" i="53"/>
  <c r="B70" i="53"/>
  <c r="D69" i="53"/>
  <c r="C69" i="53"/>
  <c r="B69" i="53"/>
  <c r="D68" i="53"/>
  <c r="C68" i="53"/>
  <c r="B68" i="53"/>
  <c r="D67" i="53"/>
  <c r="C67" i="53"/>
  <c r="B67" i="53"/>
  <c r="D66" i="53"/>
  <c r="C66" i="53"/>
  <c r="B66" i="53"/>
  <c r="D65" i="53"/>
  <c r="C65" i="53"/>
  <c r="B65" i="53"/>
  <c r="D64" i="53"/>
  <c r="C64" i="53"/>
  <c r="B64" i="53"/>
  <c r="D63" i="53"/>
  <c r="C63" i="53"/>
  <c r="B63" i="53"/>
  <c r="D62" i="53"/>
  <c r="C62" i="53"/>
  <c r="B62" i="53"/>
  <c r="D61" i="53"/>
  <c r="C61" i="53"/>
  <c r="B61" i="53"/>
  <c r="D60" i="53"/>
  <c r="C60" i="53"/>
  <c r="B60" i="53"/>
  <c r="D59" i="53"/>
  <c r="C59" i="53"/>
  <c r="B59" i="53"/>
  <c r="D58" i="53"/>
  <c r="C58" i="53"/>
  <c r="B58" i="53"/>
  <c r="D57" i="53"/>
  <c r="C57" i="53"/>
  <c r="B57" i="53"/>
  <c r="D56" i="53"/>
  <c r="C56" i="53"/>
  <c r="B56" i="53"/>
  <c r="D55" i="53"/>
  <c r="C55" i="53"/>
  <c r="B55" i="53"/>
  <c r="D54" i="53"/>
  <c r="C54" i="53"/>
  <c r="B54" i="53"/>
  <c r="D53" i="53"/>
  <c r="C53" i="53"/>
  <c r="B53" i="53"/>
  <c r="D52" i="53"/>
  <c r="C52" i="53"/>
  <c r="B52" i="53"/>
  <c r="D51" i="53"/>
  <c r="C51" i="53"/>
  <c r="B51" i="53"/>
  <c r="D50" i="53"/>
  <c r="C50" i="53"/>
  <c r="B50" i="53"/>
  <c r="D49" i="53"/>
  <c r="C49" i="53"/>
  <c r="B49" i="53"/>
  <c r="D48" i="53"/>
  <c r="C48" i="53"/>
  <c r="B48" i="53"/>
  <c r="D47" i="53"/>
  <c r="C47" i="53"/>
  <c r="B47" i="53"/>
  <c r="D46" i="53"/>
  <c r="C46" i="53"/>
  <c r="B46" i="53"/>
  <c r="D45" i="53"/>
  <c r="C45" i="53"/>
  <c r="B45" i="53"/>
  <c r="D44" i="53"/>
  <c r="C44" i="53"/>
  <c r="B44" i="53"/>
  <c r="D43" i="53"/>
  <c r="C43" i="53"/>
  <c r="B43" i="53"/>
  <c r="D42" i="53"/>
  <c r="C42" i="53"/>
  <c r="B42" i="53"/>
  <c r="D41" i="53"/>
  <c r="C41" i="53"/>
  <c r="B41" i="53"/>
  <c r="D40" i="53"/>
  <c r="C40" i="53"/>
  <c r="B40" i="53"/>
  <c r="D39" i="53"/>
  <c r="C39" i="53"/>
  <c r="B39" i="53"/>
  <c r="D38" i="53"/>
  <c r="C38" i="53"/>
  <c r="B38" i="53"/>
  <c r="D37" i="53"/>
  <c r="C37" i="53"/>
  <c r="B37" i="53"/>
  <c r="D36" i="53"/>
  <c r="C36" i="53"/>
  <c r="B36" i="53"/>
  <c r="D35" i="53"/>
  <c r="C35" i="53"/>
  <c r="B35" i="53"/>
  <c r="D34" i="53"/>
  <c r="C34" i="53"/>
  <c r="B34" i="53"/>
  <c r="D33" i="53"/>
  <c r="C33" i="53"/>
  <c r="B33" i="53"/>
  <c r="D32" i="53"/>
  <c r="C32" i="53"/>
  <c r="B32" i="53"/>
  <c r="D31" i="53"/>
  <c r="C31" i="53"/>
  <c r="B31" i="53"/>
  <c r="D30" i="53"/>
  <c r="C30" i="53"/>
  <c r="B30" i="53"/>
  <c r="D29" i="53"/>
  <c r="C29" i="53"/>
  <c r="B29" i="53"/>
  <c r="D28" i="53"/>
  <c r="C28" i="53"/>
  <c r="B28" i="53"/>
  <c r="D27" i="53"/>
  <c r="C27" i="53"/>
  <c r="B27" i="53"/>
  <c r="D26" i="53"/>
  <c r="C26" i="53"/>
  <c r="B26" i="53"/>
  <c r="D25" i="53"/>
  <c r="C25" i="53"/>
  <c r="B25" i="53"/>
  <c r="D24" i="53"/>
  <c r="C24" i="53"/>
  <c r="B24" i="53"/>
  <c r="D23" i="53"/>
  <c r="C23" i="53"/>
  <c r="B23" i="53"/>
  <c r="D22" i="53"/>
  <c r="C22" i="53"/>
  <c r="B22" i="53"/>
  <c r="D21" i="53"/>
  <c r="C21" i="53"/>
  <c r="B21" i="53"/>
  <c r="D20" i="53"/>
  <c r="C20" i="53"/>
  <c r="B20" i="53"/>
  <c r="D19" i="53"/>
  <c r="C19" i="53"/>
  <c r="B19" i="53"/>
  <c r="D18" i="53"/>
  <c r="C18" i="53"/>
  <c r="B18" i="53"/>
  <c r="D17" i="53"/>
  <c r="C17" i="53"/>
  <c r="B17" i="53"/>
  <c r="D16" i="53"/>
  <c r="C16" i="53"/>
  <c r="B16" i="53"/>
  <c r="D15" i="53"/>
  <c r="C15" i="53"/>
  <c r="B15" i="53"/>
  <c r="D14" i="53"/>
  <c r="C14" i="53"/>
  <c r="B14" i="53"/>
  <c r="D13" i="53"/>
  <c r="C13" i="53"/>
  <c r="B13" i="53"/>
  <c r="D12" i="53"/>
  <c r="C12" i="53"/>
  <c r="B12" i="53"/>
  <c r="D11" i="53"/>
  <c r="C11" i="53"/>
  <c r="B11" i="53"/>
  <c r="D10" i="53"/>
  <c r="C10" i="53"/>
  <c r="F10" i="53" s="1"/>
  <c r="B10" i="53"/>
  <c r="D609" i="55"/>
  <c r="C609" i="55"/>
  <c r="B609" i="55"/>
  <c r="D608" i="55"/>
  <c r="C608" i="55"/>
  <c r="B608" i="55"/>
  <c r="D607" i="55"/>
  <c r="C607" i="55"/>
  <c r="B607" i="55"/>
  <c r="D606" i="55"/>
  <c r="C606" i="55"/>
  <c r="B606" i="55"/>
  <c r="D605" i="55"/>
  <c r="C605" i="55"/>
  <c r="B605" i="55"/>
  <c r="D604" i="55"/>
  <c r="C604" i="55"/>
  <c r="B604" i="55"/>
  <c r="D603" i="55"/>
  <c r="C603" i="55"/>
  <c r="B603" i="55"/>
  <c r="D602" i="55"/>
  <c r="C602" i="55"/>
  <c r="B602" i="55"/>
  <c r="D601" i="55"/>
  <c r="C601" i="55"/>
  <c r="B601" i="55"/>
  <c r="D600" i="55"/>
  <c r="C600" i="55"/>
  <c r="B600" i="55"/>
  <c r="D599" i="55"/>
  <c r="C599" i="55"/>
  <c r="B599" i="55"/>
  <c r="D598" i="55"/>
  <c r="C598" i="55"/>
  <c r="B598" i="55"/>
  <c r="D597" i="55"/>
  <c r="C597" i="55"/>
  <c r="B597" i="55"/>
  <c r="D596" i="55"/>
  <c r="C596" i="55"/>
  <c r="B596" i="55"/>
  <c r="D595" i="55"/>
  <c r="C595" i="55"/>
  <c r="B595" i="55"/>
  <c r="D594" i="55"/>
  <c r="C594" i="55"/>
  <c r="B594" i="55"/>
  <c r="D593" i="55"/>
  <c r="C593" i="55"/>
  <c r="B593" i="55"/>
  <c r="D592" i="55"/>
  <c r="C592" i="55"/>
  <c r="B592" i="55"/>
  <c r="D591" i="55"/>
  <c r="C591" i="55"/>
  <c r="B591" i="55"/>
  <c r="D590" i="55"/>
  <c r="C590" i="55"/>
  <c r="B590" i="55"/>
  <c r="D589" i="55"/>
  <c r="C589" i="55"/>
  <c r="B589" i="55"/>
  <c r="D588" i="55"/>
  <c r="C588" i="55"/>
  <c r="B588" i="55"/>
  <c r="D587" i="55"/>
  <c r="C587" i="55"/>
  <c r="B587" i="55"/>
  <c r="D586" i="55"/>
  <c r="C586" i="55"/>
  <c r="B586" i="55"/>
  <c r="D585" i="55"/>
  <c r="C585" i="55"/>
  <c r="B585" i="55"/>
  <c r="D584" i="55"/>
  <c r="C584" i="55"/>
  <c r="B584" i="55"/>
  <c r="D583" i="55"/>
  <c r="C583" i="55"/>
  <c r="B583" i="55"/>
  <c r="D582" i="55"/>
  <c r="C582" i="55"/>
  <c r="B582" i="55"/>
  <c r="D581" i="55"/>
  <c r="C581" i="55"/>
  <c r="B581" i="55"/>
  <c r="D580" i="55"/>
  <c r="C580" i="55"/>
  <c r="B580" i="55"/>
  <c r="D579" i="55"/>
  <c r="C579" i="55"/>
  <c r="B579" i="55"/>
  <c r="D578" i="55"/>
  <c r="C578" i="55"/>
  <c r="B578" i="55"/>
  <c r="D577" i="55"/>
  <c r="C577" i="55"/>
  <c r="B577" i="55"/>
  <c r="D576" i="55"/>
  <c r="C576" i="55"/>
  <c r="B576" i="55"/>
  <c r="D575" i="55"/>
  <c r="C575" i="55"/>
  <c r="B575" i="55"/>
  <c r="D574" i="55"/>
  <c r="C574" i="55"/>
  <c r="B574" i="55"/>
  <c r="D573" i="55"/>
  <c r="C573" i="55"/>
  <c r="B573" i="55"/>
  <c r="D572" i="55"/>
  <c r="C572" i="55"/>
  <c r="B572" i="55"/>
  <c r="D571" i="55"/>
  <c r="C571" i="55"/>
  <c r="B571" i="55"/>
  <c r="D570" i="55"/>
  <c r="C570" i="55"/>
  <c r="B570" i="55"/>
  <c r="D569" i="55"/>
  <c r="C569" i="55"/>
  <c r="B569" i="55"/>
  <c r="D568" i="55"/>
  <c r="C568" i="55"/>
  <c r="B568" i="55"/>
  <c r="D567" i="55"/>
  <c r="C567" i="55"/>
  <c r="B567" i="55"/>
  <c r="D566" i="55"/>
  <c r="C566" i="55"/>
  <c r="B566" i="55"/>
  <c r="D565" i="55"/>
  <c r="C565" i="55"/>
  <c r="B565" i="55"/>
  <c r="D564" i="55"/>
  <c r="C564" i="55"/>
  <c r="B564" i="55"/>
  <c r="D563" i="55"/>
  <c r="C563" i="55"/>
  <c r="B563" i="55"/>
  <c r="D562" i="55"/>
  <c r="C562" i="55"/>
  <c r="B562" i="55"/>
  <c r="D561" i="55"/>
  <c r="C561" i="55"/>
  <c r="B561" i="55"/>
  <c r="D560" i="55"/>
  <c r="C560" i="55"/>
  <c r="B560" i="55"/>
  <c r="D559" i="55"/>
  <c r="C559" i="55"/>
  <c r="B559" i="55"/>
  <c r="D558" i="55"/>
  <c r="C558" i="55"/>
  <c r="B558" i="55"/>
  <c r="D557" i="55"/>
  <c r="C557" i="55"/>
  <c r="B557" i="55"/>
  <c r="D556" i="55"/>
  <c r="C556" i="55"/>
  <c r="B556" i="55"/>
  <c r="D555" i="55"/>
  <c r="C555" i="55"/>
  <c r="B555" i="55"/>
  <c r="D554" i="55"/>
  <c r="C554" i="55"/>
  <c r="B554" i="55"/>
  <c r="D553" i="55"/>
  <c r="C553" i="55"/>
  <c r="B553" i="55"/>
  <c r="D552" i="55"/>
  <c r="C552" i="55"/>
  <c r="B552" i="55"/>
  <c r="D551" i="55"/>
  <c r="C551" i="55"/>
  <c r="B551" i="55"/>
  <c r="D550" i="55"/>
  <c r="C550" i="55"/>
  <c r="B550" i="55"/>
  <c r="D549" i="55"/>
  <c r="C549" i="55"/>
  <c r="B549" i="55"/>
  <c r="D548" i="55"/>
  <c r="C548" i="55"/>
  <c r="B548" i="55"/>
  <c r="D547" i="55"/>
  <c r="C547" i="55"/>
  <c r="B547" i="55"/>
  <c r="D546" i="55"/>
  <c r="C546" i="55"/>
  <c r="B546" i="55"/>
  <c r="D545" i="55"/>
  <c r="C545" i="55"/>
  <c r="B545" i="55"/>
  <c r="D544" i="55"/>
  <c r="C544" i="55"/>
  <c r="B544" i="55"/>
  <c r="D543" i="55"/>
  <c r="C543" i="55"/>
  <c r="B543" i="55"/>
  <c r="D542" i="55"/>
  <c r="C542" i="55"/>
  <c r="B542" i="55"/>
  <c r="D541" i="55"/>
  <c r="C541" i="55"/>
  <c r="B541" i="55"/>
  <c r="D540" i="55"/>
  <c r="C540" i="55"/>
  <c r="B540" i="55"/>
  <c r="D539" i="55"/>
  <c r="C539" i="55"/>
  <c r="B539" i="55"/>
  <c r="D538" i="55"/>
  <c r="C538" i="55"/>
  <c r="B538" i="55"/>
  <c r="D537" i="55"/>
  <c r="C537" i="55"/>
  <c r="B537" i="55"/>
  <c r="D536" i="55"/>
  <c r="C536" i="55"/>
  <c r="B536" i="55"/>
  <c r="D535" i="55"/>
  <c r="C535" i="55"/>
  <c r="B535" i="55"/>
  <c r="D534" i="55"/>
  <c r="C534" i="55"/>
  <c r="B534" i="55"/>
  <c r="D533" i="55"/>
  <c r="C533" i="55"/>
  <c r="B533" i="55"/>
  <c r="D532" i="55"/>
  <c r="C532" i="55"/>
  <c r="B532" i="55"/>
  <c r="D531" i="55"/>
  <c r="C531" i="55"/>
  <c r="B531" i="55"/>
  <c r="D530" i="55"/>
  <c r="C530" i="55"/>
  <c r="B530" i="55"/>
  <c r="D529" i="55"/>
  <c r="C529" i="55"/>
  <c r="B529" i="55"/>
  <c r="D528" i="55"/>
  <c r="C528" i="55"/>
  <c r="B528" i="55"/>
  <c r="D527" i="55"/>
  <c r="C527" i="55"/>
  <c r="B527" i="55"/>
  <c r="D526" i="55"/>
  <c r="C526" i="55"/>
  <c r="B526" i="55"/>
  <c r="D525" i="55"/>
  <c r="C525" i="55"/>
  <c r="B525" i="55"/>
  <c r="D524" i="55"/>
  <c r="C524" i="55"/>
  <c r="B524" i="55"/>
  <c r="D523" i="55"/>
  <c r="C523" i="55"/>
  <c r="B523" i="55"/>
  <c r="D522" i="55"/>
  <c r="C522" i="55"/>
  <c r="B522" i="55"/>
  <c r="D521" i="55"/>
  <c r="C521" i="55"/>
  <c r="B521" i="55"/>
  <c r="D520" i="55"/>
  <c r="C520" i="55"/>
  <c r="B520" i="55"/>
  <c r="D519" i="55"/>
  <c r="C519" i="55"/>
  <c r="B519" i="55"/>
  <c r="D518" i="55"/>
  <c r="C518" i="55"/>
  <c r="B518" i="55"/>
  <c r="D517" i="55"/>
  <c r="C517" i="55"/>
  <c r="B517" i="55"/>
  <c r="D516" i="55"/>
  <c r="C516" i="55"/>
  <c r="B516" i="55"/>
  <c r="D515" i="55"/>
  <c r="C515" i="55"/>
  <c r="B515" i="55"/>
  <c r="D514" i="55"/>
  <c r="C514" i="55"/>
  <c r="B514" i="55"/>
  <c r="D513" i="55"/>
  <c r="C513" i="55"/>
  <c r="B513" i="55"/>
  <c r="D512" i="55"/>
  <c r="C512" i="55"/>
  <c r="B512" i="55"/>
  <c r="D511" i="55"/>
  <c r="C511" i="55"/>
  <c r="B511" i="55"/>
  <c r="D510" i="55"/>
  <c r="C510" i="55"/>
  <c r="B510" i="55"/>
  <c r="D509" i="55"/>
  <c r="C509" i="55"/>
  <c r="B509" i="55"/>
  <c r="D508" i="55"/>
  <c r="C508" i="55"/>
  <c r="B508" i="55"/>
  <c r="D507" i="55"/>
  <c r="C507" i="55"/>
  <c r="B507" i="55"/>
  <c r="D506" i="55"/>
  <c r="C506" i="55"/>
  <c r="B506" i="55"/>
  <c r="D505" i="55"/>
  <c r="C505" i="55"/>
  <c r="B505" i="55"/>
  <c r="D504" i="55"/>
  <c r="C504" i="55"/>
  <c r="B504" i="55"/>
  <c r="D503" i="55"/>
  <c r="C503" i="55"/>
  <c r="B503" i="55"/>
  <c r="D502" i="55"/>
  <c r="C502" i="55"/>
  <c r="B502" i="55"/>
  <c r="D501" i="55"/>
  <c r="C501" i="55"/>
  <c r="B501" i="55"/>
  <c r="D500" i="55"/>
  <c r="C500" i="55"/>
  <c r="B500" i="55"/>
  <c r="D499" i="55"/>
  <c r="C499" i="55"/>
  <c r="B499" i="55"/>
  <c r="D498" i="55"/>
  <c r="C498" i="55"/>
  <c r="B498" i="55"/>
  <c r="D497" i="55"/>
  <c r="C497" i="55"/>
  <c r="B497" i="55"/>
  <c r="D496" i="55"/>
  <c r="C496" i="55"/>
  <c r="B496" i="55"/>
  <c r="D495" i="55"/>
  <c r="C495" i="55"/>
  <c r="B495" i="55"/>
  <c r="D494" i="55"/>
  <c r="C494" i="55"/>
  <c r="B494" i="55"/>
  <c r="D493" i="55"/>
  <c r="C493" i="55"/>
  <c r="B493" i="55"/>
  <c r="D492" i="55"/>
  <c r="C492" i="55"/>
  <c r="B492" i="55"/>
  <c r="D491" i="55"/>
  <c r="C491" i="55"/>
  <c r="B491" i="55"/>
  <c r="D490" i="55"/>
  <c r="C490" i="55"/>
  <c r="B490" i="55"/>
  <c r="D489" i="55"/>
  <c r="C489" i="55"/>
  <c r="B489" i="55"/>
  <c r="D488" i="55"/>
  <c r="C488" i="55"/>
  <c r="B488" i="55"/>
  <c r="D487" i="55"/>
  <c r="C487" i="55"/>
  <c r="B487" i="55"/>
  <c r="D486" i="55"/>
  <c r="C486" i="55"/>
  <c r="B486" i="55"/>
  <c r="D485" i="55"/>
  <c r="C485" i="55"/>
  <c r="B485" i="55"/>
  <c r="D484" i="55"/>
  <c r="C484" i="55"/>
  <c r="B484" i="55"/>
  <c r="D483" i="55"/>
  <c r="C483" i="55"/>
  <c r="B483" i="55"/>
  <c r="D482" i="55"/>
  <c r="C482" i="55"/>
  <c r="B482" i="55"/>
  <c r="D481" i="55"/>
  <c r="C481" i="55"/>
  <c r="B481" i="55"/>
  <c r="D480" i="55"/>
  <c r="C480" i="55"/>
  <c r="B480" i="55"/>
  <c r="D479" i="55"/>
  <c r="C479" i="55"/>
  <c r="B479" i="55"/>
  <c r="D478" i="55"/>
  <c r="C478" i="55"/>
  <c r="B478" i="55"/>
  <c r="D477" i="55"/>
  <c r="C477" i="55"/>
  <c r="B477" i="55"/>
  <c r="D476" i="55"/>
  <c r="C476" i="55"/>
  <c r="B476" i="55"/>
  <c r="D475" i="55"/>
  <c r="C475" i="55"/>
  <c r="B475" i="55"/>
  <c r="D474" i="55"/>
  <c r="C474" i="55"/>
  <c r="B474" i="55"/>
  <c r="D473" i="55"/>
  <c r="C473" i="55"/>
  <c r="B473" i="55"/>
  <c r="D472" i="55"/>
  <c r="C472" i="55"/>
  <c r="B472" i="55"/>
  <c r="D471" i="55"/>
  <c r="C471" i="55"/>
  <c r="B471" i="55"/>
  <c r="D470" i="55"/>
  <c r="C470" i="55"/>
  <c r="B470" i="55"/>
  <c r="D469" i="55"/>
  <c r="C469" i="55"/>
  <c r="B469" i="55"/>
  <c r="D468" i="55"/>
  <c r="C468" i="55"/>
  <c r="B468" i="55"/>
  <c r="D467" i="55"/>
  <c r="C467" i="55"/>
  <c r="B467" i="55"/>
  <c r="D466" i="55"/>
  <c r="C466" i="55"/>
  <c r="B466" i="55"/>
  <c r="D465" i="55"/>
  <c r="C465" i="55"/>
  <c r="B465" i="55"/>
  <c r="D464" i="55"/>
  <c r="C464" i="55"/>
  <c r="B464" i="55"/>
  <c r="D463" i="55"/>
  <c r="C463" i="55"/>
  <c r="B463" i="55"/>
  <c r="D462" i="55"/>
  <c r="C462" i="55"/>
  <c r="B462" i="55"/>
  <c r="D461" i="55"/>
  <c r="C461" i="55"/>
  <c r="B461" i="55"/>
  <c r="D460" i="55"/>
  <c r="C460" i="55"/>
  <c r="B460" i="55"/>
  <c r="D459" i="55"/>
  <c r="C459" i="55"/>
  <c r="B459" i="55"/>
  <c r="D458" i="55"/>
  <c r="C458" i="55"/>
  <c r="B458" i="55"/>
  <c r="D457" i="55"/>
  <c r="C457" i="55"/>
  <c r="B457" i="55"/>
  <c r="D456" i="55"/>
  <c r="C456" i="55"/>
  <c r="B456" i="55"/>
  <c r="D455" i="55"/>
  <c r="C455" i="55"/>
  <c r="B455" i="55"/>
  <c r="D454" i="55"/>
  <c r="C454" i="55"/>
  <c r="B454" i="55"/>
  <c r="D453" i="55"/>
  <c r="C453" i="55"/>
  <c r="B453" i="55"/>
  <c r="D452" i="55"/>
  <c r="C452" i="55"/>
  <c r="B452" i="55"/>
  <c r="D451" i="55"/>
  <c r="C451" i="55"/>
  <c r="B451" i="55"/>
  <c r="D450" i="55"/>
  <c r="C450" i="55"/>
  <c r="B450" i="55"/>
  <c r="D449" i="55"/>
  <c r="C449" i="55"/>
  <c r="B449" i="55"/>
  <c r="D448" i="55"/>
  <c r="C448" i="55"/>
  <c r="B448" i="55"/>
  <c r="D447" i="55"/>
  <c r="C447" i="55"/>
  <c r="B447" i="55"/>
  <c r="D446" i="55"/>
  <c r="C446" i="55"/>
  <c r="B446" i="55"/>
  <c r="D445" i="55"/>
  <c r="C445" i="55"/>
  <c r="B445" i="55"/>
  <c r="D444" i="55"/>
  <c r="C444" i="55"/>
  <c r="B444" i="55"/>
  <c r="D443" i="55"/>
  <c r="C443" i="55"/>
  <c r="B443" i="55"/>
  <c r="D442" i="55"/>
  <c r="C442" i="55"/>
  <c r="B442" i="55"/>
  <c r="D441" i="55"/>
  <c r="C441" i="55"/>
  <c r="B441" i="55"/>
  <c r="D440" i="55"/>
  <c r="C440" i="55"/>
  <c r="B440" i="55"/>
  <c r="D439" i="55"/>
  <c r="C439" i="55"/>
  <c r="B439" i="55"/>
  <c r="D438" i="55"/>
  <c r="C438" i="55"/>
  <c r="B438" i="55"/>
  <c r="D437" i="55"/>
  <c r="C437" i="55"/>
  <c r="B437" i="55"/>
  <c r="D436" i="55"/>
  <c r="C436" i="55"/>
  <c r="B436" i="55"/>
  <c r="D435" i="55"/>
  <c r="C435" i="55"/>
  <c r="B435" i="55"/>
  <c r="D434" i="55"/>
  <c r="C434" i="55"/>
  <c r="B434" i="55"/>
  <c r="D433" i="55"/>
  <c r="C433" i="55"/>
  <c r="B433" i="55"/>
  <c r="D432" i="55"/>
  <c r="C432" i="55"/>
  <c r="B432" i="55"/>
  <c r="D431" i="55"/>
  <c r="C431" i="55"/>
  <c r="B431" i="55"/>
  <c r="D430" i="55"/>
  <c r="C430" i="55"/>
  <c r="B430" i="55"/>
  <c r="D429" i="55"/>
  <c r="C429" i="55"/>
  <c r="B429" i="55"/>
  <c r="D428" i="55"/>
  <c r="C428" i="55"/>
  <c r="B428" i="55"/>
  <c r="D427" i="55"/>
  <c r="C427" i="55"/>
  <c r="B427" i="55"/>
  <c r="D426" i="55"/>
  <c r="C426" i="55"/>
  <c r="B426" i="55"/>
  <c r="D425" i="55"/>
  <c r="C425" i="55"/>
  <c r="B425" i="55"/>
  <c r="D424" i="55"/>
  <c r="C424" i="55"/>
  <c r="B424" i="55"/>
  <c r="D423" i="55"/>
  <c r="C423" i="55"/>
  <c r="B423" i="55"/>
  <c r="D422" i="55"/>
  <c r="C422" i="55"/>
  <c r="B422" i="55"/>
  <c r="D421" i="55"/>
  <c r="C421" i="55"/>
  <c r="B421" i="55"/>
  <c r="D420" i="55"/>
  <c r="C420" i="55"/>
  <c r="B420" i="55"/>
  <c r="D419" i="55"/>
  <c r="C419" i="55"/>
  <c r="B419" i="55"/>
  <c r="D418" i="55"/>
  <c r="C418" i="55"/>
  <c r="B418" i="55"/>
  <c r="D417" i="55"/>
  <c r="C417" i="55"/>
  <c r="B417" i="55"/>
  <c r="D416" i="55"/>
  <c r="C416" i="55"/>
  <c r="B416" i="55"/>
  <c r="D415" i="55"/>
  <c r="C415" i="55"/>
  <c r="B415" i="55"/>
  <c r="D414" i="55"/>
  <c r="C414" i="55"/>
  <c r="B414" i="55"/>
  <c r="D413" i="55"/>
  <c r="C413" i="55"/>
  <c r="B413" i="55"/>
  <c r="D412" i="55"/>
  <c r="C412" i="55"/>
  <c r="B412" i="55"/>
  <c r="D411" i="55"/>
  <c r="C411" i="55"/>
  <c r="B411" i="55"/>
  <c r="D410" i="55"/>
  <c r="C410" i="55"/>
  <c r="B410" i="55"/>
  <c r="D409" i="55"/>
  <c r="C409" i="55"/>
  <c r="B409" i="55"/>
  <c r="D408" i="55"/>
  <c r="C408" i="55"/>
  <c r="B408" i="55"/>
  <c r="D407" i="55"/>
  <c r="C407" i="55"/>
  <c r="B407" i="55"/>
  <c r="D406" i="55"/>
  <c r="C406" i="55"/>
  <c r="B406" i="55"/>
  <c r="D405" i="55"/>
  <c r="C405" i="55"/>
  <c r="B405" i="55"/>
  <c r="D404" i="55"/>
  <c r="C404" i="55"/>
  <c r="B404" i="55"/>
  <c r="D403" i="55"/>
  <c r="C403" i="55"/>
  <c r="B403" i="55"/>
  <c r="D402" i="55"/>
  <c r="C402" i="55"/>
  <c r="B402" i="55"/>
  <c r="D401" i="55"/>
  <c r="C401" i="55"/>
  <c r="B401" i="55"/>
  <c r="D400" i="55"/>
  <c r="C400" i="55"/>
  <c r="B400" i="55"/>
  <c r="D399" i="55"/>
  <c r="C399" i="55"/>
  <c r="B399" i="55"/>
  <c r="D398" i="55"/>
  <c r="C398" i="55"/>
  <c r="B398" i="55"/>
  <c r="D397" i="55"/>
  <c r="C397" i="55"/>
  <c r="B397" i="55"/>
  <c r="D396" i="55"/>
  <c r="C396" i="55"/>
  <c r="B396" i="55"/>
  <c r="D395" i="55"/>
  <c r="C395" i="55"/>
  <c r="B395" i="55"/>
  <c r="D394" i="55"/>
  <c r="C394" i="55"/>
  <c r="B394" i="55"/>
  <c r="D393" i="55"/>
  <c r="C393" i="55"/>
  <c r="B393" i="55"/>
  <c r="D392" i="55"/>
  <c r="C392" i="55"/>
  <c r="B392" i="55"/>
  <c r="D391" i="55"/>
  <c r="C391" i="55"/>
  <c r="B391" i="55"/>
  <c r="D390" i="55"/>
  <c r="C390" i="55"/>
  <c r="B390" i="55"/>
  <c r="D389" i="55"/>
  <c r="C389" i="55"/>
  <c r="B389" i="55"/>
  <c r="D388" i="55"/>
  <c r="C388" i="55"/>
  <c r="B388" i="55"/>
  <c r="D387" i="55"/>
  <c r="C387" i="55"/>
  <c r="B387" i="55"/>
  <c r="D386" i="55"/>
  <c r="C386" i="55"/>
  <c r="B386" i="55"/>
  <c r="D385" i="55"/>
  <c r="C385" i="55"/>
  <c r="B385" i="55"/>
  <c r="D384" i="55"/>
  <c r="C384" i="55"/>
  <c r="B384" i="55"/>
  <c r="D383" i="55"/>
  <c r="C383" i="55"/>
  <c r="B383" i="55"/>
  <c r="D382" i="55"/>
  <c r="C382" i="55"/>
  <c r="B382" i="55"/>
  <c r="D381" i="55"/>
  <c r="C381" i="55"/>
  <c r="B381" i="55"/>
  <c r="D380" i="55"/>
  <c r="C380" i="55"/>
  <c r="B380" i="55"/>
  <c r="D379" i="55"/>
  <c r="C379" i="55"/>
  <c r="B379" i="55"/>
  <c r="D378" i="55"/>
  <c r="C378" i="55"/>
  <c r="B378" i="55"/>
  <c r="D377" i="55"/>
  <c r="C377" i="55"/>
  <c r="B377" i="55"/>
  <c r="D376" i="55"/>
  <c r="C376" i="55"/>
  <c r="B376" i="55"/>
  <c r="D375" i="55"/>
  <c r="C375" i="55"/>
  <c r="B375" i="55"/>
  <c r="D374" i="55"/>
  <c r="C374" i="55"/>
  <c r="B374" i="55"/>
  <c r="D373" i="55"/>
  <c r="C373" i="55"/>
  <c r="B373" i="55"/>
  <c r="D372" i="55"/>
  <c r="C372" i="55"/>
  <c r="B372" i="55"/>
  <c r="D371" i="55"/>
  <c r="C371" i="55"/>
  <c r="B371" i="55"/>
  <c r="D370" i="55"/>
  <c r="C370" i="55"/>
  <c r="B370" i="55"/>
  <c r="D369" i="55"/>
  <c r="C369" i="55"/>
  <c r="B369" i="55"/>
  <c r="D368" i="55"/>
  <c r="C368" i="55"/>
  <c r="B368" i="55"/>
  <c r="D367" i="55"/>
  <c r="C367" i="55"/>
  <c r="B367" i="55"/>
  <c r="D366" i="55"/>
  <c r="C366" i="55"/>
  <c r="B366" i="55"/>
  <c r="D365" i="55"/>
  <c r="C365" i="55"/>
  <c r="B365" i="55"/>
  <c r="D364" i="55"/>
  <c r="C364" i="55"/>
  <c r="B364" i="55"/>
  <c r="D363" i="55"/>
  <c r="C363" i="55"/>
  <c r="B363" i="55"/>
  <c r="D362" i="55"/>
  <c r="C362" i="55"/>
  <c r="B362" i="55"/>
  <c r="D361" i="55"/>
  <c r="C361" i="55"/>
  <c r="B361" i="55"/>
  <c r="D360" i="55"/>
  <c r="C360" i="55"/>
  <c r="B360" i="55"/>
  <c r="D359" i="55"/>
  <c r="C359" i="55"/>
  <c r="B359" i="55"/>
  <c r="D358" i="55"/>
  <c r="C358" i="55"/>
  <c r="B358" i="55"/>
  <c r="D357" i="55"/>
  <c r="C357" i="55"/>
  <c r="B357" i="55"/>
  <c r="D356" i="55"/>
  <c r="C356" i="55"/>
  <c r="B356" i="55"/>
  <c r="D355" i="55"/>
  <c r="C355" i="55"/>
  <c r="B355" i="55"/>
  <c r="D354" i="55"/>
  <c r="C354" i="55"/>
  <c r="B354" i="55"/>
  <c r="D353" i="55"/>
  <c r="C353" i="55"/>
  <c r="B353" i="55"/>
  <c r="D352" i="55"/>
  <c r="C352" i="55"/>
  <c r="B352" i="55"/>
  <c r="D351" i="55"/>
  <c r="C351" i="55"/>
  <c r="B351" i="55"/>
  <c r="D350" i="55"/>
  <c r="C350" i="55"/>
  <c r="B350" i="55"/>
  <c r="D349" i="55"/>
  <c r="C349" i="55"/>
  <c r="B349" i="55"/>
  <c r="D348" i="55"/>
  <c r="C348" i="55"/>
  <c r="B348" i="55"/>
  <c r="D347" i="55"/>
  <c r="C347" i="55"/>
  <c r="B347" i="55"/>
  <c r="D346" i="55"/>
  <c r="C346" i="55"/>
  <c r="B346" i="55"/>
  <c r="D345" i="55"/>
  <c r="C345" i="55"/>
  <c r="B345" i="55"/>
  <c r="D344" i="55"/>
  <c r="C344" i="55"/>
  <c r="B344" i="55"/>
  <c r="D343" i="55"/>
  <c r="C343" i="55"/>
  <c r="B343" i="55"/>
  <c r="D342" i="55"/>
  <c r="C342" i="55"/>
  <c r="B342" i="55"/>
  <c r="D341" i="55"/>
  <c r="C341" i="55"/>
  <c r="B341" i="55"/>
  <c r="D340" i="55"/>
  <c r="C340" i="55"/>
  <c r="B340" i="55"/>
  <c r="D339" i="55"/>
  <c r="C339" i="55"/>
  <c r="B339" i="55"/>
  <c r="D338" i="55"/>
  <c r="C338" i="55"/>
  <c r="B338" i="55"/>
  <c r="D337" i="55"/>
  <c r="C337" i="55"/>
  <c r="B337" i="55"/>
  <c r="D336" i="55"/>
  <c r="C336" i="55"/>
  <c r="B336" i="55"/>
  <c r="D335" i="55"/>
  <c r="C335" i="55"/>
  <c r="B335" i="55"/>
  <c r="D334" i="55"/>
  <c r="C334" i="55"/>
  <c r="B334" i="55"/>
  <c r="D333" i="55"/>
  <c r="C333" i="55"/>
  <c r="B333" i="55"/>
  <c r="D332" i="55"/>
  <c r="C332" i="55"/>
  <c r="B332" i="55"/>
  <c r="D331" i="55"/>
  <c r="C331" i="55"/>
  <c r="B331" i="55"/>
  <c r="D330" i="55"/>
  <c r="C330" i="55"/>
  <c r="B330" i="55"/>
  <c r="D329" i="55"/>
  <c r="C329" i="55"/>
  <c r="B329" i="55"/>
  <c r="D328" i="55"/>
  <c r="C328" i="55"/>
  <c r="B328" i="55"/>
  <c r="D327" i="55"/>
  <c r="C327" i="55"/>
  <c r="B327" i="55"/>
  <c r="D326" i="55"/>
  <c r="C326" i="55"/>
  <c r="B326" i="55"/>
  <c r="D325" i="55"/>
  <c r="C325" i="55"/>
  <c r="B325" i="55"/>
  <c r="D324" i="55"/>
  <c r="C324" i="55"/>
  <c r="B324" i="55"/>
  <c r="D323" i="55"/>
  <c r="C323" i="55"/>
  <c r="B323" i="55"/>
  <c r="D322" i="55"/>
  <c r="C322" i="55"/>
  <c r="B322" i="55"/>
  <c r="D321" i="55"/>
  <c r="C321" i="55"/>
  <c r="B321" i="55"/>
  <c r="D320" i="55"/>
  <c r="C320" i="55"/>
  <c r="B320" i="55"/>
  <c r="D319" i="55"/>
  <c r="C319" i="55"/>
  <c r="B319" i="55"/>
  <c r="D318" i="55"/>
  <c r="C318" i="55"/>
  <c r="B318" i="55"/>
  <c r="D317" i="55"/>
  <c r="C317" i="55"/>
  <c r="B317" i="55"/>
  <c r="D316" i="55"/>
  <c r="C316" i="55"/>
  <c r="B316" i="55"/>
  <c r="D315" i="55"/>
  <c r="C315" i="55"/>
  <c r="B315" i="55"/>
  <c r="D314" i="55"/>
  <c r="C314" i="55"/>
  <c r="B314" i="55"/>
  <c r="D313" i="55"/>
  <c r="C313" i="55"/>
  <c r="B313" i="55"/>
  <c r="D312" i="55"/>
  <c r="C312" i="55"/>
  <c r="B312" i="55"/>
  <c r="D311" i="55"/>
  <c r="C311" i="55"/>
  <c r="B311" i="55"/>
  <c r="D310" i="55"/>
  <c r="C310" i="55"/>
  <c r="B310" i="55"/>
  <c r="D309" i="55"/>
  <c r="C309" i="55"/>
  <c r="B309" i="55"/>
  <c r="D308" i="55"/>
  <c r="C308" i="55"/>
  <c r="B308" i="55"/>
  <c r="D307" i="55"/>
  <c r="C307" i="55"/>
  <c r="B307" i="55"/>
  <c r="D306" i="55"/>
  <c r="C306" i="55"/>
  <c r="B306" i="55"/>
  <c r="D305" i="55"/>
  <c r="C305" i="55"/>
  <c r="B305" i="55"/>
  <c r="D304" i="55"/>
  <c r="C304" i="55"/>
  <c r="B304" i="55"/>
  <c r="D303" i="55"/>
  <c r="C303" i="55"/>
  <c r="B303" i="55"/>
  <c r="D302" i="55"/>
  <c r="C302" i="55"/>
  <c r="B302" i="55"/>
  <c r="D301" i="55"/>
  <c r="C301" i="55"/>
  <c r="B301" i="55"/>
  <c r="D300" i="55"/>
  <c r="C300" i="55"/>
  <c r="B300" i="55"/>
  <c r="D299" i="55"/>
  <c r="C299" i="55"/>
  <c r="B299" i="55"/>
  <c r="D298" i="55"/>
  <c r="C298" i="55"/>
  <c r="B298" i="55"/>
  <c r="D297" i="55"/>
  <c r="C297" i="55"/>
  <c r="B297" i="55"/>
  <c r="D296" i="55"/>
  <c r="C296" i="55"/>
  <c r="B296" i="55"/>
  <c r="D295" i="55"/>
  <c r="C295" i="55"/>
  <c r="B295" i="55"/>
  <c r="D294" i="55"/>
  <c r="C294" i="55"/>
  <c r="B294" i="55"/>
  <c r="D293" i="55"/>
  <c r="C293" i="55"/>
  <c r="B293" i="55"/>
  <c r="D292" i="55"/>
  <c r="C292" i="55"/>
  <c r="B292" i="55"/>
  <c r="D291" i="55"/>
  <c r="C291" i="55"/>
  <c r="B291" i="55"/>
  <c r="D290" i="55"/>
  <c r="C290" i="55"/>
  <c r="B290" i="55"/>
  <c r="D289" i="55"/>
  <c r="C289" i="55"/>
  <c r="B289" i="55"/>
  <c r="D288" i="55"/>
  <c r="C288" i="55"/>
  <c r="B288" i="55"/>
  <c r="D287" i="55"/>
  <c r="C287" i="55"/>
  <c r="B287" i="55"/>
  <c r="D286" i="55"/>
  <c r="C286" i="55"/>
  <c r="B286" i="55"/>
  <c r="D285" i="55"/>
  <c r="C285" i="55"/>
  <c r="B285" i="55"/>
  <c r="D284" i="55"/>
  <c r="C284" i="55"/>
  <c r="B284" i="55"/>
  <c r="D283" i="55"/>
  <c r="C283" i="55"/>
  <c r="B283" i="55"/>
  <c r="D282" i="55"/>
  <c r="C282" i="55"/>
  <c r="B282" i="55"/>
  <c r="D281" i="55"/>
  <c r="C281" i="55"/>
  <c r="B281" i="55"/>
  <c r="D280" i="55"/>
  <c r="C280" i="55"/>
  <c r="B280" i="55"/>
  <c r="D279" i="55"/>
  <c r="C279" i="55"/>
  <c r="B279" i="55"/>
  <c r="D278" i="55"/>
  <c r="C278" i="55"/>
  <c r="B278" i="55"/>
  <c r="D277" i="55"/>
  <c r="C277" i="55"/>
  <c r="B277" i="55"/>
  <c r="D276" i="55"/>
  <c r="C276" i="55"/>
  <c r="B276" i="55"/>
  <c r="D275" i="55"/>
  <c r="C275" i="55"/>
  <c r="B275" i="55"/>
  <c r="D274" i="55"/>
  <c r="C274" i="55"/>
  <c r="B274" i="55"/>
  <c r="D273" i="55"/>
  <c r="C273" i="55"/>
  <c r="B273" i="55"/>
  <c r="D272" i="55"/>
  <c r="C272" i="55"/>
  <c r="B272" i="55"/>
  <c r="D271" i="55"/>
  <c r="C271" i="55"/>
  <c r="B271" i="55"/>
  <c r="D270" i="55"/>
  <c r="C270" i="55"/>
  <c r="B270" i="55"/>
  <c r="D269" i="55"/>
  <c r="C269" i="55"/>
  <c r="B269" i="55"/>
  <c r="D268" i="55"/>
  <c r="C268" i="55"/>
  <c r="B268" i="55"/>
  <c r="D267" i="55"/>
  <c r="C267" i="55"/>
  <c r="B267" i="55"/>
  <c r="D266" i="55"/>
  <c r="C266" i="55"/>
  <c r="B266" i="55"/>
  <c r="D265" i="55"/>
  <c r="C265" i="55"/>
  <c r="B265" i="55"/>
  <c r="D264" i="55"/>
  <c r="C264" i="55"/>
  <c r="B264" i="55"/>
  <c r="D263" i="55"/>
  <c r="C263" i="55"/>
  <c r="B263" i="55"/>
  <c r="D262" i="55"/>
  <c r="C262" i="55"/>
  <c r="B262" i="55"/>
  <c r="D261" i="55"/>
  <c r="C261" i="55"/>
  <c r="B261" i="55"/>
  <c r="D260" i="55"/>
  <c r="C260" i="55"/>
  <c r="B260" i="55"/>
  <c r="D259" i="55"/>
  <c r="C259" i="55"/>
  <c r="B259" i="55"/>
  <c r="D258" i="55"/>
  <c r="C258" i="55"/>
  <c r="B258" i="55"/>
  <c r="D257" i="55"/>
  <c r="C257" i="55"/>
  <c r="B257" i="55"/>
  <c r="D256" i="55"/>
  <c r="C256" i="55"/>
  <c r="B256" i="55"/>
  <c r="D255" i="55"/>
  <c r="C255" i="55"/>
  <c r="B255" i="55"/>
  <c r="D254" i="55"/>
  <c r="C254" i="55"/>
  <c r="B254" i="55"/>
  <c r="D253" i="55"/>
  <c r="C253" i="55"/>
  <c r="B253" i="55"/>
  <c r="D252" i="55"/>
  <c r="C252" i="55"/>
  <c r="B252" i="55"/>
  <c r="D251" i="55"/>
  <c r="C251" i="55"/>
  <c r="B251" i="55"/>
  <c r="D250" i="55"/>
  <c r="C250" i="55"/>
  <c r="B250" i="55"/>
  <c r="D249" i="55"/>
  <c r="C249" i="55"/>
  <c r="B249" i="55"/>
  <c r="D248" i="55"/>
  <c r="C248" i="55"/>
  <c r="B248" i="55"/>
  <c r="D247" i="55"/>
  <c r="C247" i="55"/>
  <c r="B247" i="55"/>
  <c r="D246" i="55"/>
  <c r="C246" i="55"/>
  <c r="B246" i="55"/>
  <c r="D245" i="55"/>
  <c r="C245" i="55"/>
  <c r="B245" i="55"/>
  <c r="D244" i="55"/>
  <c r="C244" i="55"/>
  <c r="B244" i="55"/>
  <c r="D243" i="55"/>
  <c r="C243" i="55"/>
  <c r="B243" i="55"/>
  <c r="D242" i="55"/>
  <c r="C242" i="55"/>
  <c r="B242" i="55"/>
  <c r="D241" i="55"/>
  <c r="C241" i="55"/>
  <c r="B241" i="55"/>
  <c r="D240" i="55"/>
  <c r="C240" i="55"/>
  <c r="B240" i="55"/>
  <c r="D239" i="55"/>
  <c r="C239" i="55"/>
  <c r="B239" i="55"/>
  <c r="D238" i="55"/>
  <c r="C238" i="55"/>
  <c r="B238" i="55"/>
  <c r="D237" i="55"/>
  <c r="C237" i="55"/>
  <c r="B237" i="55"/>
  <c r="D236" i="55"/>
  <c r="C236" i="55"/>
  <c r="B236" i="55"/>
  <c r="D235" i="55"/>
  <c r="C235" i="55"/>
  <c r="B235" i="55"/>
  <c r="D234" i="55"/>
  <c r="C234" i="55"/>
  <c r="B234" i="55"/>
  <c r="D233" i="55"/>
  <c r="C233" i="55"/>
  <c r="B233" i="55"/>
  <c r="D232" i="55"/>
  <c r="C232" i="55"/>
  <c r="B232" i="55"/>
  <c r="D231" i="55"/>
  <c r="C231" i="55"/>
  <c r="B231" i="55"/>
  <c r="D230" i="55"/>
  <c r="C230" i="55"/>
  <c r="B230" i="55"/>
  <c r="D229" i="55"/>
  <c r="C229" i="55"/>
  <c r="B229" i="55"/>
  <c r="D228" i="55"/>
  <c r="C228" i="55"/>
  <c r="B228" i="55"/>
  <c r="D227" i="55"/>
  <c r="C227" i="55"/>
  <c r="B227" i="55"/>
  <c r="D226" i="55"/>
  <c r="C226" i="55"/>
  <c r="B226" i="55"/>
  <c r="D225" i="55"/>
  <c r="C225" i="55"/>
  <c r="B225" i="55"/>
  <c r="D224" i="55"/>
  <c r="C224" i="55"/>
  <c r="B224" i="55"/>
  <c r="D223" i="55"/>
  <c r="C223" i="55"/>
  <c r="B223" i="55"/>
  <c r="D222" i="55"/>
  <c r="C222" i="55"/>
  <c r="B222" i="55"/>
  <c r="D221" i="55"/>
  <c r="C221" i="55"/>
  <c r="B221" i="55"/>
  <c r="D220" i="55"/>
  <c r="C220" i="55"/>
  <c r="B220" i="55"/>
  <c r="D219" i="55"/>
  <c r="C219" i="55"/>
  <c r="B219" i="55"/>
  <c r="D218" i="55"/>
  <c r="C218" i="55"/>
  <c r="B218" i="55"/>
  <c r="D217" i="55"/>
  <c r="C217" i="55"/>
  <c r="B217" i="55"/>
  <c r="D216" i="55"/>
  <c r="C216" i="55"/>
  <c r="B216" i="55"/>
  <c r="D215" i="55"/>
  <c r="C215" i="55"/>
  <c r="B215" i="55"/>
  <c r="D214" i="55"/>
  <c r="C214" i="55"/>
  <c r="B214" i="55"/>
  <c r="D213" i="55"/>
  <c r="C213" i="55"/>
  <c r="B213" i="55"/>
  <c r="D212" i="55"/>
  <c r="C212" i="55"/>
  <c r="B212" i="55"/>
  <c r="D211" i="55"/>
  <c r="C211" i="55"/>
  <c r="B211" i="55"/>
  <c r="D210" i="55"/>
  <c r="C210" i="55"/>
  <c r="B210" i="55"/>
  <c r="D209" i="55"/>
  <c r="C209" i="55"/>
  <c r="B209" i="55"/>
  <c r="D208" i="55"/>
  <c r="C208" i="55"/>
  <c r="B208" i="55"/>
  <c r="D207" i="55"/>
  <c r="C207" i="55"/>
  <c r="B207" i="55"/>
  <c r="D206" i="55"/>
  <c r="C206" i="55"/>
  <c r="B206" i="55"/>
  <c r="D205" i="55"/>
  <c r="C205" i="55"/>
  <c r="B205" i="55"/>
  <c r="D204" i="55"/>
  <c r="C204" i="55"/>
  <c r="B204" i="55"/>
  <c r="D203" i="55"/>
  <c r="C203" i="55"/>
  <c r="B203" i="55"/>
  <c r="D202" i="55"/>
  <c r="C202" i="55"/>
  <c r="B202" i="55"/>
  <c r="D201" i="55"/>
  <c r="C201" i="55"/>
  <c r="B201" i="55"/>
  <c r="D200" i="55"/>
  <c r="C200" i="55"/>
  <c r="B200" i="55"/>
  <c r="D199" i="55"/>
  <c r="C199" i="55"/>
  <c r="B199" i="55"/>
  <c r="D198" i="55"/>
  <c r="C198" i="55"/>
  <c r="B198" i="55"/>
  <c r="D197" i="55"/>
  <c r="C197" i="55"/>
  <c r="B197" i="55"/>
  <c r="D196" i="55"/>
  <c r="C196" i="55"/>
  <c r="B196" i="55"/>
  <c r="D195" i="55"/>
  <c r="C195" i="55"/>
  <c r="B195" i="55"/>
  <c r="D194" i="55"/>
  <c r="C194" i="55"/>
  <c r="B194" i="55"/>
  <c r="D193" i="55"/>
  <c r="C193" i="55"/>
  <c r="B193" i="55"/>
  <c r="D192" i="55"/>
  <c r="C192" i="55"/>
  <c r="B192" i="55"/>
  <c r="D191" i="55"/>
  <c r="C191" i="55"/>
  <c r="B191" i="55"/>
  <c r="D190" i="55"/>
  <c r="C190" i="55"/>
  <c r="B190" i="55"/>
  <c r="D189" i="55"/>
  <c r="C189" i="55"/>
  <c r="B189" i="55"/>
  <c r="D188" i="55"/>
  <c r="C188" i="55"/>
  <c r="B188" i="55"/>
  <c r="D187" i="55"/>
  <c r="C187" i="55"/>
  <c r="B187" i="55"/>
  <c r="D186" i="55"/>
  <c r="C186" i="55"/>
  <c r="B186" i="55"/>
  <c r="D185" i="55"/>
  <c r="C185" i="55"/>
  <c r="B185" i="55"/>
  <c r="D184" i="55"/>
  <c r="C184" i="55"/>
  <c r="B184" i="55"/>
  <c r="D183" i="55"/>
  <c r="C183" i="55"/>
  <c r="B183" i="55"/>
  <c r="D182" i="55"/>
  <c r="C182" i="55"/>
  <c r="B182" i="55"/>
  <c r="D181" i="55"/>
  <c r="C181" i="55"/>
  <c r="B181" i="55"/>
  <c r="D180" i="55"/>
  <c r="C180" i="55"/>
  <c r="B180" i="55"/>
  <c r="D179" i="55"/>
  <c r="C179" i="55"/>
  <c r="B179" i="55"/>
  <c r="D178" i="55"/>
  <c r="C178" i="55"/>
  <c r="B178" i="55"/>
  <c r="D177" i="55"/>
  <c r="C177" i="55"/>
  <c r="B177" i="55"/>
  <c r="D176" i="55"/>
  <c r="C176" i="55"/>
  <c r="B176" i="55"/>
  <c r="D175" i="55"/>
  <c r="C175" i="55"/>
  <c r="B175" i="55"/>
  <c r="D174" i="55"/>
  <c r="C174" i="55"/>
  <c r="B174" i="55"/>
  <c r="D173" i="55"/>
  <c r="C173" i="55"/>
  <c r="B173" i="55"/>
  <c r="D172" i="55"/>
  <c r="C172" i="55"/>
  <c r="B172" i="55"/>
  <c r="D171" i="55"/>
  <c r="C171" i="55"/>
  <c r="B171" i="55"/>
  <c r="D170" i="55"/>
  <c r="C170" i="55"/>
  <c r="B170" i="55"/>
  <c r="D169" i="55"/>
  <c r="C169" i="55"/>
  <c r="B169" i="55"/>
  <c r="D168" i="55"/>
  <c r="C168" i="55"/>
  <c r="B168" i="55"/>
  <c r="D167" i="55"/>
  <c r="C167" i="55"/>
  <c r="B167" i="55"/>
  <c r="D166" i="55"/>
  <c r="C166" i="55"/>
  <c r="B166" i="55"/>
  <c r="D165" i="55"/>
  <c r="C165" i="55"/>
  <c r="B165" i="55"/>
  <c r="D164" i="55"/>
  <c r="C164" i="55"/>
  <c r="B164" i="55"/>
  <c r="D163" i="55"/>
  <c r="C163" i="55"/>
  <c r="B163" i="55"/>
  <c r="D162" i="55"/>
  <c r="C162" i="55"/>
  <c r="B162" i="55"/>
  <c r="D161" i="55"/>
  <c r="C161" i="55"/>
  <c r="B161" i="55"/>
  <c r="D160" i="55"/>
  <c r="C160" i="55"/>
  <c r="B160" i="55"/>
  <c r="D159" i="55"/>
  <c r="C159" i="55"/>
  <c r="B159" i="55"/>
  <c r="D158" i="55"/>
  <c r="C158" i="55"/>
  <c r="B158" i="55"/>
  <c r="D157" i="55"/>
  <c r="C157" i="55"/>
  <c r="B157" i="55"/>
  <c r="D156" i="55"/>
  <c r="C156" i="55"/>
  <c r="B156" i="55"/>
  <c r="D155" i="55"/>
  <c r="C155" i="55"/>
  <c r="B155" i="55"/>
  <c r="D154" i="55"/>
  <c r="C154" i="55"/>
  <c r="B154" i="55"/>
  <c r="D153" i="55"/>
  <c r="C153" i="55"/>
  <c r="B153" i="55"/>
  <c r="D152" i="55"/>
  <c r="C152" i="55"/>
  <c r="B152" i="55"/>
  <c r="D151" i="55"/>
  <c r="C151" i="55"/>
  <c r="B151" i="55"/>
  <c r="D150" i="55"/>
  <c r="C150" i="55"/>
  <c r="B150" i="55"/>
  <c r="D149" i="55"/>
  <c r="C149" i="55"/>
  <c r="B149" i="55"/>
  <c r="D148" i="55"/>
  <c r="C148" i="55"/>
  <c r="B148" i="55"/>
  <c r="D147" i="55"/>
  <c r="C147" i="55"/>
  <c r="B147" i="55"/>
  <c r="D146" i="55"/>
  <c r="C146" i="55"/>
  <c r="B146" i="55"/>
  <c r="D145" i="55"/>
  <c r="C145" i="55"/>
  <c r="B145" i="55"/>
  <c r="D144" i="55"/>
  <c r="C144" i="55"/>
  <c r="B144" i="55"/>
  <c r="D143" i="55"/>
  <c r="C143" i="55"/>
  <c r="B143" i="55"/>
  <c r="D142" i="55"/>
  <c r="C142" i="55"/>
  <c r="B142" i="55"/>
  <c r="D141" i="55"/>
  <c r="C141" i="55"/>
  <c r="B141" i="55"/>
  <c r="D140" i="55"/>
  <c r="C140" i="55"/>
  <c r="B140" i="55"/>
  <c r="D139" i="55"/>
  <c r="C139" i="55"/>
  <c r="B139" i="55"/>
  <c r="D138" i="55"/>
  <c r="C138" i="55"/>
  <c r="B138" i="55"/>
  <c r="D137" i="55"/>
  <c r="C137" i="55"/>
  <c r="B137" i="55"/>
  <c r="D136" i="55"/>
  <c r="C136" i="55"/>
  <c r="B136" i="55"/>
  <c r="D135" i="55"/>
  <c r="C135" i="55"/>
  <c r="B135" i="55"/>
  <c r="D134" i="55"/>
  <c r="C134" i="55"/>
  <c r="B134" i="55"/>
  <c r="D133" i="55"/>
  <c r="C133" i="55"/>
  <c r="B133" i="55"/>
  <c r="D132" i="55"/>
  <c r="C132" i="55"/>
  <c r="B132" i="55"/>
  <c r="D131" i="55"/>
  <c r="C131" i="55"/>
  <c r="B131" i="55"/>
  <c r="D130" i="55"/>
  <c r="C130" i="55"/>
  <c r="B130" i="55"/>
  <c r="D129" i="55"/>
  <c r="C129" i="55"/>
  <c r="B129" i="55"/>
  <c r="D128" i="55"/>
  <c r="C128" i="55"/>
  <c r="B128" i="55"/>
  <c r="D127" i="55"/>
  <c r="C127" i="55"/>
  <c r="B127" i="55"/>
  <c r="D126" i="55"/>
  <c r="C126" i="55"/>
  <c r="B126" i="55"/>
  <c r="D125" i="55"/>
  <c r="C125" i="55"/>
  <c r="B125" i="55"/>
  <c r="D124" i="55"/>
  <c r="C124" i="55"/>
  <c r="B124" i="55"/>
  <c r="D123" i="55"/>
  <c r="C123" i="55"/>
  <c r="B123" i="55"/>
  <c r="D122" i="55"/>
  <c r="C122" i="55"/>
  <c r="B122" i="55"/>
  <c r="D121" i="55"/>
  <c r="C121" i="55"/>
  <c r="B121" i="55"/>
  <c r="D120" i="55"/>
  <c r="C120" i="55"/>
  <c r="B120" i="55"/>
  <c r="D119" i="55"/>
  <c r="C119" i="55"/>
  <c r="B119" i="55"/>
  <c r="D118" i="55"/>
  <c r="C118" i="55"/>
  <c r="B118" i="55"/>
  <c r="D117" i="55"/>
  <c r="C117" i="55"/>
  <c r="B117" i="55"/>
  <c r="D116" i="55"/>
  <c r="C116" i="55"/>
  <c r="B116" i="55"/>
  <c r="D115" i="55"/>
  <c r="C115" i="55"/>
  <c r="B115" i="55"/>
  <c r="D114" i="55"/>
  <c r="C114" i="55"/>
  <c r="B114" i="55"/>
  <c r="D113" i="55"/>
  <c r="C113" i="55"/>
  <c r="B113" i="55"/>
  <c r="D112" i="55"/>
  <c r="C112" i="55"/>
  <c r="B112" i="55"/>
  <c r="D111" i="55"/>
  <c r="C111" i="55"/>
  <c r="B111" i="55"/>
  <c r="D110" i="55"/>
  <c r="C110" i="55"/>
  <c r="B110" i="55"/>
  <c r="D109" i="55"/>
  <c r="C109" i="55"/>
  <c r="B109" i="55"/>
  <c r="D108" i="55"/>
  <c r="C108" i="55"/>
  <c r="B108" i="55"/>
  <c r="D107" i="55"/>
  <c r="C107" i="55"/>
  <c r="B107" i="55"/>
  <c r="D106" i="55"/>
  <c r="C106" i="55"/>
  <c r="B106" i="55"/>
  <c r="D105" i="55"/>
  <c r="C105" i="55"/>
  <c r="B105" i="55"/>
  <c r="D104" i="55"/>
  <c r="C104" i="55"/>
  <c r="B104" i="55"/>
  <c r="D103" i="55"/>
  <c r="C103" i="55"/>
  <c r="B103" i="55"/>
  <c r="D102" i="55"/>
  <c r="C102" i="55"/>
  <c r="B102" i="55"/>
  <c r="D101" i="55"/>
  <c r="C101" i="55"/>
  <c r="B101" i="55"/>
  <c r="D100" i="55"/>
  <c r="C100" i="55"/>
  <c r="B100" i="55"/>
  <c r="D99" i="55"/>
  <c r="C99" i="55"/>
  <c r="B99" i="55"/>
  <c r="D98" i="55"/>
  <c r="C98" i="55"/>
  <c r="B98" i="55"/>
  <c r="D97" i="55"/>
  <c r="C97" i="55"/>
  <c r="B97" i="55"/>
  <c r="D96" i="55"/>
  <c r="C96" i="55"/>
  <c r="B96" i="55"/>
  <c r="D95" i="55"/>
  <c r="C95" i="55"/>
  <c r="B95" i="55"/>
  <c r="D94" i="55"/>
  <c r="C94" i="55"/>
  <c r="B94" i="55"/>
  <c r="D93" i="55"/>
  <c r="C93" i="55"/>
  <c r="B93" i="55"/>
  <c r="D92" i="55"/>
  <c r="C92" i="55"/>
  <c r="B92" i="55"/>
  <c r="D91" i="55"/>
  <c r="C91" i="55"/>
  <c r="B91" i="55"/>
  <c r="D90" i="55"/>
  <c r="C90" i="55"/>
  <c r="B90" i="55"/>
  <c r="D89" i="55"/>
  <c r="C89" i="55"/>
  <c r="B89" i="55"/>
  <c r="D88" i="55"/>
  <c r="C88" i="55"/>
  <c r="B88" i="55"/>
  <c r="D87" i="55"/>
  <c r="C87" i="55"/>
  <c r="B87" i="55"/>
  <c r="D86" i="55"/>
  <c r="C86" i="55"/>
  <c r="B86" i="55"/>
  <c r="D85" i="55"/>
  <c r="C85" i="55"/>
  <c r="B85" i="55"/>
  <c r="D84" i="55"/>
  <c r="C84" i="55"/>
  <c r="B84" i="55"/>
  <c r="D83" i="55"/>
  <c r="C83" i="55"/>
  <c r="B83" i="55"/>
  <c r="D82" i="55"/>
  <c r="C82" i="55"/>
  <c r="B82" i="55"/>
  <c r="D81" i="55"/>
  <c r="C81" i="55"/>
  <c r="B81" i="55"/>
  <c r="D80" i="55"/>
  <c r="C80" i="55"/>
  <c r="B80" i="55"/>
  <c r="D79" i="55"/>
  <c r="C79" i="55"/>
  <c r="B79" i="55"/>
  <c r="D78" i="55"/>
  <c r="C78" i="55"/>
  <c r="B78" i="55"/>
  <c r="D77" i="55"/>
  <c r="C77" i="55"/>
  <c r="B77" i="55"/>
  <c r="D76" i="55"/>
  <c r="C76" i="55"/>
  <c r="B76" i="55"/>
  <c r="D75" i="55"/>
  <c r="C75" i="55"/>
  <c r="B75" i="55"/>
  <c r="D74" i="55"/>
  <c r="C74" i="55"/>
  <c r="B74" i="55"/>
  <c r="D73" i="55"/>
  <c r="C73" i="55"/>
  <c r="B73" i="55"/>
  <c r="D72" i="55"/>
  <c r="C72" i="55"/>
  <c r="B72" i="55"/>
  <c r="D71" i="55"/>
  <c r="C71" i="55"/>
  <c r="B71" i="55"/>
  <c r="D70" i="55"/>
  <c r="C70" i="55"/>
  <c r="B70" i="55"/>
  <c r="D69" i="55"/>
  <c r="C69" i="55"/>
  <c r="B69" i="55"/>
  <c r="D68" i="55"/>
  <c r="C68" i="55"/>
  <c r="B68" i="55"/>
  <c r="D67" i="55"/>
  <c r="C67" i="55"/>
  <c r="B67" i="55"/>
  <c r="D66" i="55"/>
  <c r="C66" i="55"/>
  <c r="B66" i="55"/>
  <c r="D65" i="55"/>
  <c r="C65" i="55"/>
  <c r="B65" i="55"/>
  <c r="D64" i="55"/>
  <c r="C64" i="55"/>
  <c r="B64" i="55"/>
  <c r="D63" i="55"/>
  <c r="C63" i="55"/>
  <c r="B63" i="55"/>
  <c r="D62" i="55"/>
  <c r="C62" i="55"/>
  <c r="B62" i="55"/>
  <c r="D61" i="55"/>
  <c r="C61" i="55"/>
  <c r="B61" i="55"/>
  <c r="D60" i="55"/>
  <c r="C60" i="55"/>
  <c r="B60" i="55"/>
  <c r="D59" i="55"/>
  <c r="C59" i="55"/>
  <c r="B59" i="55"/>
  <c r="D58" i="55"/>
  <c r="C58" i="55"/>
  <c r="B58" i="55"/>
  <c r="D57" i="55"/>
  <c r="C57" i="55"/>
  <c r="B57" i="55"/>
  <c r="D56" i="55"/>
  <c r="C56" i="55"/>
  <c r="B56" i="55"/>
  <c r="D55" i="55"/>
  <c r="C55" i="55"/>
  <c r="B55" i="55"/>
  <c r="D54" i="55"/>
  <c r="C54" i="55"/>
  <c r="B54" i="55"/>
  <c r="D53" i="55"/>
  <c r="C53" i="55"/>
  <c r="B53" i="55"/>
  <c r="D52" i="55"/>
  <c r="C52" i="55"/>
  <c r="B52" i="55"/>
  <c r="D51" i="55"/>
  <c r="C51" i="55"/>
  <c r="B51" i="55"/>
  <c r="D50" i="55"/>
  <c r="C50" i="55"/>
  <c r="B50" i="55"/>
  <c r="D49" i="55"/>
  <c r="C49" i="55"/>
  <c r="B49" i="55"/>
  <c r="D48" i="55"/>
  <c r="C48" i="55"/>
  <c r="B48" i="55"/>
  <c r="D47" i="55"/>
  <c r="C47" i="55"/>
  <c r="B47" i="55"/>
  <c r="D46" i="55"/>
  <c r="C46" i="55"/>
  <c r="B46" i="55"/>
  <c r="D45" i="55"/>
  <c r="C45" i="55"/>
  <c r="B45" i="55"/>
  <c r="D44" i="55"/>
  <c r="C44" i="55"/>
  <c r="B44" i="55"/>
  <c r="D43" i="55"/>
  <c r="C43" i="55"/>
  <c r="B43" i="55"/>
  <c r="D42" i="55"/>
  <c r="C42" i="55"/>
  <c r="B42" i="55"/>
  <c r="D41" i="55"/>
  <c r="C41" i="55"/>
  <c r="B41" i="55"/>
  <c r="D40" i="55"/>
  <c r="C40" i="55"/>
  <c r="B40" i="55"/>
  <c r="D39" i="55"/>
  <c r="C39" i="55"/>
  <c r="B39" i="55"/>
  <c r="D38" i="55"/>
  <c r="C38" i="55"/>
  <c r="B38" i="55"/>
  <c r="D37" i="55"/>
  <c r="C37" i="55"/>
  <c r="B37" i="55"/>
  <c r="D36" i="55"/>
  <c r="C36" i="55"/>
  <c r="B36" i="55"/>
  <c r="D35" i="55"/>
  <c r="C35" i="55"/>
  <c r="B35" i="55"/>
  <c r="D34" i="55"/>
  <c r="C34" i="55"/>
  <c r="B34" i="55"/>
  <c r="D33" i="55"/>
  <c r="C33" i="55"/>
  <c r="B33" i="55"/>
  <c r="D32" i="55"/>
  <c r="C32" i="55"/>
  <c r="B32" i="55"/>
  <c r="D31" i="55"/>
  <c r="C31" i="55"/>
  <c r="B31" i="55"/>
  <c r="D30" i="55"/>
  <c r="C30" i="55"/>
  <c r="B30" i="55"/>
  <c r="D29" i="55"/>
  <c r="C29" i="55"/>
  <c r="B29" i="55"/>
  <c r="D28" i="55"/>
  <c r="C28" i="55"/>
  <c r="B28" i="55"/>
  <c r="D27" i="55"/>
  <c r="C27" i="55"/>
  <c r="B27" i="55"/>
  <c r="D26" i="55"/>
  <c r="C26" i="55"/>
  <c r="B26" i="55"/>
  <c r="D25" i="55"/>
  <c r="C25" i="55"/>
  <c r="B25" i="55"/>
  <c r="D24" i="55"/>
  <c r="C24" i="55"/>
  <c r="B24" i="55"/>
  <c r="D23" i="55"/>
  <c r="C23" i="55"/>
  <c r="B23" i="55"/>
  <c r="D22" i="55"/>
  <c r="C22" i="55"/>
  <c r="B22" i="55"/>
  <c r="D21" i="55"/>
  <c r="C21" i="55"/>
  <c r="B21" i="55"/>
  <c r="D20" i="55"/>
  <c r="C20" i="55"/>
  <c r="B20" i="55"/>
  <c r="D19" i="55"/>
  <c r="C19" i="55"/>
  <c r="B19" i="55"/>
  <c r="D18" i="55"/>
  <c r="C18" i="55"/>
  <c r="B18" i="55"/>
  <c r="D17" i="55"/>
  <c r="C17" i="55"/>
  <c r="B17" i="55"/>
  <c r="D16" i="55"/>
  <c r="C16" i="55"/>
  <c r="B16" i="55"/>
  <c r="D15" i="55"/>
  <c r="C15" i="55"/>
  <c r="B15" i="55"/>
  <c r="D14" i="55"/>
  <c r="C14" i="55"/>
  <c r="B14" i="55"/>
  <c r="D13" i="55"/>
  <c r="C13" i="55"/>
  <c r="B13" i="55"/>
  <c r="D12" i="55"/>
  <c r="C12" i="55"/>
  <c r="B12" i="55"/>
  <c r="D11" i="55"/>
  <c r="C11" i="55"/>
  <c r="B11" i="55"/>
  <c r="D10" i="55"/>
  <c r="C10" i="55"/>
  <c r="B10" i="55"/>
  <c r="E496" i="53"/>
  <c r="G496" i="53"/>
  <c r="I489" i="53"/>
  <c r="H489" i="53"/>
  <c r="A489" i="53"/>
  <c r="G10" i="53"/>
  <c r="G11" i="53" s="1"/>
  <c r="G12" i="53" s="1"/>
  <c r="E10" i="53"/>
  <c r="E11" i="53" s="1"/>
  <c r="I488" i="53"/>
  <c r="H488" i="53"/>
  <c r="I487" i="53"/>
  <c r="H487" i="53"/>
  <c r="I486" i="53"/>
  <c r="H486" i="53"/>
  <c r="I485" i="53"/>
  <c r="H485" i="53"/>
  <c r="I484" i="53"/>
  <c r="H484" i="53"/>
  <c r="I483" i="53"/>
  <c r="H483" i="53"/>
  <c r="I482" i="53"/>
  <c r="H482" i="53"/>
  <c r="I481" i="53"/>
  <c r="H481" i="53"/>
  <c r="I480" i="53"/>
  <c r="H480" i="53"/>
  <c r="I479" i="53"/>
  <c r="H479" i="53"/>
  <c r="I478" i="53"/>
  <c r="H478" i="53"/>
  <c r="I477" i="53"/>
  <c r="H477" i="53"/>
  <c r="I476" i="53"/>
  <c r="H476" i="53"/>
  <c r="I475" i="53"/>
  <c r="H475" i="53"/>
  <c r="I474" i="53"/>
  <c r="H474" i="53"/>
  <c r="I473" i="53"/>
  <c r="H473" i="53"/>
  <c r="I472" i="53"/>
  <c r="H472" i="53"/>
  <c r="I471" i="53"/>
  <c r="H471" i="53"/>
  <c r="I470" i="53"/>
  <c r="H470" i="53"/>
  <c r="I469" i="53"/>
  <c r="H469" i="53"/>
  <c r="I468" i="53"/>
  <c r="H468" i="53"/>
  <c r="I467" i="53"/>
  <c r="H467" i="53"/>
  <c r="I466" i="53"/>
  <c r="H466" i="53"/>
  <c r="I465" i="53"/>
  <c r="H465" i="53"/>
  <c r="I464" i="53"/>
  <c r="H464" i="53"/>
  <c r="I463" i="53"/>
  <c r="H463" i="53"/>
  <c r="I462" i="53"/>
  <c r="H462" i="53"/>
  <c r="I461" i="53"/>
  <c r="H461" i="53"/>
  <c r="I460" i="53"/>
  <c r="H460" i="53"/>
  <c r="I459" i="53"/>
  <c r="H459" i="53"/>
  <c r="I458" i="53"/>
  <c r="H458" i="53"/>
  <c r="I457" i="53"/>
  <c r="H457" i="53"/>
  <c r="I456" i="53"/>
  <c r="H456" i="53"/>
  <c r="I455" i="53"/>
  <c r="H455" i="53"/>
  <c r="I454" i="53"/>
  <c r="H454" i="53"/>
  <c r="I453" i="53"/>
  <c r="H453" i="53"/>
  <c r="I452" i="53"/>
  <c r="H452" i="53"/>
  <c r="I451" i="53"/>
  <c r="H451" i="53"/>
  <c r="I450" i="53"/>
  <c r="H450" i="53"/>
  <c r="I449" i="53"/>
  <c r="H449" i="53"/>
  <c r="I448" i="53"/>
  <c r="H448" i="53"/>
  <c r="I447" i="53"/>
  <c r="H447" i="53"/>
  <c r="I446" i="53"/>
  <c r="H446" i="53"/>
  <c r="I445" i="53"/>
  <c r="H445" i="53"/>
  <c r="I444" i="53"/>
  <c r="H444" i="53"/>
  <c r="I443" i="53"/>
  <c r="H443" i="53"/>
  <c r="I442" i="53"/>
  <c r="H442" i="53"/>
  <c r="I441" i="53"/>
  <c r="H441" i="53"/>
  <c r="I440" i="53"/>
  <c r="H440" i="53"/>
  <c r="I439" i="53"/>
  <c r="H439" i="53"/>
  <c r="I438" i="53"/>
  <c r="H438" i="53"/>
  <c r="I437" i="53"/>
  <c r="H437" i="53"/>
  <c r="I436" i="53"/>
  <c r="H436" i="53"/>
  <c r="I435" i="53"/>
  <c r="H435" i="53"/>
  <c r="I434" i="53"/>
  <c r="H434" i="53"/>
  <c r="I433" i="53"/>
  <c r="H433" i="53"/>
  <c r="I432" i="53"/>
  <c r="H432" i="53"/>
  <c r="I431" i="53"/>
  <c r="H431" i="53"/>
  <c r="I430" i="53"/>
  <c r="H430" i="53"/>
  <c r="I429" i="53"/>
  <c r="H429" i="53"/>
  <c r="I428" i="53"/>
  <c r="H428" i="53"/>
  <c r="I427" i="53"/>
  <c r="H427" i="53"/>
  <c r="I426" i="53"/>
  <c r="H426" i="53"/>
  <c r="I425" i="53"/>
  <c r="H425" i="53"/>
  <c r="I424" i="53"/>
  <c r="H424" i="53"/>
  <c r="I423" i="53"/>
  <c r="H423" i="53"/>
  <c r="I422" i="53"/>
  <c r="H422" i="53"/>
  <c r="I421" i="53"/>
  <c r="H421" i="53"/>
  <c r="I420" i="53"/>
  <c r="H420" i="53"/>
  <c r="I419" i="53"/>
  <c r="H419" i="53"/>
  <c r="I418" i="53"/>
  <c r="H418" i="53"/>
  <c r="I417" i="53"/>
  <c r="H417" i="53"/>
  <c r="I416" i="53"/>
  <c r="H416" i="53"/>
  <c r="I415" i="53"/>
  <c r="H415" i="53"/>
  <c r="I414" i="53"/>
  <c r="H414" i="53"/>
  <c r="I413" i="53"/>
  <c r="H413" i="53"/>
  <c r="I412" i="53"/>
  <c r="H412" i="53"/>
  <c r="I411" i="53"/>
  <c r="H411" i="53"/>
  <c r="I410" i="53"/>
  <c r="H410" i="53"/>
  <c r="I409" i="53"/>
  <c r="H409" i="53"/>
  <c r="I408" i="53"/>
  <c r="H408" i="53"/>
  <c r="I407" i="53"/>
  <c r="H407" i="53"/>
  <c r="I406" i="53"/>
  <c r="H406" i="53"/>
  <c r="I405" i="53"/>
  <c r="H405" i="53"/>
  <c r="I404" i="53"/>
  <c r="H404" i="53"/>
  <c r="I403" i="53"/>
  <c r="H403" i="53"/>
  <c r="I402" i="53"/>
  <c r="H402" i="53"/>
  <c r="I401" i="53"/>
  <c r="H401" i="53"/>
  <c r="I400" i="53"/>
  <c r="H400" i="53"/>
  <c r="I399" i="53"/>
  <c r="H399" i="53"/>
  <c r="I398" i="53"/>
  <c r="H398" i="53"/>
  <c r="I397" i="53"/>
  <c r="H397" i="53"/>
  <c r="I396" i="53"/>
  <c r="H396" i="53"/>
  <c r="I395" i="53"/>
  <c r="H395" i="53"/>
  <c r="I394" i="53"/>
  <c r="H394" i="53"/>
  <c r="I393" i="53"/>
  <c r="H393" i="53"/>
  <c r="I392" i="53"/>
  <c r="H392" i="53"/>
  <c r="I391" i="53"/>
  <c r="H391" i="53"/>
  <c r="I390" i="53"/>
  <c r="H390" i="53"/>
  <c r="I389" i="53"/>
  <c r="H389" i="53"/>
  <c r="I388" i="53"/>
  <c r="H388" i="53"/>
  <c r="I387" i="53"/>
  <c r="H387" i="53"/>
  <c r="I386" i="53"/>
  <c r="H386" i="53"/>
  <c r="I385" i="53"/>
  <c r="H385" i="53"/>
  <c r="I384" i="53"/>
  <c r="H384" i="53"/>
  <c r="I383" i="53"/>
  <c r="H383" i="53"/>
  <c r="I382" i="53"/>
  <c r="H382" i="53"/>
  <c r="I381" i="53"/>
  <c r="H381" i="53"/>
  <c r="I380" i="53"/>
  <c r="H380" i="53"/>
  <c r="I379" i="53"/>
  <c r="H379" i="53"/>
  <c r="I378" i="53"/>
  <c r="H378" i="53"/>
  <c r="I377" i="53"/>
  <c r="H377" i="53"/>
  <c r="I376" i="53"/>
  <c r="H376" i="53"/>
  <c r="I375" i="53"/>
  <c r="H375" i="53"/>
  <c r="I374" i="53"/>
  <c r="H374" i="53"/>
  <c r="I373" i="53"/>
  <c r="H373" i="53"/>
  <c r="I372" i="53"/>
  <c r="H372" i="53"/>
  <c r="I371" i="53"/>
  <c r="H371" i="53"/>
  <c r="I370" i="53"/>
  <c r="H370" i="53"/>
  <c r="I369" i="53"/>
  <c r="H369" i="53"/>
  <c r="I368" i="53"/>
  <c r="H368" i="53"/>
  <c r="I367" i="53"/>
  <c r="H367" i="53"/>
  <c r="I366" i="53"/>
  <c r="H366" i="53"/>
  <c r="I365" i="53"/>
  <c r="H365" i="53"/>
  <c r="I364" i="53"/>
  <c r="H364" i="53"/>
  <c r="I363" i="53"/>
  <c r="H363" i="53"/>
  <c r="I362" i="53"/>
  <c r="H362" i="53"/>
  <c r="I361" i="53"/>
  <c r="H361" i="53"/>
  <c r="I360" i="53"/>
  <c r="H360" i="53"/>
  <c r="I359" i="53"/>
  <c r="H359" i="53"/>
  <c r="I358" i="53"/>
  <c r="H358" i="53"/>
  <c r="I357" i="53"/>
  <c r="H357" i="53"/>
  <c r="I356" i="53"/>
  <c r="H356" i="53"/>
  <c r="I355" i="53"/>
  <c r="H355" i="53"/>
  <c r="I354" i="53"/>
  <c r="H354" i="53"/>
  <c r="I353" i="53"/>
  <c r="H353" i="53"/>
  <c r="I352" i="53"/>
  <c r="H352" i="53"/>
  <c r="I351" i="53"/>
  <c r="H351" i="53"/>
  <c r="I350" i="53"/>
  <c r="H350" i="53"/>
  <c r="I349" i="53"/>
  <c r="H349" i="53"/>
  <c r="I348" i="53"/>
  <c r="H348" i="53"/>
  <c r="I347" i="53"/>
  <c r="H347" i="53"/>
  <c r="I346" i="53"/>
  <c r="H346" i="53"/>
  <c r="I345" i="53"/>
  <c r="H345" i="53"/>
  <c r="I344" i="53"/>
  <c r="H344" i="53"/>
  <c r="I343" i="53"/>
  <c r="H343" i="53"/>
  <c r="I342" i="53"/>
  <c r="H342" i="53"/>
  <c r="I341" i="53"/>
  <c r="H341" i="53"/>
  <c r="I340" i="53"/>
  <c r="H340" i="53"/>
  <c r="I339" i="53"/>
  <c r="H339" i="53"/>
  <c r="I338" i="53"/>
  <c r="H338" i="53"/>
  <c r="I337" i="53"/>
  <c r="H337" i="53"/>
  <c r="I336" i="53"/>
  <c r="H336" i="53"/>
  <c r="I335" i="53"/>
  <c r="H335" i="53"/>
  <c r="I334" i="53"/>
  <c r="H334" i="53"/>
  <c r="I333" i="53"/>
  <c r="H333" i="53"/>
  <c r="I332" i="53"/>
  <c r="H332" i="53"/>
  <c r="I331" i="53"/>
  <c r="H331" i="53"/>
  <c r="I330" i="53"/>
  <c r="H330" i="53"/>
  <c r="I329" i="53"/>
  <c r="H329" i="53"/>
  <c r="I328" i="53"/>
  <c r="H328" i="53"/>
  <c r="I327" i="53"/>
  <c r="H327" i="53"/>
  <c r="I326" i="53"/>
  <c r="H326" i="53"/>
  <c r="I325" i="53"/>
  <c r="H325" i="53"/>
  <c r="I324" i="53"/>
  <c r="H324" i="53"/>
  <c r="I323" i="53"/>
  <c r="H323" i="53"/>
  <c r="I322" i="53"/>
  <c r="H322" i="53"/>
  <c r="I321" i="53"/>
  <c r="H321" i="53"/>
  <c r="I320" i="53"/>
  <c r="H320" i="53"/>
  <c r="I319" i="53"/>
  <c r="H319" i="53"/>
  <c r="I318" i="53"/>
  <c r="H318" i="53"/>
  <c r="I317" i="53"/>
  <c r="H317" i="53"/>
  <c r="I316" i="53"/>
  <c r="H316" i="53"/>
  <c r="I315" i="53"/>
  <c r="H315" i="53"/>
  <c r="I314" i="53"/>
  <c r="H314" i="53"/>
  <c r="I313" i="53"/>
  <c r="H313" i="53"/>
  <c r="I312" i="53"/>
  <c r="H312" i="53"/>
  <c r="I311" i="53"/>
  <c r="H311" i="53"/>
  <c r="I310" i="53"/>
  <c r="H310" i="53"/>
  <c r="I309" i="53"/>
  <c r="H309" i="53"/>
  <c r="I308" i="53"/>
  <c r="H308" i="53"/>
  <c r="I307" i="53"/>
  <c r="H307" i="53"/>
  <c r="I306" i="53"/>
  <c r="H306" i="53"/>
  <c r="I305" i="53"/>
  <c r="H305" i="53"/>
  <c r="I304" i="53"/>
  <c r="H304" i="53"/>
  <c r="I303" i="53"/>
  <c r="H303" i="53"/>
  <c r="I302" i="53"/>
  <c r="H302" i="53"/>
  <c r="I301" i="53"/>
  <c r="H301" i="53"/>
  <c r="I300" i="53"/>
  <c r="H300" i="53"/>
  <c r="I299" i="53"/>
  <c r="H299" i="53"/>
  <c r="I298" i="53"/>
  <c r="H298" i="53"/>
  <c r="I297" i="53"/>
  <c r="H297" i="53"/>
  <c r="I296" i="53"/>
  <c r="H296" i="53"/>
  <c r="I295" i="53"/>
  <c r="H295" i="53"/>
  <c r="I294" i="53"/>
  <c r="H294" i="53"/>
  <c r="I293" i="53"/>
  <c r="H293" i="53"/>
  <c r="I292" i="53"/>
  <c r="H292" i="53"/>
  <c r="I291" i="53"/>
  <c r="H291" i="53"/>
  <c r="I290" i="53"/>
  <c r="H290" i="53"/>
  <c r="I289" i="53"/>
  <c r="H289" i="53"/>
  <c r="I288" i="53"/>
  <c r="H288" i="53"/>
  <c r="I287" i="53"/>
  <c r="H287" i="53"/>
  <c r="I286" i="53"/>
  <c r="H286" i="53"/>
  <c r="I285" i="53"/>
  <c r="H285" i="53"/>
  <c r="I284" i="53"/>
  <c r="H284" i="53"/>
  <c r="I283" i="53"/>
  <c r="H283" i="53"/>
  <c r="I282" i="53"/>
  <c r="H282" i="53"/>
  <c r="I281" i="53"/>
  <c r="H281" i="53"/>
  <c r="I280" i="53"/>
  <c r="H280" i="53"/>
  <c r="I279" i="53"/>
  <c r="H279" i="53"/>
  <c r="I278" i="53"/>
  <c r="H278" i="53"/>
  <c r="I277" i="53"/>
  <c r="H277" i="53"/>
  <c r="I276" i="53"/>
  <c r="H276" i="53"/>
  <c r="I275" i="53"/>
  <c r="H275" i="53"/>
  <c r="I274" i="53"/>
  <c r="H274" i="53"/>
  <c r="I273" i="53"/>
  <c r="H273" i="53"/>
  <c r="I272" i="53"/>
  <c r="H272" i="53"/>
  <c r="I271" i="53"/>
  <c r="H271" i="53"/>
  <c r="I270" i="53"/>
  <c r="H270" i="53"/>
  <c r="I269" i="53"/>
  <c r="H269" i="53"/>
  <c r="I268" i="53"/>
  <c r="H268" i="53"/>
  <c r="I267" i="53"/>
  <c r="H267" i="53"/>
  <c r="I266" i="53"/>
  <c r="H266" i="53"/>
  <c r="I265" i="53"/>
  <c r="H265" i="53"/>
  <c r="I264" i="53"/>
  <c r="H264" i="53"/>
  <c r="I263" i="53"/>
  <c r="H263" i="53"/>
  <c r="I262" i="53"/>
  <c r="H262" i="53"/>
  <c r="I261" i="53"/>
  <c r="H261" i="53"/>
  <c r="I260" i="53"/>
  <c r="H260" i="53"/>
  <c r="I259" i="53"/>
  <c r="H259" i="53"/>
  <c r="I258" i="53"/>
  <c r="H258" i="53"/>
  <c r="I257" i="53"/>
  <c r="H257" i="53"/>
  <c r="I256" i="53"/>
  <c r="H256" i="53"/>
  <c r="I255" i="53"/>
  <c r="H255" i="53"/>
  <c r="I254" i="53"/>
  <c r="H254" i="53"/>
  <c r="I253" i="53"/>
  <c r="H253" i="53"/>
  <c r="I252" i="53"/>
  <c r="H252" i="53"/>
  <c r="I251" i="53"/>
  <c r="H251" i="53"/>
  <c r="I250" i="53"/>
  <c r="H250" i="53"/>
  <c r="I249" i="53"/>
  <c r="H249" i="53"/>
  <c r="I248" i="53"/>
  <c r="H248" i="53"/>
  <c r="I247" i="53"/>
  <c r="H247" i="53"/>
  <c r="I246" i="53"/>
  <c r="H246" i="53"/>
  <c r="I245" i="53"/>
  <c r="H245" i="53"/>
  <c r="I244" i="53"/>
  <c r="H244" i="53"/>
  <c r="I243" i="53"/>
  <c r="H243" i="53"/>
  <c r="I242" i="53"/>
  <c r="H242" i="53"/>
  <c r="I241" i="53"/>
  <c r="H241" i="53"/>
  <c r="I240" i="53"/>
  <c r="H240" i="53"/>
  <c r="I239" i="53"/>
  <c r="H239" i="53"/>
  <c r="I238" i="53"/>
  <c r="H238" i="53"/>
  <c r="I237" i="53"/>
  <c r="H237" i="53"/>
  <c r="I236" i="53"/>
  <c r="H236" i="53"/>
  <c r="I235" i="53"/>
  <c r="H235" i="53"/>
  <c r="I234" i="53"/>
  <c r="H234" i="53"/>
  <c r="I233" i="53"/>
  <c r="H233" i="53"/>
  <c r="I232" i="53"/>
  <c r="H232" i="53"/>
  <c r="I231" i="53"/>
  <c r="H231" i="53"/>
  <c r="I230" i="53"/>
  <c r="H230" i="53"/>
  <c r="I229" i="53"/>
  <c r="H229" i="53"/>
  <c r="I228" i="53"/>
  <c r="H228" i="53"/>
  <c r="I227" i="53"/>
  <c r="H227" i="53"/>
  <c r="I226" i="53"/>
  <c r="H226" i="53"/>
  <c r="I225" i="53"/>
  <c r="H225" i="53"/>
  <c r="I224" i="53"/>
  <c r="H224" i="53"/>
  <c r="I223" i="53"/>
  <c r="H223" i="53"/>
  <c r="I222" i="53"/>
  <c r="H222" i="53"/>
  <c r="I221" i="53"/>
  <c r="H221" i="53"/>
  <c r="I220" i="53"/>
  <c r="H220" i="53"/>
  <c r="I219" i="53"/>
  <c r="H219" i="53"/>
  <c r="I218" i="53"/>
  <c r="H218" i="53"/>
  <c r="I217" i="53"/>
  <c r="H217" i="53"/>
  <c r="I216" i="53"/>
  <c r="H216" i="53"/>
  <c r="I215" i="53"/>
  <c r="H215" i="53"/>
  <c r="I214" i="53"/>
  <c r="H214" i="53"/>
  <c r="I213" i="53"/>
  <c r="H213" i="53"/>
  <c r="I212" i="53"/>
  <c r="H212" i="53"/>
  <c r="I211" i="53"/>
  <c r="H211" i="53"/>
  <c r="I210" i="53"/>
  <c r="H210" i="53"/>
  <c r="I209" i="53"/>
  <c r="H209" i="53"/>
  <c r="I208" i="53"/>
  <c r="H208" i="53"/>
  <c r="I207" i="53"/>
  <c r="H207" i="53"/>
  <c r="I206" i="53"/>
  <c r="H206" i="53"/>
  <c r="I205" i="53"/>
  <c r="H205" i="53"/>
  <c r="I204" i="53"/>
  <c r="H204" i="53"/>
  <c r="I203" i="53"/>
  <c r="H203" i="53"/>
  <c r="I202" i="53"/>
  <c r="H202" i="53"/>
  <c r="I201" i="53"/>
  <c r="H201" i="53"/>
  <c r="I200" i="53"/>
  <c r="H200" i="53"/>
  <c r="I199" i="53"/>
  <c r="H199" i="53"/>
  <c r="I198" i="53"/>
  <c r="H198" i="53"/>
  <c r="I197" i="53"/>
  <c r="H197" i="53"/>
  <c r="I196" i="53"/>
  <c r="H196" i="53"/>
  <c r="I195" i="53"/>
  <c r="H195" i="53"/>
  <c r="I194" i="53"/>
  <c r="H194" i="53"/>
  <c r="I193" i="53"/>
  <c r="H193" i="53"/>
  <c r="I192" i="53"/>
  <c r="H192" i="53"/>
  <c r="I191" i="53"/>
  <c r="H191" i="53"/>
  <c r="I190" i="53"/>
  <c r="H190" i="53"/>
  <c r="I189" i="53"/>
  <c r="H189" i="53"/>
  <c r="I188" i="53"/>
  <c r="H188" i="53"/>
  <c r="I187" i="53"/>
  <c r="H187" i="53"/>
  <c r="I186" i="53"/>
  <c r="H186" i="53"/>
  <c r="I185" i="53"/>
  <c r="H185" i="53"/>
  <c r="I184" i="53"/>
  <c r="H184" i="53"/>
  <c r="I183" i="53"/>
  <c r="H183" i="53"/>
  <c r="I182" i="53"/>
  <c r="H182" i="53"/>
  <c r="I181" i="53"/>
  <c r="H181" i="53"/>
  <c r="I180" i="53"/>
  <c r="H180" i="53"/>
  <c r="I179" i="53"/>
  <c r="H179" i="53"/>
  <c r="I178" i="53"/>
  <c r="H178" i="53"/>
  <c r="I177" i="53"/>
  <c r="H177" i="53"/>
  <c r="I176" i="53"/>
  <c r="H176" i="53"/>
  <c r="I175" i="53"/>
  <c r="H175" i="53"/>
  <c r="I174" i="53"/>
  <c r="H174" i="53"/>
  <c r="I173" i="53"/>
  <c r="H173" i="53"/>
  <c r="I172" i="53"/>
  <c r="H172" i="53"/>
  <c r="I171" i="53"/>
  <c r="H171" i="53"/>
  <c r="I170" i="53"/>
  <c r="H170" i="53"/>
  <c r="I169" i="53"/>
  <c r="H169" i="53"/>
  <c r="I168" i="53"/>
  <c r="H168" i="53"/>
  <c r="I167" i="53"/>
  <c r="H167" i="53"/>
  <c r="I166" i="53"/>
  <c r="H166" i="53"/>
  <c r="I165" i="53"/>
  <c r="H165" i="53"/>
  <c r="I164" i="53"/>
  <c r="H164" i="53"/>
  <c r="I163" i="53"/>
  <c r="H163" i="53"/>
  <c r="I162" i="53"/>
  <c r="H162" i="53"/>
  <c r="I161" i="53"/>
  <c r="H161" i="53"/>
  <c r="I160" i="53"/>
  <c r="H160" i="53"/>
  <c r="I159" i="53"/>
  <c r="H159" i="53"/>
  <c r="I158" i="53"/>
  <c r="H158" i="53"/>
  <c r="I157" i="53"/>
  <c r="H157" i="53"/>
  <c r="I156" i="53"/>
  <c r="H156" i="53"/>
  <c r="I155" i="53"/>
  <c r="H155" i="53"/>
  <c r="I154" i="53"/>
  <c r="H154" i="53"/>
  <c r="I153" i="53"/>
  <c r="H153" i="53"/>
  <c r="I152" i="53"/>
  <c r="H152" i="53"/>
  <c r="I151" i="53"/>
  <c r="H151" i="53"/>
  <c r="A11" i="53"/>
  <c r="A12" i="53" s="1"/>
  <c r="A13" i="53" s="1"/>
  <c r="A14" i="53" s="1"/>
  <c r="A15" i="53" s="1"/>
  <c r="A16" i="53" s="1"/>
  <c r="A17" i="53" s="1"/>
  <c r="A18" i="53" s="1"/>
  <c r="A19" i="53" s="1"/>
  <c r="A20" i="53" s="1"/>
  <c r="A21" i="53" s="1"/>
  <c r="A22" i="53" s="1"/>
  <c r="A23" i="53" s="1"/>
  <c r="A24" i="53" s="1"/>
  <c r="A25" i="53" s="1"/>
  <c r="A26" i="53" s="1"/>
  <c r="A27" i="53" s="1"/>
  <c r="A28" i="53" s="1"/>
  <c r="A29" i="53" s="1"/>
  <c r="A30" i="53" s="1"/>
  <c r="A31" i="53" s="1"/>
  <c r="A32" i="53" s="1"/>
  <c r="A33" i="53" s="1"/>
  <c r="A34" i="53" s="1"/>
  <c r="A35" i="53" s="1"/>
  <c r="A36" i="53" s="1"/>
  <c r="A37" i="53" s="1"/>
  <c r="A38" i="53" s="1"/>
  <c r="A39" i="53" s="1"/>
  <c r="A40" i="53" s="1"/>
  <c r="A41" i="53" s="1"/>
  <c r="A42" i="53" s="1"/>
  <c r="A43" i="53" s="1"/>
  <c r="A44" i="53" s="1"/>
  <c r="A45" i="53" s="1"/>
  <c r="I150" i="53"/>
  <c r="H150" i="53"/>
  <c r="I149" i="53"/>
  <c r="H149" i="53"/>
  <c r="I148" i="53"/>
  <c r="H148" i="53"/>
  <c r="I147" i="53"/>
  <c r="H147" i="53"/>
  <c r="I146" i="53"/>
  <c r="H146" i="53"/>
  <c r="I145" i="53"/>
  <c r="H145" i="53"/>
  <c r="I144" i="53"/>
  <c r="H144" i="53"/>
  <c r="I143" i="53"/>
  <c r="H143" i="53"/>
  <c r="I142" i="53"/>
  <c r="H142" i="53"/>
  <c r="I141" i="53"/>
  <c r="H141" i="53"/>
  <c r="I140" i="53"/>
  <c r="H140" i="53"/>
  <c r="I139" i="53"/>
  <c r="H139" i="53"/>
  <c r="I138" i="53"/>
  <c r="H138" i="53"/>
  <c r="I137" i="53"/>
  <c r="H137" i="53"/>
  <c r="I136" i="53"/>
  <c r="H136" i="53"/>
  <c r="I135" i="53"/>
  <c r="H135" i="53"/>
  <c r="I134" i="53"/>
  <c r="H134" i="53"/>
  <c r="I133" i="53"/>
  <c r="H133" i="53"/>
  <c r="I132" i="53"/>
  <c r="H132" i="53"/>
  <c r="I131" i="53"/>
  <c r="H131" i="53"/>
  <c r="I130" i="53"/>
  <c r="H130" i="53"/>
  <c r="I129" i="53"/>
  <c r="H129" i="53"/>
  <c r="I128" i="53"/>
  <c r="H128" i="53"/>
  <c r="I127" i="53"/>
  <c r="H127" i="53"/>
  <c r="I126" i="53"/>
  <c r="H126" i="53"/>
  <c r="I125" i="53"/>
  <c r="H125" i="53"/>
  <c r="I124" i="53"/>
  <c r="H124" i="53"/>
  <c r="I123" i="53"/>
  <c r="H123" i="53"/>
  <c r="I122" i="53"/>
  <c r="H122" i="53"/>
  <c r="I121" i="53"/>
  <c r="H121" i="53"/>
  <c r="I120" i="53"/>
  <c r="H120" i="53"/>
  <c r="I119" i="53"/>
  <c r="H119" i="53"/>
  <c r="I118" i="53"/>
  <c r="H118" i="53"/>
  <c r="I117" i="53"/>
  <c r="H117" i="53"/>
  <c r="I116" i="53"/>
  <c r="H116" i="53"/>
  <c r="I115" i="53"/>
  <c r="H115" i="53"/>
  <c r="I114" i="53"/>
  <c r="H114" i="53"/>
  <c r="I113" i="53"/>
  <c r="H113" i="53"/>
  <c r="I112" i="53"/>
  <c r="H112" i="53"/>
  <c r="I111" i="53"/>
  <c r="H111" i="53"/>
  <c r="I110" i="53"/>
  <c r="H110" i="53"/>
  <c r="I109" i="53"/>
  <c r="H109" i="53"/>
  <c r="I108" i="53"/>
  <c r="H108" i="53"/>
  <c r="I107" i="53"/>
  <c r="H107" i="53"/>
  <c r="I106" i="53"/>
  <c r="H106" i="53"/>
  <c r="I105" i="53"/>
  <c r="H105" i="53"/>
  <c r="I104" i="53"/>
  <c r="H104" i="53"/>
  <c r="I103" i="53"/>
  <c r="H103" i="53"/>
  <c r="I102" i="53"/>
  <c r="H102" i="53"/>
  <c r="I101" i="53"/>
  <c r="H101" i="53"/>
  <c r="I100" i="53"/>
  <c r="H100" i="53"/>
  <c r="I99" i="53"/>
  <c r="H99" i="53"/>
  <c r="I98" i="53"/>
  <c r="H98" i="53"/>
  <c r="I97" i="53"/>
  <c r="H97" i="53"/>
  <c r="I96" i="53"/>
  <c r="H96" i="53"/>
  <c r="I95" i="53"/>
  <c r="H95" i="53"/>
  <c r="I94" i="53"/>
  <c r="H94" i="53"/>
  <c r="I93" i="53"/>
  <c r="H93" i="53"/>
  <c r="I92" i="53"/>
  <c r="H92" i="53"/>
  <c r="I91" i="53"/>
  <c r="H91" i="53"/>
  <c r="I90" i="53"/>
  <c r="H90" i="53"/>
  <c r="I89" i="53"/>
  <c r="H89" i="53"/>
  <c r="I88" i="53"/>
  <c r="H88" i="53"/>
  <c r="I87" i="53"/>
  <c r="H87" i="53"/>
  <c r="I86" i="53"/>
  <c r="H86" i="53"/>
  <c r="I85" i="53"/>
  <c r="H85" i="53"/>
  <c r="I84" i="53"/>
  <c r="H84" i="53"/>
  <c r="I83" i="53"/>
  <c r="H83" i="53"/>
  <c r="I82" i="53"/>
  <c r="H82" i="53"/>
  <c r="I81" i="53"/>
  <c r="H81" i="53"/>
  <c r="I80" i="53"/>
  <c r="H80" i="53"/>
  <c r="I79" i="53"/>
  <c r="H79" i="53"/>
  <c r="I78" i="53"/>
  <c r="H78" i="53"/>
  <c r="I77" i="53"/>
  <c r="H77" i="53"/>
  <c r="I76" i="53"/>
  <c r="H76" i="53"/>
  <c r="I75" i="53"/>
  <c r="H75" i="53"/>
  <c r="I74" i="53"/>
  <c r="H74" i="53"/>
  <c r="I73" i="53"/>
  <c r="H73" i="53"/>
  <c r="I72" i="53"/>
  <c r="H72" i="53"/>
  <c r="I71" i="53"/>
  <c r="H71" i="53"/>
  <c r="I70" i="53"/>
  <c r="H70" i="53"/>
  <c r="I69" i="53"/>
  <c r="H69" i="53"/>
  <c r="I68" i="53"/>
  <c r="H68" i="53"/>
  <c r="I67" i="53"/>
  <c r="H67" i="53"/>
  <c r="I66" i="53"/>
  <c r="H66" i="53"/>
  <c r="I65" i="53"/>
  <c r="H65" i="53"/>
  <c r="I64" i="53"/>
  <c r="H64" i="53"/>
  <c r="I63" i="53"/>
  <c r="H63" i="53"/>
  <c r="I62" i="53"/>
  <c r="H62" i="53"/>
  <c r="I61" i="53"/>
  <c r="H61" i="53"/>
  <c r="I60" i="53"/>
  <c r="H60" i="53"/>
  <c r="I59" i="53"/>
  <c r="H59" i="53"/>
  <c r="I58" i="53"/>
  <c r="H58" i="53"/>
  <c r="I57" i="53"/>
  <c r="H57" i="53"/>
  <c r="I56" i="53"/>
  <c r="H56" i="53"/>
  <c r="I55" i="53"/>
  <c r="H55" i="53"/>
  <c r="I54" i="53"/>
  <c r="H54" i="53"/>
  <c r="I53" i="53"/>
  <c r="H53" i="53"/>
  <c r="I52" i="53"/>
  <c r="H52" i="53"/>
  <c r="I51" i="53"/>
  <c r="H51" i="53"/>
  <c r="I50" i="53"/>
  <c r="H50" i="53"/>
  <c r="I49" i="53"/>
  <c r="H49" i="53"/>
  <c r="I48" i="53"/>
  <c r="H48" i="53"/>
  <c r="I47" i="53"/>
  <c r="H47" i="53"/>
  <c r="I46" i="53"/>
  <c r="H46" i="53"/>
  <c r="I45" i="53"/>
  <c r="H45" i="53"/>
  <c r="A533" i="53" l="1"/>
  <c r="A501" i="53"/>
  <c r="D500" i="53"/>
  <c r="C500" i="53"/>
  <c r="B500" i="53"/>
  <c r="F497" i="53"/>
  <c r="F498" i="53" s="1"/>
  <c r="F499" i="53" s="1"/>
  <c r="G497" i="53"/>
  <c r="G498" i="53" s="1"/>
  <c r="G499" i="53" s="1"/>
  <c r="E497" i="53"/>
  <c r="E498" i="53" s="1"/>
  <c r="E499" i="53" s="1"/>
  <c r="F11" i="53"/>
  <c r="F12" i="53" s="1"/>
  <c r="E12" i="53"/>
  <c r="G13" i="53"/>
  <c r="G14" i="53" s="1"/>
  <c r="G15" i="53" s="1"/>
  <c r="G16" i="53" s="1"/>
  <c r="G17" i="53" s="1"/>
  <c r="G18" i="53" s="1"/>
  <c r="G19" i="53" s="1"/>
  <c r="G20" i="53" s="1"/>
  <c r="G21" i="53" s="1"/>
  <c r="G22" i="53" s="1"/>
  <c r="G23" i="53" s="1"/>
  <c r="G24" i="53" s="1"/>
  <c r="G25" i="53" s="1"/>
  <c r="G26" i="53" s="1"/>
  <c r="G27" i="53" s="1"/>
  <c r="G28" i="53" s="1"/>
  <c r="G29" i="53" s="1"/>
  <c r="G30" i="53" s="1"/>
  <c r="G31" i="53" s="1"/>
  <c r="G32" i="53" s="1"/>
  <c r="G33" i="53" s="1"/>
  <c r="G34" i="53" s="1"/>
  <c r="G35" i="53" s="1"/>
  <c r="G36" i="53" s="1"/>
  <c r="G37" i="53" s="1"/>
  <c r="G38" i="53" s="1"/>
  <c r="G39" i="53" s="1"/>
  <c r="G40" i="53" s="1"/>
  <c r="G41" i="53" s="1"/>
  <c r="G42" i="53" s="1"/>
  <c r="G43" i="53" s="1"/>
  <c r="G44" i="53" s="1"/>
  <c r="G45" i="53" s="1"/>
  <c r="G46" i="53" s="1"/>
  <c r="G47" i="53" s="1"/>
  <c r="G48" i="53" s="1"/>
  <c r="G49" i="53" s="1"/>
  <c r="G50" i="53" s="1"/>
  <c r="G51" i="53" s="1"/>
  <c r="G52" i="53" s="1"/>
  <c r="G53" i="53" s="1"/>
  <c r="G54" i="53" s="1"/>
  <c r="G55" i="53" s="1"/>
  <c r="G56" i="53" s="1"/>
  <c r="G57" i="53" s="1"/>
  <c r="G58" i="53" s="1"/>
  <c r="G59" i="53" s="1"/>
  <c r="G60" i="53" s="1"/>
  <c r="G61" i="53" s="1"/>
  <c r="G62" i="53" s="1"/>
  <c r="G63" i="53" s="1"/>
  <c r="G64" i="53" s="1"/>
  <c r="G65" i="53" s="1"/>
  <c r="G66" i="53" s="1"/>
  <c r="G67" i="53" s="1"/>
  <c r="G68" i="53" s="1"/>
  <c r="G69" i="53" s="1"/>
  <c r="G70" i="53" s="1"/>
  <c r="G71" i="53" s="1"/>
  <c r="G72" i="53" s="1"/>
  <c r="G73" i="53" s="1"/>
  <c r="G74" i="53" s="1"/>
  <c r="G75" i="53" s="1"/>
  <c r="G76" i="53" s="1"/>
  <c r="G77" i="53" s="1"/>
  <c r="G78" i="53" s="1"/>
  <c r="G79" i="53" s="1"/>
  <c r="G80" i="53" s="1"/>
  <c r="G81" i="53" s="1"/>
  <c r="G82" i="53" s="1"/>
  <c r="G83" i="53" s="1"/>
  <c r="G84" i="53" s="1"/>
  <c r="G85" i="53" s="1"/>
  <c r="G86" i="53" s="1"/>
  <c r="G87" i="53" s="1"/>
  <c r="G88" i="53" s="1"/>
  <c r="G89" i="53" s="1"/>
  <c r="G90" i="53" s="1"/>
  <c r="G91" i="53" s="1"/>
  <c r="G92" i="53" s="1"/>
  <c r="G93" i="53" s="1"/>
  <c r="G94" i="53" s="1"/>
  <c r="G95" i="53" s="1"/>
  <c r="G96" i="53" s="1"/>
  <c r="G97" i="53" s="1"/>
  <c r="G98" i="53" s="1"/>
  <c r="G99" i="53" s="1"/>
  <c r="G100" i="53" s="1"/>
  <c r="G101" i="53" s="1"/>
  <c r="G102" i="53" s="1"/>
  <c r="G103" i="53" s="1"/>
  <c r="G104" i="53" s="1"/>
  <c r="G105" i="53" s="1"/>
  <c r="G106" i="53" s="1"/>
  <c r="G107" i="53" s="1"/>
  <c r="G108" i="53" s="1"/>
  <c r="G109" i="53" s="1"/>
  <c r="G110" i="53" s="1"/>
  <c r="G111" i="53" s="1"/>
  <c r="G112" i="53" s="1"/>
  <c r="G113" i="53" s="1"/>
  <c r="G114" i="53" s="1"/>
  <c r="G115" i="53" s="1"/>
  <c r="G116" i="53" s="1"/>
  <c r="G117" i="53" s="1"/>
  <c r="G118" i="53" s="1"/>
  <c r="G119" i="53" s="1"/>
  <c r="G120" i="53" s="1"/>
  <c r="G121" i="53" s="1"/>
  <c r="G122" i="53" s="1"/>
  <c r="G123" i="53" s="1"/>
  <c r="G124" i="53" s="1"/>
  <c r="G125" i="53" s="1"/>
  <c r="G126" i="53" s="1"/>
  <c r="G127" i="53" s="1"/>
  <c r="G128" i="53" s="1"/>
  <c r="G129" i="53" s="1"/>
  <c r="G130" i="53" s="1"/>
  <c r="G131" i="53" s="1"/>
  <c r="G132" i="53" s="1"/>
  <c r="G133" i="53" s="1"/>
  <c r="G134" i="53" s="1"/>
  <c r="G135" i="53" s="1"/>
  <c r="G136" i="53" s="1"/>
  <c r="G137" i="53" s="1"/>
  <c r="G138" i="53" s="1"/>
  <c r="G139" i="53" s="1"/>
  <c r="G140" i="53" s="1"/>
  <c r="G141" i="53" s="1"/>
  <c r="G142" i="53" s="1"/>
  <c r="G143" i="53" s="1"/>
  <c r="G144" i="53" s="1"/>
  <c r="G145" i="53" s="1"/>
  <c r="G146" i="53" s="1"/>
  <c r="G147" i="53" s="1"/>
  <c r="G148" i="53" s="1"/>
  <c r="G149" i="53" s="1"/>
  <c r="G150" i="53" s="1"/>
  <c r="G151" i="53" s="1"/>
  <c r="G152" i="53" s="1"/>
  <c r="G153" i="53" s="1"/>
  <c r="G154" i="53" s="1"/>
  <c r="G155" i="53" s="1"/>
  <c r="G156" i="53" s="1"/>
  <c r="G157" i="53" s="1"/>
  <c r="G158" i="53" s="1"/>
  <c r="G159" i="53" s="1"/>
  <c r="G160" i="53" s="1"/>
  <c r="G161" i="53" s="1"/>
  <c r="G162" i="53" s="1"/>
  <c r="G163" i="53" s="1"/>
  <c r="G164" i="53" s="1"/>
  <c r="G165" i="53" s="1"/>
  <c r="G166" i="53" s="1"/>
  <c r="G167" i="53" s="1"/>
  <c r="G168" i="53" s="1"/>
  <c r="G169" i="53" s="1"/>
  <c r="G170" i="53" s="1"/>
  <c r="G171" i="53" s="1"/>
  <c r="G172" i="53" s="1"/>
  <c r="G173" i="53" s="1"/>
  <c r="G174" i="53" s="1"/>
  <c r="G175" i="53" s="1"/>
  <c r="G176" i="53" s="1"/>
  <c r="G177" i="53" s="1"/>
  <c r="G178" i="53" s="1"/>
  <c r="G179" i="53" s="1"/>
  <c r="G180" i="53" s="1"/>
  <c r="G181" i="53" s="1"/>
  <c r="G182" i="53" s="1"/>
  <c r="G183" i="53" s="1"/>
  <c r="G184" i="53" s="1"/>
  <c r="G185" i="53" s="1"/>
  <c r="G186" i="53" s="1"/>
  <c r="G187" i="53" s="1"/>
  <c r="G188" i="53" s="1"/>
  <c r="G189" i="53" s="1"/>
  <c r="G190" i="53" s="1"/>
  <c r="G191" i="53" s="1"/>
  <c r="G192" i="53" s="1"/>
  <c r="G193" i="53" s="1"/>
  <c r="G194" i="53" s="1"/>
  <c r="G195" i="53" s="1"/>
  <c r="G196" i="53" s="1"/>
  <c r="G197" i="53" s="1"/>
  <c r="G198" i="53" s="1"/>
  <c r="G199" i="53" s="1"/>
  <c r="G200" i="53" s="1"/>
  <c r="G201" i="53" s="1"/>
  <c r="G202" i="53" s="1"/>
  <c r="G203" i="53" s="1"/>
  <c r="G204" i="53" s="1"/>
  <c r="G205" i="53" s="1"/>
  <c r="G206" i="53" s="1"/>
  <c r="G207" i="53" s="1"/>
  <c r="G208" i="53" s="1"/>
  <c r="G209" i="53" s="1"/>
  <c r="G210" i="53" s="1"/>
  <c r="G211" i="53" s="1"/>
  <c r="G212" i="53" s="1"/>
  <c r="G213" i="53" s="1"/>
  <c r="G214" i="53" s="1"/>
  <c r="G215" i="53" s="1"/>
  <c r="G216" i="53" s="1"/>
  <c r="G217" i="53" s="1"/>
  <c r="G218" i="53" s="1"/>
  <c r="G219" i="53" s="1"/>
  <c r="G220" i="53" s="1"/>
  <c r="G221" i="53" s="1"/>
  <c r="G222" i="53" s="1"/>
  <c r="G223" i="53" s="1"/>
  <c r="G224" i="53" s="1"/>
  <c r="G225" i="53" s="1"/>
  <c r="G226" i="53" s="1"/>
  <c r="G227" i="53" s="1"/>
  <c r="G228" i="53" s="1"/>
  <c r="G229" i="53" s="1"/>
  <c r="G230" i="53" s="1"/>
  <c r="G231" i="53" s="1"/>
  <c r="G232" i="53" s="1"/>
  <c r="G233" i="53" s="1"/>
  <c r="G234" i="53" s="1"/>
  <c r="G235" i="53" s="1"/>
  <c r="G236" i="53" s="1"/>
  <c r="G237" i="53" s="1"/>
  <c r="G238" i="53" s="1"/>
  <c r="G239" i="53" s="1"/>
  <c r="G240" i="53" s="1"/>
  <c r="G241" i="53" s="1"/>
  <c r="G242" i="53" s="1"/>
  <c r="G243" i="53" s="1"/>
  <c r="G244" i="53" s="1"/>
  <c r="G245" i="53" s="1"/>
  <c r="G246" i="53" s="1"/>
  <c r="G247" i="53" s="1"/>
  <c r="G248" i="53" s="1"/>
  <c r="G249" i="53" s="1"/>
  <c r="G250" i="53" s="1"/>
  <c r="G251" i="53" s="1"/>
  <c r="G252" i="53" s="1"/>
  <c r="G253" i="53" s="1"/>
  <c r="G254" i="53" s="1"/>
  <c r="G255" i="53" s="1"/>
  <c r="G256" i="53" s="1"/>
  <c r="G257" i="53" s="1"/>
  <c r="G258" i="53" s="1"/>
  <c r="G259" i="53" s="1"/>
  <c r="G260" i="53" s="1"/>
  <c r="G261" i="53" s="1"/>
  <c r="G262" i="53" s="1"/>
  <c r="G263" i="53" s="1"/>
  <c r="G264" i="53" s="1"/>
  <c r="G265" i="53" s="1"/>
  <c r="G266" i="53" s="1"/>
  <c r="G267" i="53" s="1"/>
  <c r="G268" i="53" s="1"/>
  <c r="G269" i="53" s="1"/>
  <c r="G270" i="53" s="1"/>
  <c r="G271" i="53" s="1"/>
  <c r="G272" i="53" s="1"/>
  <c r="G273" i="53" s="1"/>
  <c r="G274" i="53" s="1"/>
  <c r="G275" i="53" s="1"/>
  <c r="G276" i="53" s="1"/>
  <c r="G277" i="53" s="1"/>
  <c r="G278" i="53" s="1"/>
  <c r="G279" i="53" s="1"/>
  <c r="G280" i="53" s="1"/>
  <c r="G281" i="53" s="1"/>
  <c r="G282" i="53" s="1"/>
  <c r="G283" i="53" s="1"/>
  <c r="G284" i="53" s="1"/>
  <c r="G285" i="53" s="1"/>
  <c r="G286" i="53" s="1"/>
  <c r="G287" i="53" s="1"/>
  <c r="G288" i="53" s="1"/>
  <c r="G289" i="53" s="1"/>
  <c r="G290" i="53" s="1"/>
  <c r="G291" i="53" s="1"/>
  <c r="G292" i="53" s="1"/>
  <c r="G293" i="53" s="1"/>
  <c r="G294" i="53" s="1"/>
  <c r="G295" i="53" s="1"/>
  <c r="G296" i="53" s="1"/>
  <c r="G297" i="53" s="1"/>
  <c r="G298" i="53" s="1"/>
  <c r="G299" i="53" s="1"/>
  <c r="G300" i="53" s="1"/>
  <c r="G301" i="53" s="1"/>
  <c r="G302" i="53" s="1"/>
  <c r="G303" i="53" s="1"/>
  <c r="G304" i="53" s="1"/>
  <c r="G305" i="53" s="1"/>
  <c r="G306" i="53" s="1"/>
  <c r="G307" i="53" s="1"/>
  <c r="G308" i="53" s="1"/>
  <c r="G309" i="53" s="1"/>
  <c r="G310" i="53" s="1"/>
  <c r="G311" i="53" s="1"/>
  <c r="G312" i="53" s="1"/>
  <c r="G313" i="53" s="1"/>
  <c r="G314" i="53" s="1"/>
  <c r="G315" i="53" s="1"/>
  <c r="G316" i="53" s="1"/>
  <c r="G317" i="53" s="1"/>
  <c r="G318" i="53" s="1"/>
  <c r="G319" i="53" s="1"/>
  <c r="G320" i="53" s="1"/>
  <c r="G321" i="53" s="1"/>
  <c r="G322" i="53" s="1"/>
  <c r="G323" i="53" s="1"/>
  <c r="G324" i="53" s="1"/>
  <c r="G325" i="53" s="1"/>
  <c r="G326" i="53" s="1"/>
  <c r="G327" i="53" s="1"/>
  <c r="G328" i="53" s="1"/>
  <c r="G329" i="53" s="1"/>
  <c r="G330" i="53" s="1"/>
  <c r="G331" i="53" s="1"/>
  <c r="G332" i="53" s="1"/>
  <c r="G333" i="53" s="1"/>
  <c r="G334" i="53" s="1"/>
  <c r="G335" i="53" s="1"/>
  <c r="G336" i="53" s="1"/>
  <c r="G337" i="53" s="1"/>
  <c r="G338" i="53" s="1"/>
  <c r="G339" i="53" s="1"/>
  <c r="G340" i="53" s="1"/>
  <c r="G341" i="53" s="1"/>
  <c r="G342" i="53" s="1"/>
  <c r="G343" i="53" s="1"/>
  <c r="G344" i="53" s="1"/>
  <c r="G345" i="53" s="1"/>
  <c r="G346" i="53" s="1"/>
  <c r="G347" i="53" s="1"/>
  <c r="G348" i="53" s="1"/>
  <c r="G349" i="53" s="1"/>
  <c r="G350" i="53" s="1"/>
  <c r="G351" i="53" s="1"/>
  <c r="G352" i="53" s="1"/>
  <c r="G353" i="53" s="1"/>
  <c r="G354" i="53" s="1"/>
  <c r="G355" i="53" s="1"/>
  <c r="G356" i="53" s="1"/>
  <c r="G357" i="53" s="1"/>
  <c r="G358" i="53" s="1"/>
  <c r="G359" i="53" s="1"/>
  <c r="G360" i="53" s="1"/>
  <c r="G361" i="53" s="1"/>
  <c r="G362" i="53" s="1"/>
  <c r="G363" i="53" s="1"/>
  <c r="G364" i="53" s="1"/>
  <c r="G365" i="53" s="1"/>
  <c r="G366" i="53" s="1"/>
  <c r="G367" i="53" s="1"/>
  <c r="G368" i="53" s="1"/>
  <c r="G369" i="53" s="1"/>
  <c r="G370" i="53" s="1"/>
  <c r="G371" i="53" s="1"/>
  <c r="G372" i="53" s="1"/>
  <c r="G373" i="53" s="1"/>
  <c r="G374" i="53" s="1"/>
  <c r="G375" i="53" s="1"/>
  <c r="G376" i="53" s="1"/>
  <c r="G377" i="53" s="1"/>
  <c r="G378" i="53" s="1"/>
  <c r="G379" i="53" s="1"/>
  <c r="G380" i="53" s="1"/>
  <c r="G381" i="53" s="1"/>
  <c r="G382" i="53" s="1"/>
  <c r="G383" i="53" s="1"/>
  <c r="G384" i="53" s="1"/>
  <c r="G385" i="53" s="1"/>
  <c r="G386" i="53" s="1"/>
  <c r="G387" i="53" s="1"/>
  <c r="G388" i="53" s="1"/>
  <c r="G389" i="53" s="1"/>
  <c r="G390" i="53" s="1"/>
  <c r="G391" i="53" s="1"/>
  <c r="G392" i="53" s="1"/>
  <c r="G393" i="53" s="1"/>
  <c r="G394" i="53" s="1"/>
  <c r="G395" i="53" s="1"/>
  <c r="G396" i="53" s="1"/>
  <c r="G397" i="53" s="1"/>
  <c r="G398" i="53" s="1"/>
  <c r="G399" i="53" s="1"/>
  <c r="G400" i="53" s="1"/>
  <c r="G401" i="53" s="1"/>
  <c r="G402" i="53" s="1"/>
  <c r="G403" i="53" s="1"/>
  <c r="G404" i="53" s="1"/>
  <c r="G405" i="53" s="1"/>
  <c r="G406" i="53" s="1"/>
  <c r="G407" i="53" s="1"/>
  <c r="G408" i="53" s="1"/>
  <c r="G409" i="53" s="1"/>
  <c r="G410" i="53" s="1"/>
  <c r="G411" i="53" s="1"/>
  <c r="G412" i="53" s="1"/>
  <c r="G413" i="53" s="1"/>
  <c r="G414" i="53" s="1"/>
  <c r="G415" i="53" s="1"/>
  <c r="G416" i="53" s="1"/>
  <c r="G417" i="53" s="1"/>
  <c r="G418" i="53" s="1"/>
  <c r="G419" i="53" s="1"/>
  <c r="G420" i="53" s="1"/>
  <c r="G421" i="53" s="1"/>
  <c r="G422" i="53" s="1"/>
  <c r="G423" i="53" s="1"/>
  <c r="G424" i="53" s="1"/>
  <c r="G425" i="53" s="1"/>
  <c r="G426" i="53" s="1"/>
  <c r="G427" i="53" s="1"/>
  <c r="G428" i="53" s="1"/>
  <c r="G429" i="53" s="1"/>
  <c r="G430" i="53" s="1"/>
  <c r="G431" i="53" s="1"/>
  <c r="G432" i="53" s="1"/>
  <c r="G433" i="53" s="1"/>
  <c r="G434" i="53" s="1"/>
  <c r="G435" i="53" s="1"/>
  <c r="G436" i="53" s="1"/>
  <c r="G437" i="53" s="1"/>
  <c r="G438" i="53" s="1"/>
  <c r="G439" i="53" s="1"/>
  <c r="G440" i="53" s="1"/>
  <c r="G441" i="53" s="1"/>
  <c r="G442" i="53" s="1"/>
  <c r="G443" i="53" s="1"/>
  <c r="G444" i="53" s="1"/>
  <c r="G445" i="53" s="1"/>
  <c r="G446" i="53" s="1"/>
  <c r="G447" i="53" s="1"/>
  <c r="G448" i="53" s="1"/>
  <c r="G449" i="53" s="1"/>
  <c r="G450" i="53" s="1"/>
  <c r="G451" i="53" s="1"/>
  <c r="G452" i="53" s="1"/>
  <c r="G453" i="53" s="1"/>
  <c r="G454" i="53" s="1"/>
  <c r="G455" i="53" s="1"/>
  <c r="G456" i="53" s="1"/>
  <c r="G457" i="53" s="1"/>
  <c r="G458" i="53" s="1"/>
  <c r="G459" i="53" s="1"/>
  <c r="G460" i="53" s="1"/>
  <c r="G461" i="53" s="1"/>
  <c r="G462" i="53" s="1"/>
  <c r="G463" i="53" s="1"/>
  <c r="G464" i="53" s="1"/>
  <c r="G465" i="53" s="1"/>
  <c r="G466" i="53" s="1"/>
  <c r="G467" i="53" s="1"/>
  <c r="G468" i="53" s="1"/>
  <c r="G469" i="53" s="1"/>
  <c r="G470" i="53" s="1"/>
  <c r="G471" i="53" s="1"/>
  <c r="G472" i="53" s="1"/>
  <c r="G473" i="53" s="1"/>
  <c r="G474" i="53" s="1"/>
  <c r="G475" i="53" s="1"/>
  <c r="G476" i="53" s="1"/>
  <c r="G477" i="53" s="1"/>
  <c r="G478" i="53" s="1"/>
  <c r="G479" i="53" s="1"/>
  <c r="G480" i="53" s="1"/>
  <c r="G481" i="53" s="1"/>
  <c r="G482" i="53" s="1"/>
  <c r="G483" i="53" s="1"/>
  <c r="G484" i="53" s="1"/>
  <c r="G485" i="53" s="1"/>
  <c r="G486" i="53" s="1"/>
  <c r="G487" i="53" s="1"/>
  <c r="G488" i="53" s="1"/>
  <c r="G489" i="53" s="1"/>
  <c r="E13" i="53"/>
  <c r="E14" i="53" s="1"/>
  <c r="E15" i="53" s="1"/>
  <c r="E16" i="53" s="1"/>
  <c r="E17" i="53" s="1"/>
  <c r="E18" i="53" s="1"/>
  <c r="E19" i="53" s="1"/>
  <c r="E20" i="53" s="1"/>
  <c r="E21" i="53" s="1"/>
  <c r="E22" i="53" s="1"/>
  <c r="E23" i="53" s="1"/>
  <c r="E24" i="53" s="1"/>
  <c r="E25" i="53" s="1"/>
  <c r="E26" i="53" s="1"/>
  <c r="E27" i="53" s="1"/>
  <c r="E28" i="53" s="1"/>
  <c r="E29" i="53" s="1"/>
  <c r="E30" i="53" s="1"/>
  <c r="E31" i="53" s="1"/>
  <c r="E32" i="53" s="1"/>
  <c r="E33" i="53" s="1"/>
  <c r="E34" i="53" s="1"/>
  <c r="E35" i="53" s="1"/>
  <c r="E36" i="53" s="1"/>
  <c r="E37" i="53" s="1"/>
  <c r="E38" i="53" s="1"/>
  <c r="E39" i="53" s="1"/>
  <c r="E40" i="53" s="1"/>
  <c r="E41" i="53" s="1"/>
  <c r="E42" i="53" s="1"/>
  <c r="E43" i="53" s="1"/>
  <c r="E44" i="53" s="1"/>
  <c r="E45" i="53" s="1"/>
  <c r="E46" i="53" s="1"/>
  <c r="E47" i="53" s="1"/>
  <c r="E48" i="53" s="1"/>
  <c r="E49" i="53" s="1"/>
  <c r="E50" i="53" s="1"/>
  <c r="E51" i="53" s="1"/>
  <c r="E52" i="53" s="1"/>
  <c r="E53" i="53" s="1"/>
  <c r="E54" i="53" s="1"/>
  <c r="E55" i="53" s="1"/>
  <c r="E56" i="53" s="1"/>
  <c r="E57" i="53" s="1"/>
  <c r="E58" i="53" s="1"/>
  <c r="E59" i="53" s="1"/>
  <c r="E60" i="53" s="1"/>
  <c r="E61" i="53" s="1"/>
  <c r="E62" i="53" s="1"/>
  <c r="E63" i="53" s="1"/>
  <c r="E64" i="53" s="1"/>
  <c r="E65" i="53" s="1"/>
  <c r="E66" i="53" s="1"/>
  <c r="E67" i="53" s="1"/>
  <c r="E68" i="53" s="1"/>
  <c r="E69" i="53" s="1"/>
  <c r="E70" i="53" s="1"/>
  <c r="E71" i="53" s="1"/>
  <c r="E72" i="53" s="1"/>
  <c r="E73" i="53" s="1"/>
  <c r="E74" i="53" s="1"/>
  <c r="E75" i="53" s="1"/>
  <c r="E76" i="53" s="1"/>
  <c r="E77" i="53" s="1"/>
  <c r="E78" i="53" s="1"/>
  <c r="E79" i="53" s="1"/>
  <c r="E80" i="53" s="1"/>
  <c r="E81" i="53" s="1"/>
  <c r="E82" i="53" s="1"/>
  <c r="E83" i="53" s="1"/>
  <c r="E84" i="53" s="1"/>
  <c r="E85" i="53" s="1"/>
  <c r="E86" i="53" s="1"/>
  <c r="E87" i="53" s="1"/>
  <c r="E88" i="53" s="1"/>
  <c r="E89" i="53" s="1"/>
  <c r="E90" i="53" s="1"/>
  <c r="E91" i="53" s="1"/>
  <c r="E92" i="53" s="1"/>
  <c r="E93" i="53" s="1"/>
  <c r="E94" i="53" s="1"/>
  <c r="E95" i="53" s="1"/>
  <c r="E96" i="53" s="1"/>
  <c r="E97" i="53" s="1"/>
  <c r="E98" i="53" s="1"/>
  <c r="E99" i="53" s="1"/>
  <c r="E100" i="53" s="1"/>
  <c r="E101" i="53" s="1"/>
  <c r="E102" i="53" s="1"/>
  <c r="E103" i="53" s="1"/>
  <c r="E104" i="53" s="1"/>
  <c r="E105" i="53" s="1"/>
  <c r="E106" i="53" s="1"/>
  <c r="E107" i="53" s="1"/>
  <c r="E108" i="53" s="1"/>
  <c r="E109" i="53" s="1"/>
  <c r="E110" i="53" s="1"/>
  <c r="E111" i="53" s="1"/>
  <c r="E112" i="53" s="1"/>
  <c r="E113" i="53" s="1"/>
  <c r="E114" i="53" s="1"/>
  <c r="E115" i="53" s="1"/>
  <c r="E116" i="53" s="1"/>
  <c r="E117" i="53" s="1"/>
  <c r="E118" i="53" s="1"/>
  <c r="E119" i="53" s="1"/>
  <c r="E120" i="53" s="1"/>
  <c r="E121" i="53" s="1"/>
  <c r="E122" i="53" s="1"/>
  <c r="E123" i="53" s="1"/>
  <c r="E124" i="53" s="1"/>
  <c r="E125" i="53" s="1"/>
  <c r="E126" i="53" s="1"/>
  <c r="E127" i="53" s="1"/>
  <c r="E128" i="53" s="1"/>
  <c r="E129" i="53" s="1"/>
  <c r="E130" i="53" s="1"/>
  <c r="E131" i="53" s="1"/>
  <c r="E132" i="53" s="1"/>
  <c r="E133" i="53" s="1"/>
  <c r="E134" i="53" s="1"/>
  <c r="E135" i="53" s="1"/>
  <c r="E136" i="53" s="1"/>
  <c r="E137" i="53" s="1"/>
  <c r="E138" i="53" s="1"/>
  <c r="E139" i="53" s="1"/>
  <c r="E140" i="53" s="1"/>
  <c r="E141" i="53" s="1"/>
  <c r="E142" i="53" s="1"/>
  <c r="E143" i="53" s="1"/>
  <c r="E144" i="53" s="1"/>
  <c r="E145" i="53" s="1"/>
  <c r="E146" i="53" s="1"/>
  <c r="E147" i="53" s="1"/>
  <c r="E148" i="53" s="1"/>
  <c r="E149" i="53" s="1"/>
  <c r="E150" i="53" s="1"/>
  <c r="E151" i="53" s="1"/>
  <c r="E152" i="53" s="1"/>
  <c r="E153" i="53" s="1"/>
  <c r="E154" i="53" s="1"/>
  <c r="E155" i="53" s="1"/>
  <c r="E156" i="53" s="1"/>
  <c r="E157" i="53" s="1"/>
  <c r="E158" i="53" s="1"/>
  <c r="E159" i="53" s="1"/>
  <c r="E160" i="53" s="1"/>
  <c r="E161" i="53" s="1"/>
  <c r="E162" i="53" s="1"/>
  <c r="E163" i="53" s="1"/>
  <c r="E164" i="53" s="1"/>
  <c r="E165" i="53" s="1"/>
  <c r="E166" i="53" s="1"/>
  <c r="E167" i="53" s="1"/>
  <c r="E168" i="53" s="1"/>
  <c r="E169" i="53" s="1"/>
  <c r="E170" i="53" s="1"/>
  <c r="E171" i="53" s="1"/>
  <c r="E172" i="53" s="1"/>
  <c r="E173" i="53" s="1"/>
  <c r="E174" i="53" s="1"/>
  <c r="E175" i="53" s="1"/>
  <c r="E176" i="53" s="1"/>
  <c r="E177" i="53" s="1"/>
  <c r="E178" i="53" s="1"/>
  <c r="E179" i="53" s="1"/>
  <c r="E180" i="53" s="1"/>
  <c r="E181" i="53" s="1"/>
  <c r="E182" i="53" s="1"/>
  <c r="E183" i="53" s="1"/>
  <c r="E184" i="53" s="1"/>
  <c r="E185" i="53" s="1"/>
  <c r="E186" i="53" s="1"/>
  <c r="E187" i="53" s="1"/>
  <c r="E188" i="53" s="1"/>
  <c r="E189" i="53" s="1"/>
  <c r="E190" i="53" s="1"/>
  <c r="E191" i="53" s="1"/>
  <c r="E192" i="53" s="1"/>
  <c r="E193" i="53" s="1"/>
  <c r="E194" i="53" s="1"/>
  <c r="E195" i="53" s="1"/>
  <c r="E196" i="53" s="1"/>
  <c r="E197" i="53" s="1"/>
  <c r="E198" i="53" s="1"/>
  <c r="E199" i="53" s="1"/>
  <c r="E200" i="53" s="1"/>
  <c r="E201" i="53" s="1"/>
  <c r="E202" i="53" s="1"/>
  <c r="E203" i="53" s="1"/>
  <c r="E204" i="53" s="1"/>
  <c r="E205" i="53" s="1"/>
  <c r="E206" i="53" s="1"/>
  <c r="E207" i="53" s="1"/>
  <c r="E208" i="53" s="1"/>
  <c r="E209" i="53" s="1"/>
  <c r="E210" i="53" s="1"/>
  <c r="E211" i="53" s="1"/>
  <c r="E212" i="53" s="1"/>
  <c r="E213" i="53" s="1"/>
  <c r="E214" i="53" s="1"/>
  <c r="E215" i="53" s="1"/>
  <c r="E216" i="53" s="1"/>
  <c r="E217" i="53" s="1"/>
  <c r="E218" i="53" s="1"/>
  <c r="E219" i="53" s="1"/>
  <c r="E220" i="53" s="1"/>
  <c r="E221" i="53" s="1"/>
  <c r="E222" i="53" s="1"/>
  <c r="E223" i="53" s="1"/>
  <c r="E224" i="53" s="1"/>
  <c r="E225" i="53" s="1"/>
  <c r="E226" i="53" s="1"/>
  <c r="E227" i="53" s="1"/>
  <c r="E228" i="53" s="1"/>
  <c r="E229" i="53" s="1"/>
  <c r="E230" i="53" s="1"/>
  <c r="E231" i="53" s="1"/>
  <c r="E232" i="53" s="1"/>
  <c r="E233" i="53" s="1"/>
  <c r="E234" i="53" s="1"/>
  <c r="E235" i="53" s="1"/>
  <c r="E236" i="53" s="1"/>
  <c r="E237" i="53" s="1"/>
  <c r="E238" i="53" s="1"/>
  <c r="E239" i="53" s="1"/>
  <c r="E240" i="53" s="1"/>
  <c r="E241" i="53" s="1"/>
  <c r="E242" i="53" s="1"/>
  <c r="E243" i="53" s="1"/>
  <c r="E244" i="53" s="1"/>
  <c r="E245" i="53" s="1"/>
  <c r="E246" i="53" s="1"/>
  <c r="E247" i="53" s="1"/>
  <c r="E248" i="53" s="1"/>
  <c r="E249" i="53" s="1"/>
  <c r="E250" i="53" s="1"/>
  <c r="E251" i="53" s="1"/>
  <c r="E252" i="53" s="1"/>
  <c r="E253" i="53" s="1"/>
  <c r="E254" i="53" s="1"/>
  <c r="E255" i="53" s="1"/>
  <c r="E256" i="53" s="1"/>
  <c r="E257" i="53" s="1"/>
  <c r="E258" i="53" s="1"/>
  <c r="E259" i="53" s="1"/>
  <c r="E260" i="53" s="1"/>
  <c r="E261" i="53" s="1"/>
  <c r="E262" i="53" s="1"/>
  <c r="E263" i="53" s="1"/>
  <c r="E264" i="53" s="1"/>
  <c r="E265" i="53" s="1"/>
  <c r="E266" i="53" s="1"/>
  <c r="E267" i="53" s="1"/>
  <c r="E268" i="53" s="1"/>
  <c r="E269" i="53" s="1"/>
  <c r="E270" i="53" s="1"/>
  <c r="E271" i="53" s="1"/>
  <c r="E272" i="53" s="1"/>
  <c r="E273" i="53" s="1"/>
  <c r="E274" i="53" s="1"/>
  <c r="E275" i="53" s="1"/>
  <c r="E276" i="53" s="1"/>
  <c r="E277" i="53" s="1"/>
  <c r="E278" i="53" s="1"/>
  <c r="E279" i="53" s="1"/>
  <c r="E280" i="53" s="1"/>
  <c r="E281" i="53" s="1"/>
  <c r="E282" i="53" s="1"/>
  <c r="E283" i="53" s="1"/>
  <c r="E284" i="53" s="1"/>
  <c r="E285" i="53" s="1"/>
  <c r="E286" i="53" s="1"/>
  <c r="E287" i="53" s="1"/>
  <c r="E288" i="53" s="1"/>
  <c r="E289" i="53" s="1"/>
  <c r="E290" i="53" s="1"/>
  <c r="E291" i="53" s="1"/>
  <c r="E292" i="53" s="1"/>
  <c r="E293" i="53" s="1"/>
  <c r="E294" i="53" s="1"/>
  <c r="E295" i="53" s="1"/>
  <c r="E296" i="53" s="1"/>
  <c r="E297" i="53" s="1"/>
  <c r="E298" i="53" s="1"/>
  <c r="E299" i="53" s="1"/>
  <c r="E300" i="53" s="1"/>
  <c r="E301" i="53" s="1"/>
  <c r="E302" i="53" s="1"/>
  <c r="E303" i="53" s="1"/>
  <c r="E304" i="53" s="1"/>
  <c r="E305" i="53" s="1"/>
  <c r="E306" i="53" s="1"/>
  <c r="E307" i="53" s="1"/>
  <c r="E308" i="53" s="1"/>
  <c r="E309" i="53" s="1"/>
  <c r="E310" i="53" s="1"/>
  <c r="E311" i="53" s="1"/>
  <c r="E312" i="53" s="1"/>
  <c r="E313" i="53" s="1"/>
  <c r="E314" i="53" s="1"/>
  <c r="E315" i="53" s="1"/>
  <c r="E316" i="53" s="1"/>
  <c r="E317" i="53" s="1"/>
  <c r="E318" i="53" s="1"/>
  <c r="E319" i="53" s="1"/>
  <c r="E320" i="53" s="1"/>
  <c r="E321" i="53" s="1"/>
  <c r="E322" i="53" s="1"/>
  <c r="E323" i="53" s="1"/>
  <c r="E324" i="53" s="1"/>
  <c r="E325" i="53" s="1"/>
  <c r="E326" i="53" s="1"/>
  <c r="E327" i="53" s="1"/>
  <c r="E328" i="53" s="1"/>
  <c r="E329" i="53" s="1"/>
  <c r="E330" i="53" s="1"/>
  <c r="E331" i="53" s="1"/>
  <c r="E332" i="53" s="1"/>
  <c r="E333" i="53" s="1"/>
  <c r="E334" i="53" s="1"/>
  <c r="E335" i="53" s="1"/>
  <c r="E336" i="53" s="1"/>
  <c r="E337" i="53" s="1"/>
  <c r="E338" i="53" s="1"/>
  <c r="E339" i="53" s="1"/>
  <c r="E340" i="53" s="1"/>
  <c r="E341" i="53" s="1"/>
  <c r="E342" i="53" s="1"/>
  <c r="E343" i="53" s="1"/>
  <c r="E344" i="53" s="1"/>
  <c r="E345" i="53" s="1"/>
  <c r="E346" i="53" s="1"/>
  <c r="E347" i="53" s="1"/>
  <c r="E348" i="53" s="1"/>
  <c r="E349" i="53" s="1"/>
  <c r="E350" i="53" s="1"/>
  <c r="E351" i="53" s="1"/>
  <c r="E352" i="53" s="1"/>
  <c r="E353" i="53" s="1"/>
  <c r="E354" i="53" s="1"/>
  <c r="E355" i="53" s="1"/>
  <c r="E356" i="53" s="1"/>
  <c r="E357" i="53" s="1"/>
  <c r="E358" i="53" s="1"/>
  <c r="E359" i="53" s="1"/>
  <c r="E360" i="53" s="1"/>
  <c r="E361" i="53" s="1"/>
  <c r="E362" i="53" s="1"/>
  <c r="E363" i="53" s="1"/>
  <c r="E364" i="53" s="1"/>
  <c r="E365" i="53" s="1"/>
  <c r="E366" i="53" s="1"/>
  <c r="E367" i="53" s="1"/>
  <c r="E368" i="53" s="1"/>
  <c r="E369" i="53" s="1"/>
  <c r="E370" i="53" s="1"/>
  <c r="E371" i="53" s="1"/>
  <c r="E372" i="53" s="1"/>
  <c r="E373" i="53" s="1"/>
  <c r="E374" i="53" s="1"/>
  <c r="E375" i="53" s="1"/>
  <c r="E376" i="53" s="1"/>
  <c r="E377" i="53" s="1"/>
  <c r="E378" i="53" s="1"/>
  <c r="E379" i="53" s="1"/>
  <c r="E380" i="53" s="1"/>
  <c r="E381" i="53" s="1"/>
  <c r="E382" i="53" s="1"/>
  <c r="E383" i="53" s="1"/>
  <c r="E384" i="53" s="1"/>
  <c r="E385" i="53" s="1"/>
  <c r="E386" i="53" s="1"/>
  <c r="E387" i="53" s="1"/>
  <c r="E388" i="53" s="1"/>
  <c r="E389" i="53" s="1"/>
  <c r="E390" i="53" s="1"/>
  <c r="E391" i="53" s="1"/>
  <c r="E392" i="53" s="1"/>
  <c r="E393" i="53" s="1"/>
  <c r="E394" i="53" s="1"/>
  <c r="E395" i="53" s="1"/>
  <c r="E396" i="53" s="1"/>
  <c r="E397" i="53" s="1"/>
  <c r="E398" i="53" s="1"/>
  <c r="E399" i="53" s="1"/>
  <c r="E400" i="53" s="1"/>
  <c r="E401" i="53" s="1"/>
  <c r="E402" i="53" s="1"/>
  <c r="E403" i="53" s="1"/>
  <c r="E404" i="53" s="1"/>
  <c r="E405" i="53" s="1"/>
  <c r="E406" i="53" s="1"/>
  <c r="E407" i="53" s="1"/>
  <c r="E408" i="53" s="1"/>
  <c r="E409" i="53" s="1"/>
  <c r="E410" i="53" s="1"/>
  <c r="E411" i="53" s="1"/>
  <c r="E412" i="53" s="1"/>
  <c r="E413" i="53" s="1"/>
  <c r="E414" i="53" s="1"/>
  <c r="E415" i="53" s="1"/>
  <c r="E416" i="53" s="1"/>
  <c r="E417" i="53" s="1"/>
  <c r="E418" i="53" s="1"/>
  <c r="E419" i="53" s="1"/>
  <c r="E420" i="53" s="1"/>
  <c r="E421" i="53" s="1"/>
  <c r="E422" i="53" s="1"/>
  <c r="E423" i="53" s="1"/>
  <c r="E424" i="53" s="1"/>
  <c r="E425" i="53" s="1"/>
  <c r="E426" i="53" s="1"/>
  <c r="E427" i="53" s="1"/>
  <c r="E428" i="53" s="1"/>
  <c r="E429" i="53" s="1"/>
  <c r="E430" i="53" s="1"/>
  <c r="E431" i="53" s="1"/>
  <c r="E432" i="53" s="1"/>
  <c r="E433" i="53" s="1"/>
  <c r="E434" i="53" s="1"/>
  <c r="E435" i="53" s="1"/>
  <c r="E436" i="53" s="1"/>
  <c r="E437" i="53" s="1"/>
  <c r="E438" i="53" s="1"/>
  <c r="E439" i="53" s="1"/>
  <c r="E440" i="53" s="1"/>
  <c r="E441" i="53" s="1"/>
  <c r="E442" i="53" s="1"/>
  <c r="E443" i="53" s="1"/>
  <c r="E444" i="53" s="1"/>
  <c r="E445" i="53" s="1"/>
  <c r="E446" i="53" s="1"/>
  <c r="E447" i="53" s="1"/>
  <c r="E448" i="53" s="1"/>
  <c r="E449" i="53" s="1"/>
  <c r="E450" i="53" s="1"/>
  <c r="E451" i="53" s="1"/>
  <c r="E452" i="53" s="1"/>
  <c r="E453" i="53" s="1"/>
  <c r="E454" i="53" s="1"/>
  <c r="E455" i="53" s="1"/>
  <c r="E456" i="53" s="1"/>
  <c r="E457" i="53" s="1"/>
  <c r="E458" i="53" s="1"/>
  <c r="E459" i="53" s="1"/>
  <c r="E460" i="53" s="1"/>
  <c r="E461" i="53" s="1"/>
  <c r="E462" i="53" s="1"/>
  <c r="E463" i="53" s="1"/>
  <c r="E464" i="53" s="1"/>
  <c r="E465" i="53" s="1"/>
  <c r="E466" i="53" s="1"/>
  <c r="E467" i="53" s="1"/>
  <c r="E468" i="53" s="1"/>
  <c r="E469" i="53" s="1"/>
  <c r="E470" i="53" s="1"/>
  <c r="E471" i="53" s="1"/>
  <c r="E472" i="53" s="1"/>
  <c r="E473" i="53" s="1"/>
  <c r="E474" i="53" s="1"/>
  <c r="E475" i="53" s="1"/>
  <c r="E476" i="53" s="1"/>
  <c r="E477" i="53" s="1"/>
  <c r="E478" i="53" s="1"/>
  <c r="E479" i="53" s="1"/>
  <c r="E480" i="53" s="1"/>
  <c r="E481" i="53" s="1"/>
  <c r="E482" i="53" s="1"/>
  <c r="E483" i="53" s="1"/>
  <c r="E484" i="53" s="1"/>
  <c r="E485" i="53" s="1"/>
  <c r="E486" i="53" s="1"/>
  <c r="E487" i="53" s="1"/>
  <c r="E488" i="53" s="1"/>
  <c r="F13" i="53"/>
  <c r="F14" i="53" s="1"/>
  <c r="F15" i="53" s="1"/>
  <c r="F16" i="53" s="1"/>
  <c r="F17" i="53" s="1"/>
  <c r="F18" i="53" s="1"/>
  <c r="F19" i="53" s="1"/>
  <c r="F20" i="53" s="1"/>
  <c r="F21" i="53" s="1"/>
  <c r="F22" i="53" s="1"/>
  <c r="F23" i="53" s="1"/>
  <c r="F24" i="53" s="1"/>
  <c r="F25" i="53" s="1"/>
  <c r="F26" i="53" s="1"/>
  <c r="F27" i="53" s="1"/>
  <c r="F28" i="53" s="1"/>
  <c r="F29" i="53" s="1"/>
  <c r="F30" i="53" s="1"/>
  <c r="F31" i="53" s="1"/>
  <c r="F32" i="53" s="1"/>
  <c r="F33" i="53" s="1"/>
  <c r="F34" i="53" s="1"/>
  <c r="F35" i="53" s="1"/>
  <c r="F36" i="53" s="1"/>
  <c r="F37" i="53" s="1"/>
  <c r="F38" i="53" s="1"/>
  <c r="F39" i="53" s="1"/>
  <c r="F40" i="53" s="1"/>
  <c r="F41" i="53" s="1"/>
  <c r="F42" i="53" s="1"/>
  <c r="F43" i="53" s="1"/>
  <c r="F44" i="53" s="1"/>
  <c r="F45" i="53" s="1"/>
  <c r="F46" i="53" s="1"/>
  <c r="F47" i="53" s="1"/>
  <c r="F48" i="53" s="1"/>
  <c r="F49" i="53" s="1"/>
  <c r="F50" i="53" s="1"/>
  <c r="F51" i="53" s="1"/>
  <c r="F52" i="53" s="1"/>
  <c r="F53" i="53" s="1"/>
  <c r="F54" i="53" s="1"/>
  <c r="F55" i="53" s="1"/>
  <c r="F56" i="53" s="1"/>
  <c r="F57" i="53" s="1"/>
  <c r="F58" i="53" s="1"/>
  <c r="F59" i="53" s="1"/>
  <c r="F60" i="53" s="1"/>
  <c r="F61" i="53" s="1"/>
  <c r="F62" i="53" s="1"/>
  <c r="F63" i="53" s="1"/>
  <c r="F64" i="53" s="1"/>
  <c r="F65" i="53" s="1"/>
  <c r="F66" i="53" s="1"/>
  <c r="F67" i="53" s="1"/>
  <c r="F68" i="53" s="1"/>
  <c r="F69" i="53" s="1"/>
  <c r="F70" i="53" s="1"/>
  <c r="F71" i="53" s="1"/>
  <c r="F72" i="53" s="1"/>
  <c r="F73" i="53" s="1"/>
  <c r="F74" i="53" s="1"/>
  <c r="F75" i="53" s="1"/>
  <c r="F76" i="53" s="1"/>
  <c r="F77" i="53" s="1"/>
  <c r="F78" i="53" s="1"/>
  <c r="F79" i="53" s="1"/>
  <c r="F80" i="53" s="1"/>
  <c r="F81" i="53" s="1"/>
  <c r="F82" i="53" s="1"/>
  <c r="F83" i="53" s="1"/>
  <c r="F84" i="53" s="1"/>
  <c r="F85" i="53" s="1"/>
  <c r="F86" i="53" s="1"/>
  <c r="F87" i="53" s="1"/>
  <c r="F88" i="53" s="1"/>
  <c r="F89" i="53" s="1"/>
  <c r="F90" i="53" s="1"/>
  <c r="F91" i="53" s="1"/>
  <c r="F92" i="53" s="1"/>
  <c r="F93" i="53" s="1"/>
  <c r="F94" i="53" s="1"/>
  <c r="F95" i="53" s="1"/>
  <c r="F96" i="53" s="1"/>
  <c r="F97" i="53" s="1"/>
  <c r="F98" i="53" s="1"/>
  <c r="F99" i="53" s="1"/>
  <c r="F100" i="53" s="1"/>
  <c r="F101" i="53" s="1"/>
  <c r="F102" i="53" s="1"/>
  <c r="F103" i="53" s="1"/>
  <c r="F104" i="53" s="1"/>
  <c r="F105" i="53" s="1"/>
  <c r="F106" i="53" s="1"/>
  <c r="F107" i="53" s="1"/>
  <c r="F108" i="53" s="1"/>
  <c r="F109" i="53" s="1"/>
  <c r="F110" i="53" s="1"/>
  <c r="F111" i="53" s="1"/>
  <c r="F112" i="53" s="1"/>
  <c r="F113" i="53" s="1"/>
  <c r="F114" i="53" s="1"/>
  <c r="F115" i="53" s="1"/>
  <c r="F116" i="53" s="1"/>
  <c r="F117" i="53" s="1"/>
  <c r="F118" i="53" s="1"/>
  <c r="F119" i="53" s="1"/>
  <c r="F120" i="53" s="1"/>
  <c r="F121" i="53" s="1"/>
  <c r="F122" i="53" s="1"/>
  <c r="F123" i="53" s="1"/>
  <c r="F124" i="53" s="1"/>
  <c r="F125" i="53" s="1"/>
  <c r="F126" i="53" s="1"/>
  <c r="F127" i="53" s="1"/>
  <c r="F128" i="53" s="1"/>
  <c r="F129" i="53" s="1"/>
  <c r="F130" i="53" s="1"/>
  <c r="F131" i="53" s="1"/>
  <c r="F132" i="53" s="1"/>
  <c r="F133" i="53" s="1"/>
  <c r="F134" i="53" s="1"/>
  <c r="F135" i="53" s="1"/>
  <c r="F136" i="53" s="1"/>
  <c r="F137" i="53" s="1"/>
  <c r="F138" i="53" s="1"/>
  <c r="F139" i="53" s="1"/>
  <c r="F140" i="53" s="1"/>
  <c r="F141" i="53" s="1"/>
  <c r="F142" i="53" s="1"/>
  <c r="F143" i="53" s="1"/>
  <c r="F144" i="53" s="1"/>
  <c r="F145" i="53" s="1"/>
  <c r="F146" i="53" s="1"/>
  <c r="F147" i="53" s="1"/>
  <c r="F148" i="53" s="1"/>
  <c r="F149" i="53" s="1"/>
  <c r="F150" i="53" s="1"/>
  <c r="F151" i="53" s="1"/>
  <c r="F152" i="53" s="1"/>
  <c r="F153" i="53" s="1"/>
  <c r="F154" i="53" s="1"/>
  <c r="F155" i="53" s="1"/>
  <c r="F156" i="53" s="1"/>
  <c r="F157" i="53" s="1"/>
  <c r="F158" i="53" s="1"/>
  <c r="F159" i="53" s="1"/>
  <c r="F160" i="53" s="1"/>
  <c r="F161" i="53" s="1"/>
  <c r="F162" i="53" s="1"/>
  <c r="F163" i="53" s="1"/>
  <c r="F164" i="53" s="1"/>
  <c r="F165" i="53" s="1"/>
  <c r="F166" i="53" s="1"/>
  <c r="F167" i="53" s="1"/>
  <c r="F168" i="53" s="1"/>
  <c r="F169" i="53" s="1"/>
  <c r="F170" i="53" s="1"/>
  <c r="F171" i="53" s="1"/>
  <c r="F172" i="53" s="1"/>
  <c r="F173" i="53" s="1"/>
  <c r="F174" i="53" s="1"/>
  <c r="F175" i="53" s="1"/>
  <c r="F176" i="53" s="1"/>
  <c r="F177" i="53" s="1"/>
  <c r="F178" i="53" s="1"/>
  <c r="F179" i="53" s="1"/>
  <c r="F180" i="53" s="1"/>
  <c r="F181" i="53" s="1"/>
  <c r="F182" i="53" s="1"/>
  <c r="F183" i="53" s="1"/>
  <c r="F184" i="53" s="1"/>
  <c r="F185" i="53" s="1"/>
  <c r="F186" i="53" s="1"/>
  <c r="F187" i="53" s="1"/>
  <c r="F188" i="53" s="1"/>
  <c r="F189" i="53" s="1"/>
  <c r="F190" i="53" s="1"/>
  <c r="F191" i="53" s="1"/>
  <c r="F192" i="53" s="1"/>
  <c r="F193" i="53" s="1"/>
  <c r="F194" i="53" s="1"/>
  <c r="F195" i="53" s="1"/>
  <c r="F196" i="53" s="1"/>
  <c r="F197" i="53" s="1"/>
  <c r="F198" i="53" s="1"/>
  <c r="F199" i="53" s="1"/>
  <c r="F200" i="53" s="1"/>
  <c r="F201" i="53" s="1"/>
  <c r="F202" i="53" s="1"/>
  <c r="F203" i="53" s="1"/>
  <c r="F204" i="53" s="1"/>
  <c r="F205" i="53" s="1"/>
  <c r="F206" i="53" s="1"/>
  <c r="F207" i="53" s="1"/>
  <c r="F208" i="53" s="1"/>
  <c r="F209" i="53" s="1"/>
  <c r="F210" i="53" s="1"/>
  <c r="F211" i="53" s="1"/>
  <c r="F212" i="53" s="1"/>
  <c r="F213" i="53" s="1"/>
  <c r="F214" i="53" s="1"/>
  <c r="F215" i="53" s="1"/>
  <c r="F216" i="53" s="1"/>
  <c r="F217" i="53" s="1"/>
  <c r="F218" i="53" s="1"/>
  <c r="F219" i="53" s="1"/>
  <c r="F220" i="53" s="1"/>
  <c r="F221" i="53" s="1"/>
  <c r="F222" i="53" s="1"/>
  <c r="F223" i="53" s="1"/>
  <c r="F224" i="53" s="1"/>
  <c r="F225" i="53" s="1"/>
  <c r="F226" i="53" s="1"/>
  <c r="F227" i="53" s="1"/>
  <c r="F228" i="53" s="1"/>
  <c r="F229" i="53" s="1"/>
  <c r="F230" i="53" s="1"/>
  <c r="F231" i="53" s="1"/>
  <c r="F232" i="53" s="1"/>
  <c r="F233" i="53" s="1"/>
  <c r="F234" i="53" s="1"/>
  <c r="F235" i="53" s="1"/>
  <c r="F236" i="53" s="1"/>
  <c r="F237" i="53" s="1"/>
  <c r="F238" i="53" s="1"/>
  <c r="F239" i="53" s="1"/>
  <c r="F240" i="53" s="1"/>
  <c r="F241" i="53" s="1"/>
  <c r="F242" i="53" s="1"/>
  <c r="F243" i="53" s="1"/>
  <c r="F244" i="53" s="1"/>
  <c r="F245" i="53" s="1"/>
  <c r="F246" i="53" s="1"/>
  <c r="F247" i="53" s="1"/>
  <c r="F248" i="53" s="1"/>
  <c r="F249" i="53" s="1"/>
  <c r="F250" i="53" s="1"/>
  <c r="F251" i="53" s="1"/>
  <c r="F252" i="53" s="1"/>
  <c r="F253" i="53" s="1"/>
  <c r="F254" i="53" s="1"/>
  <c r="F255" i="53" s="1"/>
  <c r="F256" i="53" s="1"/>
  <c r="F257" i="53" s="1"/>
  <c r="F258" i="53" s="1"/>
  <c r="F259" i="53" s="1"/>
  <c r="F260" i="53" s="1"/>
  <c r="F261" i="53" s="1"/>
  <c r="F262" i="53" s="1"/>
  <c r="F263" i="53" s="1"/>
  <c r="F264" i="53" s="1"/>
  <c r="F265" i="53" s="1"/>
  <c r="F266" i="53" s="1"/>
  <c r="F267" i="53" s="1"/>
  <c r="F268" i="53" s="1"/>
  <c r="F269" i="53" s="1"/>
  <c r="F270" i="53" s="1"/>
  <c r="F271" i="53" s="1"/>
  <c r="F272" i="53" s="1"/>
  <c r="F273" i="53" s="1"/>
  <c r="F274" i="53" s="1"/>
  <c r="F275" i="53" s="1"/>
  <c r="F276" i="53" s="1"/>
  <c r="F277" i="53" s="1"/>
  <c r="F278" i="53" s="1"/>
  <c r="F279" i="53" s="1"/>
  <c r="F280" i="53" s="1"/>
  <c r="F281" i="53" s="1"/>
  <c r="F282" i="53" s="1"/>
  <c r="F283" i="53" s="1"/>
  <c r="F284" i="53" s="1"/>
  <c r="F285" i="53" s="1"/>
  <c r="F286" i="53" s="1"/>
  <c r="F287" i="53" s="1"/>
  <c r="F288" i="53" s="1"/>
  <c r="F289" i="53" s="1"/>
  <c r="F290" i="53" s="1"/>
  <c r="F291" i="53" s="1"/>
  <c r="F292" i="53" s="1"/>
  <c r="F293" i="53" s="1"/>
  <c r="F294" i="53" s="1"/>
  <c r="F295" i="53" s="1"/>
  <c r="F296" i="53" s="1"/>
  <c r="F297" i="53" s="1"/>
  <c r="F298" i="53" s="1"/>
  <c r="F299" i="53" s="1"/>
  <c r="F300" i="53" s="1"/>
  <c r="F301" i="53" s="1"/>
  <c r="F302" i="53" s="1"/>
  <c r="F303" i="53" s="1"/>
  <c r="F304" i="53" s="1"/>
  <c r="F305" i="53" s="1"/>
  <c r="F306" i="53" s="1"/>
  <c r="F307" i="53" s="1"/>
  <c r="F308" i="53" s="1"/>
  <c r="F309" i="53" s="1"/>
  <c r="F310" i="53" s="1"/>
  <c r="F311" i="53" s="1"/>
  <c r="F312" i="53" s="1"/>
  <c r="F313" i="53" s="1"/>
  <c r="F314" i="53" s="1"/>
  <c r="F315" i="53" s="1"/>
  <c r="F316" i="53" s="1"/>
  <c r="F317" i="53" s="1"/>
  <c r="F318" i="53" s="1"/>
  <c r="F319" i="53" s="1"/>
  <c r="F320" i="53" s="1"/>
  <c r="F321" i="53" s="1"/>
  <c r="F322" i="53" s="1"/>
  <c r="F323" i="53" s="1"/>
  <c r="F324" i="53" s="1"/>
  <c r="F325" i="53" s="1"/>
  <c r="F326" i="53" s="1"/>
  <c r="F327" i="53" s="1"/>
  <c r="F328" i="53" s="1"/>
  <c r="F329" i="53" s="1"/>
  <c r="F330" i="53" s="1"/>
  <c r="F331" i="53" s="1"/>
  <c r="F332" i="53" s="1"/>
  <c r="F333" i="53" s="1"/>
  <c r="F334" i="53" s="1"/>
  <c r="F335" i="53" s="1"/>
  <c r="F336" i="53" s="1"/>
  <c r="F337" i="53" s="1"/>
  <c r="F338" i="53" s="1"/>
  <c r="F339" i="53" s="1"/>
  <c r="F340" i="53" s="1"/>
  <c r="F341" i="53" s="1"/>
  <c r="F342" i="53" s="1"/>
  <c r="F343" i="53" s="1"/>
  <c r="F344" i="53" s="1"/>
  <c r="F345" i="53" s="1"/>
  <c r="F346" i="53" s="1"/>
  <c r="F347" i="53" s="1"/>
  <c r="F348" i="53" s="1"/>
  <c r="F349" i="53" s="1"/>
  <c r="F350" i="53" s="1"/>
  <c r="F351" i="53" s="1"/>
  <c r="F352" i="53" s="1"/>
  <c r="F353" i="53" s="1"/>
  <c r="F354" i="53" s="1"/>
  <c r="F355" i="53" s="1"/>
  <c r="F356" i="53" s="1"/>
  <c r="F357" i="53" s="1"/>
  <c r="F358" i="53" s="1"/>
  <c r="F359" i="53" s="1"/>
  <c r="F360" i="53" s="1"/>
  <c r="F361" i="53" s="1"/>
  <c r="F362" i="53" s="1"/>
  <c r="F363" i="53" s="1"/>
  <c r="F364" i="53" s="1"/>
  <c r="F365" i="53" s="1"/>
  <c r="F366" i="53" s="1"/>
  <c r="F367" i="53" s="1"/>
  <c r="F368" i="53" s="1"/>
  <c r="F369" i="53" s="1"/>
  <c r="F370" i="53" s="1"/>
  <c r="F371" i="53" s="1"/>
  <c r="F372" i="53" s="1"/>
  <c r="F373" i="53" s="1"/>
  <c r="F374" i="53" s="1"/>
  <c r="F375" i="53" s="1"/>
  <c r="F376" i="53" s="1"/>
  <c r="F377" i="53" s="1"/>
  <c r="F378" i="53" s="1"/>
  <c r="F379" i="53" s="1"/>
  <c r="F380" i="53" s="1"/>
  <c r="F381" i="53" s="1"/>
  <c r="F382" i="53" s="1"/>
  <c r="F383" i="53" s="1"/>
  <c r="F384" i="53" s="1"/>
  <c r="F385" i="53" s="1"/>
  <c r="F386" i="53" s="1"/>
  <c r="F387" i="53" s="1"/>
  <c r="F388" i="53" s="1"/>
  <c r="F389" i="53" s="1"/>
  <c r="F390" i="53" s="1"/>
  <c r="F391" i="53" s="1"/>
  <c r="F392" i="53" s="1"/>
  <c r="F393" i="53" s="1"/>
  <c r="F394" i="53" s="1"/>
  <c r="F395" i="53" s="1"/>
  <c r="F396" i="53" s="1"/>
  <c r="F397" i="53" s="1"/>
  <c r="F398" i="53" s="1"/>
  <c r="F399" i="53" s="1"/>
  <c r="F400" i="53" s="1"/>
  <c r="F401" i="53" s="1"/>
  <c r="F402" i="53" s="1"/>
  <c r="F403" i="53" s="1"/>
  <c r="F404" i="53" s="1"/>
  <c r="F405" i="53" s="1"/>
  <c r="F406" i="53" s="1"/>
  <c r="F407" i="53" s="1"/>
  <c r="F408" i="53" s="1"/>
  <c r="F409" i="53" s="1"/>
  <c r="F410" i="53" s="1"/>
  <c r="F411" i="53" s="1"/>
  <c r="F412" i="53" s="1"/>
  <c r="F413" i="53" s="1"/>
  <c r="F414" i="53" s="1"/>
  <c r="F415" i="53" s="1"/>
  <c r="F416" i="53" s="1"/>
  <c r="F417" i="53" s="1"/>
  <c r="F418" i="53" s="1"/>
  <c r="F419" i="53" s="1"/>
  <c r="F420" i="53" s="1"/>
  <c r="F421" i="53" s="1"/>
  <c r="F422" i="53" s="1"/>
  <c r="F423" i="53" s="1"/>
  <c r="F424" i="53" s="1"/>
  <c r="F425" i="53" s="1"/>
  <c r="F426" i="53" s="1"/>
  <c r="F427" i="53" s="1"/>
  <c r="F428" i="53" s="1"/>
  <c r="F429" i="53" s="1"/>
  <c r="F430" i="53" s="1"/>
  <c r="F431" i="53" s="1"/>
  <c r="F432" i="53" s="1"/>
  <c r="F433" i="53" s="1"/>
  <c r="F434" i="53" s="1"/>
  <c r="F435" i="53" s="1"/>
  <c r="F436" i="53" s="1"/>
  <c r="F437" i="53" s="1"/>
  <c r="F438" i="53" s="1"/>
  <c r="F439" i="53" s="1"/>
  <c r="F440" i="53" s="1"/>
  <c r="F441" i="53" s="1"/>
  <c r="F442" i="53" s="1"/>
  <c r="F443" i="53" s="1"/>
  <c r="F444" i="53" s="1"/>
  <c r="F445" i="53" s="1"/>
  <c r="F446" i="53" s="1"/>
  <c r="F447" i="53" s="1"/>
  <c r="F448" i="53" s="1"/>
  <c r="F449" i="53" s="1"/>
  <c r="F450" i="53" s="1"/>
  <c r="F451" i="53" s="1"/>
  <c r="F452" i="53" s="1"/>
  <c r="F453" i="53" s="1"/>
  <c r="F454" i="53" s="1"/>
  <c r="F455" i="53" s="1"/>
  <c r="F456" i="53" s="1"/>
  <c r="F457" i="53" s="1"/>
  <c r="F458" i="53" s="1"/>
  <c r="F459" i="53" s="1"/>
  <c r="F460" i="53" s="1"/>
  <c r="F461" i="53" s="1"/>
  <c r="F462" i="53" s="1"/>
  <c r="F463" i="53" s="1"/>
  <c r="F464" i="53" s="1"/>
  <c r="F465" i="53" s="1"/>
  <c r="F466" i="53" s="1"/>
  <c r="F467" i="53" s="1"/>
  <c r="F468" i="53" s="1"/>
  <c r="F469" i="53" s="1"/>
  <c r="F470" i="53" s="1"/>
  <c r="F471" i="53" s="1"/>
  <c r="F472" i="53" s="1"/>
  <c r="F473" i="53" s="1"/>
  <c r="F474" i="53" s="1"/>
  <c r="F475" i="53" s="1"/>
  <c r="F476" i="53" s="1"/>
  <c r="F477" i="53" s="1"/>
  <c r="F478" i="53" s="1"/>
  <c r="F479" i="53" s="1"/>
  <c r="F480" i="53" s="1"/>
  <c r="F481" i="53" s="1"/>
  <c r="F482" i="53" s="1"/>
  <c r="F483" i="53" s="1"/>
  <c r="F484" i="53" s="1"/>
  <c r="F485" i="53" s="1"/>
  <c r="F486" i="53" s="1"/>
  <c r="F487" i="53" s="1"/>
  <c r="F488" i="53" s="1"/>
  <c r="F489" i="53" s="1"/>
  <c r="A46" i="53"/>
  <c r="A534" i="53" l="1"/>
  <c r="D533" i="53"/>
  <c r="C533" i="53"/>
  <c r="B533" i="53"/>
  <c r="E500" i="53"/>
  <c r="E501" i="53" s="1"/>
  <c r="A502" i="53"/>
  <c r="D501" i="53"/>
  <c r="C501" i="53"/>
  <c r="B501" i="53"/>
  <c r="G500" i="53"/>
  <c r="G501" i="53" s="1"/>
  <c r="F500" i="53"/>
  <c r="F501" i="53" s="1"/>
  <c r="M10" i="53"/>
  <c r="L10" i="53"/>
  <c r="K10" i="53"/>
  <c r="E489" i="53"/>
  <c r="A47" i="53"/>
  <c r="A535" i="53" l="1"/>
  <c r="D534" i="53"/>
  <c r="B534" i="53"/>
  <c r="C534" i="53"/>
  <c r="G502" i="53"/>
  <c r="D502" i="53"/>
  <c r="C502" i="53"/>
  <c r="F502" i="53" s="1"/>
  <c r="A503" i="53"/>
  <c r="B502" i="53"/>
  <c r="E502" i="53" s="1"/>
  <c r="M15" i="53"/>
  <c r="M14" i="53"/>
  <c r="A48" i="53"/>
  <c r="A536" i="53" l="1"/>
  <c r="D535" i="53"/>
  <c r="C535" i="53"/>
  <c r="B535" i="53"/>
  <c r="F503" i="53"/>
  <c r="B503" i="53"/>
  <c r="E503" i="53" s="1"/>
  <c r="D503" i="53"/>
  <c r="G503" i="53" s="1"/>
  <c r="C503" i="53"/>
  <c r="A504" i="53"/>
  <c r="A49" i="53"/>
  <c r="G10" i="55"/>
  <c r="F10" i="55"/>
  <c r="E10" i="55"/>
  <c r="F488" i="70"/>
  <c r="F487" i="70"/>
  <c r="F486" i="70"/>
  <c r="F485" i="70"/>
  <c r="F484" i="70"/>
  <c r="F483" i="70"/>
  <c r="F482" i="70"/>
  <c r="F481" i="70"/>
  <c r="F480" i="70"/>
  <c r="B480" i="70"/>
  <c r="B481" i="70" s="1"/>
  <c r="B482" i="70" s="1"/>
  <c r="B483" i="70" s="1"/>
  <c r="B484" i="70" s="1"/>
  <c r="B485" i="70" s="1"/>
  <c r="B486" i="70" s="1"/>
  <c r="B487" i="70" s="1"/>
  <c r="B488" i="70" s="1"/>
  <c r="F479" i="70"/>
  <c r="F478" i="70"/>
  <c r="F477" i="70"/>
  <c r="F476" i="70"/>
  <c r="F475" i="70"/>
  <c r="F474" i="70"/>
  <c r="F473" i="70"/>
  <c r="F472" i="70"/>
  <c r="F471" i="70"/>
  <c r="F470" i="70"/>
  <c r="F469" i="70"/>
  <c r="F468" i="70"/>
  <c r="B468" i="70"/>
  <c r="B469" i="70" s="1"/>
  <c r="B470" i="70" s="1"/>
  <c r="B471" i="70" s="1"/>
  <c r="B472" i="70" s="1"/>
  <c r="B473" i="70" s="1"/>
  <c r="B474" i="70" s="1"/>
  <c r="B475" i="70" s="1"/>
  <c r="B476" i="70" s="1"/>
  <c r="B477" i="70" s="1"/>
  <c r="B478" i="70" s="1"/>
  <c r="B479" i="70" s="1"/>
  <c r="F467" i="70"/>
  <c r="F466" i="70"/>
  <c r="F465" i="70"/>
  <c r="F464" i="70"/>
  <c r="F463" i="70"/>
  <c r="F462" i="70"/>
  <c r="F461" i="70"/>
  <c r="F460" i="70"/>
  <c r="F459" i="70"/>
  <c r="F458" i="70"/>
  <c r="F457" i="70"/>
  <c r="F456" i="70"/>
  <c r="B456" i="70"/>
  <c r="B457" i="70" s="1"/>
  <c r="B458" i="70" s="1"/>
  <c r="B459" i="70" s="1"/>
  <c r="B460" i="70" s="1"/>
  <c r="B461" i="70" s="1"/>
  <c r="B462" i="70" s="1"/>
  <c r="B463" i="70" s="1"/>
  <c r="B464" i="70" s="1"/>
  <c r="B465" i="70" s="1"/>
  <c r="B466" i="70" s="1"/>
  <c r="B467" i="70" s="1"/>
  <c r="F455" i="70"/>
  <c r="F454" i="70"/>
  <c r="F453" i="70"/>
  <c r="F452" i="70"/>
  <c r="F451" i="70"/>
  <c r="F450" i="70"/>
  <c r="F449" i="70"/>
  <c r="F448" i="70"/>
  <c r="F447" i="70"/>
  <c r="F446" i="70"/>
  <c r="F445" i="70"/>
  <c r="F444" i="70"/>
  <c r="F443" i="70"/>
  <c r="F442" i="70"/>
  <c r="F441" i="70"/>
  <c r="F440" i="70"/>
  <c r="F439" i="70"/>
  <c r="F438" i="70"/>
  <c r="F437" i="70"/>
  <c r="F436" i="70"/>
  <c r="F435" i="70"/>
  <c r="F434" i="70"/>
  <c r="F433" i="70"/>
  <c r="F432" i="70"/>
  <c r="F431" i="70"/>
  <c r="F430" i="70"/>
  <c r="F429" i="70"/>
  <c r="F428" i="70"/>
  <c r="F427" i="70"/>
  <c r="F426" i="70"/>
  <c r="F425" i="70"/>
  <c r="F424" i="70"/>
  <c r="F423" i="70"/>
  <c r="F422" i="70"/>
  <c r="F421" i="70"/>
  <c r="B421" i="70"/>
  <c r="B422" i="70" s="1"/>
  <c r="B423" i="70" s="1"/>
  <c r="B424" i="70" s="1"/>
  <c r="B425" i="70" s="1"/>
  <c r="B426" i="70" s="1"/>
  <c r="B427" i="70" s="1"/>
  <c r="B428" i="70" s="1"/>
  <c r="B429" i="70" s="1"/>
  <c r="B430" i="70" s="1"/>
  <c r="B431" i="70" s="1"/>
  <c r="B432" i="70" s="1"/>
  <c r="B433" i="70" s="1"/>
  <c r="B434" i="70" s="1"/>
  <c r="B435" i="70" s="1"/>
  <c r="B436" i="70" s="1"/>
  <c r="B437" i="70" s="1"/>
  <c r="B438" i="70" s="1"/>
  <c r="B439" i="70" s="1"/>
  <c r="B440" i="70" s="1"/>
  <c r="B441" i="70" s="1"/>
  <c r="B442" i="70" s="1"/>
  <c r="B443" i="70" s="1"/>
  <c r="B444" i="70" s="1"/>
  <c r="B445" i="70" s="1"/>
  <c r="B446" i="70" s="1"/>
  <c r="B447" i="70" s="1"/>
  <c r="B448" i="70" s="1"/>
  <c r="B449" i="70" s="1"/>
  <c r="B450" i="70" s="1"/>
  <c r="B451" i="70" s="1"/>
  <c r="B452" i="70" s="1"/>
  <c r="B453" i="70" s="1"/>
  <c r="B454" i="70" s="1"/>
  <c r="B455" i="70" s="1"/>
  <c r="F420" i="70"/>
  <c r="B420" i="70"/>
  <c r="F419" i="70"/>
  <c r="F418" i="70"/>
  <c r="F417" i="70"/>
  <c r="F416" i="70"/>
  <c r="F415" i="70"/>
  <c r="F414" i="70"/>
  <c r="F413" i="70"/>
  <c r="F412" i="70"/>
  <c r="F411" i="70"/>
  <c r="F410" i="70"/>
  <c r="F409" i="70"/>
  <c r="F408" i="70"/>
  <c r="F407" i="70"/>
  <c r="F406" i="70"/>
  <c r="F405" i="70"/>
  <c r="F404" i="70"/>
  <c r="F403" i="70"/>
  <c r="F402" i="70"/>
  <c r="F401" i="70"/>
  <c r="F400" i="70"/>
  <c r="F399" i="70"/>
  <c r="F398" i="70"/>
  <c r="F397" i="70"/>
  <c r="F396" i="70"/>
  <c r="F395" i="70"/>
  <c r="F394" i="70"/>
  <c r="F393" i="70"/>
  <c r="F392" i="70"/>
  <c r="F391" i="70"/>
  <c r="F390" i="70"/>
  <c r="F389" i="70"/>
  <c r="F388" i="70"/>
  <c r="F387" i="70"/>
  <c r="F386" i="70"/>
  <c r="F385" i="70"/>
  <c r="B385" i="70"/>
  <c r="B386" i="70" s="1"/>
  <c r="B387" i="70" s="1"/>
  <c r="B388" i="70" s="1"/>
  <c r="B389" i="70" s="1"/>
  <c r="B390" i="70" s="1"/>
  <c r="B391" i="70" s="1"/>
  <c r="B392" i="70" s="1"/>
  <c r="B393" i="70" s="1"/>
  <c r="B394" i="70" s="1"/>
  <c r="B395" i="70" s="1"/>
  <c r="B396" i="70" s="1"/>
  <c r="B397" i="70" s="1"/>
  <c r="B398" i="70" s="1"/>
  <c r="B399" i="70" s="1"/>
  <c r="B400" i="70" s="1"/>
  <c r="B401" i="70" s="1"/>
  <c r="B402" i="70" s="1"/>
  <c r="B403" i="70" s="1"/>
  <c r="B404" i="70" s="1"/>
  <c r="B405" i="70" s="1"/>
  <c r="B406" i="70" s="1"/>
  <c r="B407" i="70" s="1"/>
  <c r="B408" i="70" s="1"/>
  <c r="B409" i="70" s="1"/>
  <c r="B410" i="70" s="1"/>
  <c r="B411" i="70" s="1"/>
  <c r="B412" i="70" s="1"/>
  <c r="B413" i="70" s="1"/>
  <c r="B414" i="70" s="1"/>
  <c r="B415" i="70" s="1"/>
  <c r="B416" i="70" s="1"/>
  <c r="B417" i="70" s="1"/>
  <c r="B418" i="70" s="1"/>
  <c r="B419" i="70" s="1"/>
  <c r="F384" i="70"/>
  <c r="B384" i="70"/>
  <c r="F383" i="70"/>
  <c r="F382" i="70"/>
  <c r="F381" i="70"/>
  <c r="F380" i="70"/>
  <c r="F379" i="70"/>
  <c r="F378" i="70"/>
  <c r="F377" i="70"/>
  <c r="F376" i="70"/>
  <c r="F375" i="70"/>
  <c r="F374" i="70"/>
  <c r="F373" i="70"/>
  <c r="F372" i="70"/>
  <c r="F371" i="70"/>
  <c r="F370" i="70"/>
  <c r="F369" i="70"/>
  <c r="F368" i="70"/>
  <c r="F367" i="70"/>
  <c r="F366" i="70"/>
  <c r="F365" i="70"/>
  <c r="F364" i="70"/>
  <c r="F363" i="70"/>
  <c r="F362" i="70"/>
  <c r="F361" i="70"/>
  <c r="F360" i="70"/>
  <c r="F359" i="70"/>
  <c r="F358" i="70"/>
  <c r="F357" i="70"/>
  <c r="F356" i="70"/>
  <c r="F355" i="70"/>
  <c r="F354" i="70"/>
  <c r="F353" i="70"/>
  <c r="F352" i="70"/>
  <c r="F351" i="70"/>
  <c r="F350" i="70"/>
  <c r="B350" i="70"/>
  <c r="B351" i="70" s="1"/>
  <c r="B352" i="70" s="1"/>
  <c r="B353" i="70" s="1"/>
  <c r="B354" i="70" s="1"/>
  <c r="B355" i="70" s="1"/>
  <c r="B356" i="70" s="1"/>
  <c r="B357" i="70" s="1"/>
  <c r="B358" i="70" s="1"/>
  <c r="B359" i="70" s="1"/>
  <c r="B360" i="70" s="1"/>
  <c r="B361" i="70" s="1"/>
  <c r="B362" i="70" s="1"/>
  <c r="B363" i="70" s="1"/>
  <c r="B364" i="70" s="1"/>
  <c r="B365" i="70" s="1"/>
  <c r="B366" i="70" s="1"/>
  <c r="B367" i="70" s="1"/>
  <c r="B368" i="70" s="1"/>
  <c r="B369" i="70" s="1"/>
  <c r="B370" i="70" s="1"/>
  <c r="B371" i="70" s="1"/>
  <c r="B372" i="70" s="1"/>
  <c r="B373" i="70" s="1"/>
  <c r="B374" i="70" s="1"/>
  <c r="B375" i="70" s="1"/>
  <c r="B376" i="70" s="1"/>
  <c r="B377" i="70" s="1"/>
  <c r="B378" i="70" s="1"/>
  <c r="B379" i="70" s="1"/>
  <c r="B380" i="70" s="1"/>
  <c r="B381" i="70" s="1"/>
  <c r="B382" i="70" s="1"/>
  <c r="B383" i="70" s="1"/>
  <c r="F349" i="70"/>
  <c r="B349" i="70"/>
  <c r="F348" i="70"/>
  <c r="B348" i="70"/>
  <c r="F347" i="70"/>
  <c r="F346" i="70"/>
  <c r="F345" i="70"/>
  <c r="F344" i="70"/>
  <c r="F343" i="70"/>
  <c r="F342" i="70"/>
  <c r="F341" i="70"/>
  <c r="F340" i="70"/>
  <c r="F339" i="70"/>
  <c r="F338" i="70"/>
  <c r="F337" i="70"/>
  <c r="F336" i="70"/>
  <c r="F335" i="70"/>
  <c r="F334" i="70"/>
  <c r="F333" i="70"/>
  <c r="F332" i="70"/>
  <c r="F331" i="70"/>
  <c r="F330" i="70"/>
  <c r="F329" i="70"/>
  <c r="F328" i="70"/>
  <c r="F327" i="70"/>
  <c r="F326" i="70"/>
  <c r="F325" i="70"/>
  <c r="F324" i="70"/>
  <c r="F323" i="70"/>
  <c r="F322" i="70"/>
  <c r="F321" i="70"/>
  <c r="F320" i="70"/>
  <c r="F319" i="70"/>
  <c r="F318" i="70"/>
  <c r="F317" i="70"/>
  <c r="F316" i="70"/>
  <c r="F315" i="70"/>
  <c r="F314" i="70"/>
  <c r="F313" i="70"/>
  <c r="F312" i="70"/>
  <c r="F311" i="70"/>
  <c r="F310" i="70"/>
  <c r="F309" i="70"/>
  <c r="F308" i="70"/>
  <c r="F307" i="70"/>
  <c r="F306" i="70"/>
  <c r="F305" i="70"/>
  <c r="F304" i="70"/>
  <c r="F303" i="70"/>
  <c r="F302" i="70"/>
  <c r="F301" i="70"/>
  <c r="F300" i="70"/>
  <c r="F299" i="70"/>
  <c r="F298" i="70"/>
  <c r="F297" i="70"/>
  <c r="F296" i="70"/>
  <c r="F295" i="70"/>
  <c r="F294" i="70"/>
  <c r="F293" i="70"/>
  <c r="F292" i="70"/>
  <c r="F291" i="70"/>
  <c r="F290" i="70"/>
  <c r="F289" i="70"/>
  <c r="F288" i="70"/>
  <c r="F287" i="70"/>
  <c r="F286" i="70"/>
  <c r="F285" i="70"/>
  <c r="F284" i="70"/>
  <c r="F283" i="70"/>
  <c r="F282" i="70"/>
  <c r="F281" i="70"/>
  <c r="F280" i="70"/>
  <c r="F279" i="70"/>
  <c r="F278" i="70"/>
  <c r="F277" i="70"/>
  <c r="F276" i="70"/>
  <c r="F275" i="70"/>
  <c r="F274" i="70"/>
  <c r="F273" i="70"/>
  <c r="F272" i="70"/>
  <c r="F271" i="70"/>
  <c r="F270" i="70"/>
  <c r="F269" i="70"/>
  <c r="F268" i="70"/>
  <c r="F267" i="70"/>
  <c r="F266" i="70"/>
  <c r="F265" i="70"/>
  <c r="F264" i="70"/>
  <c r="F263" i="70"/>
  <c r="F262" i="70"/>
  <c r="F261" i="70"/>
  <c r="F260" i="70"/>
  <c r="F259" i="70"/>
  <c r="F258" i="70"/>
  <c r="F257" i="70"/>
  <c r="F256" i="70"/>
  <c r="F255" i="70"/>
  <c r="F254" i="70"/>
  <c r="F253" i="70"/>
  <c r="F252" i="70"/>
  <c r="F251" i="70"/>
  <c r="F250" i="70"/>
  <c r="F249" i="70"/>
  <c r="F248" i="70"/>
  <c r="F247" i="70"/>
  <c r="F246" i="70"/>
  <c r="F245" i="70"/>
  <c r="F244" i="70"/>
  <c r="F243" i="70"/>
  <c r="F242" i="70"/>
  <c r="F241" i="70"/>
  <c r="F240" i="70"/>
  <c r="F239" i="70"/>
  <c r="F238" i="70"/>
  <c r="F237" i="70"/>
  <c r="F236" i="70"/>
  <c r="F235" i="70"/>
  <c r="F234" i="70"/>
  <c r="F233" i="70"/>
  <c r="F232" i="70"/>
  <c r="F231" i="70"/>
  <c r="F230" i="70"/>
  <c r="F229" i="70"/>
  <c r="F228" i="70"/>
  <c r="F227" i="70"/>
  <c r="F226" i="70"/>
  <c r="F225" i="70"/>
  <c r="F224" i="70"/>
  <c r="F223" i="70"/>
  <c r="F222" i="70"/>
  <c r="F221" i="70"/>
  <c r="F220" i="70"/>
  <c r="F219" i="70"/>
  <c r="F218" i="70"/>
  <c r="F217" i="70"/>
  <c r="F216" i="70"/>
  <c r="F215" i="70"/>
  <c r="F214" i="70"/>
  <c r="F213" i="70"/>
  <c r="F212" i="70"/>
  <c r="F211" i="70"/>
  <c r="F210" i="70"/>
  <c r="F209" i="70"/>
  <c r="F208" i="70"/>
  <c r="F207" i="70"/>
  <c r="F206" i="70"/>
  <c r="F205" i="70"/>
  <c r="F204" i="70"/>
  <c r="F203" i="70"/>
  <c r="F202" i="70"/>
  <c r="F201" i="70"/>
  <c r="F200" i="70"/>
  <c r="F199" i="70"/>
  <c r="F198" i="70"/>
  <c r="F197" i="70"/>
  <c r="F196" i="70"/>
  <c r="F195" i="70"/>
  <c r="F194" i="70"/>
  <c r="F193" i="70"/>
  <c r="F192" i="70"/>
  <c r="F191" i="70"/>
  <c r="F190" i="70"/>
  <c r="F189" i="70"/>
  <c r="F188" i="70"/>
  <c r="F187" i="70"/>
  <c r="F186" i="70"/>
  <c r="F185" i="70"/>
  <c r="F184" i="70"/>
  <c r="F183" i="70"/>
  <c r="F182" i="70"/>
  <c r="F181" i="70"/>
  <c r="F180" i="70"/>
  <c r="F179" i="70"/>
  <c r="F178" i="70"/>
  <c r="F177" i="70"/>
  <c r="F176" i="70"/>
  <c r="F175" i="70"/>
  <c r="F174" i="70"/>
  <c r="F173" i="70"/>
  <c r="F172" i="70"/>
  <c r="F171" i="70"/>
  <c r="F170" i="70"/>
  <c r="F169" i="70"/>
  <c r="F168" i="70"/>
  <c r="F167" i="70"/>
  <c r="B167" i="70"/>
  <c r="B168" i="70" s="1"/>
  <c r="B169" i="70" s="1"/>
  <c r="B170" i="70" s="1"/>
  <c r="B171" i="70" s="1"/>
  <c r="B172" i="70" s="1"/>
  <c r="B173" i="70" s="1"/>
  <c r="B174" i="70" s="1"/>
  <c r="B175" i="70" s="1"/>
  <c r="B176" i="70" s="1"/>
  <c r="B177" i="70" s="1"/>
  <c r="B178" i="70" s="1"/>
  <c r="B179" i="70" s="1"/>
  <c r="B180" i="70" s="1"/>
  <c r="B181" i="70" s="1"/>
  <c r="B182" i="70" s="1"/>
  <c r="B183" i="70" s="1"/>
  <c r="B184" i="70" s="1"/>
  <c r="B185" i="70" s="1"/>
  <c r="B186" i="70" s="1"/>
  <c r="B187" i="70" s="1"/>
  <c r="B188" i="70" s="1"/>
  <c r="B189" i="70" s="1"/>
  <c r="B190" i="70" s="1"/>
  <c r="B191" i="70" s="1"/>
  <c r="B192" i="70" s="1"/>
  <c r="B193" i="70" s="1"/>
  <c r="B194" i="70" s="1"/>
  <c r="B195" i="70" s="1"/>
  <c r="B196" i="70" s="1"/>
  <c r="B197" i="70" s="1"/>
  <c r="B198" i="70" s="1"/>
  <c r="B199" i="70" s="1"/>
  <c r="B200" i="70" s="1"/>
  <c r="B201" i="70" s="1"/>
  <c r="B202" i="70" s="1"/>
  <c r="B203" i="70" s="1"/>
  <c r="B204" i="70" s="1"/>
  <c r="B205" i="70" s="1"/>
  <c r="B206" i="70" s="1"/>
  <c r="B207" i="70" s="1"/>
  <c r="B208" i="70" s="1"/>
  <c r="B209" i="70" s="1"/>
  <c r="B210" i="70" s="1"/>
  <c r="B211" i="70" s="1"/>
  <c r="B212" i="70" s="1"/>
  <c r="B213" i="70" s="1"/>
  <c r="B214" i="70" s="1"/>
  <c r="B215" i="70" s="1"/>
  <c r="B216" i="70" s="1"/>
  <c r="B217" i="70" s="1"/>
  <c r="B218" i="70" s="1"/>
  <c r="B219" i="70" s="1"/>
  <c r="B220" i="70" s="1"/>
  <c r="B221" i="70" s="1"/>
  <c r="B222" i="70" s="1"/>
  <c r="B223" i="70" s="1"/>
  <c r="B224" i="70" s="1"/>
  <c r="B225" i="70" s="1"/>
  <c r="B226" i="70" s="1"/>
  <c r="B227" i="70" s="1"/>
  <c r="B228" i="70" s="1"/>
  <c r="B229" i="70" s="1"/>
  <c r="B230" i="70" s="1"/>
  <c r="B231" i="70" s="1"/>
  <c r="B232" i="70" s="1"/>
  <c r="B233" i="70" s="1"/>
  <c r="B234" i="70" s="1"/>
  <c r="B235" i="70" s="1"/>
  <c r="B236" i="70" s="1"/>
  <c r="B237" i="70" s="1"/>
  <c r="B238" i="70" s="1"/>
  <c r="B239" i="70" s="1"/>
  <c r="B240" i="70" s="1"/>
  <c r="B241" i="70" s="1"/>
  <c r="B242" i="70" s="1"/>
  <c r="B243" i="70" s="1"/>
  <c r="B244" i="70" s="1"/>
  <c r="B245" i="70" s="1"/>
  <c r="B246" i="70" s="1"/>
  <c r="B247" i="70" s="1"/>
  <c r="B248" i="70" s="1"/>
  <c r="B249" i="70" s="1"/>
  <c r="B250" i="70" s="1"/>
  <c r="B251" i="70" s="1"/>
  <c r="B252" i="70" s="1"/>
  <c r="B253" i="70" s="1"/>
  <c r="B254" i="70" s="1"/>
  <c r="B255" i="70" s="1"/>
  <c r="B256" i="70" s="1"/>
  <c r="B257" i="70" s="1"/>
  <c r="B258" i="70" s="1"/>
  <c r="B259" i="70" s="1"/>
  <c r="B260" i="70" s="1"/>
  <c r="B261" i="70" s="1"/>
  <c r="B262" i="70" s="1"/>
  <c r="B263" i="70" s="1"/>
  <c r="B264" i="70" s="1"/>
  <c r="B265" i="70" s="1"/>
  <c r="B266" i="70" s="1"/>
  <c r="B267" i="70" s="1"/>
  <c r="B268" i="70" s="1"/>
  <c r="B269" i="70" s="1"/>
  <c r="B270" i="70" s="1"/>
  <c r="B271" i="70" s="1"/>
  <c r="B272" i="70" s="1"/>
  <c r="B273" i="70" s="1"/>
  <c r="B274" i="70" s="1"/>
  <c r="B275" i="70" s="1"/>
  <c r="B276" i="70" s="1"/>
  <c r="B277" i="70" s="1"/>
  <c r="B278" i="70" s="1"/>
  <c r="B279" i="70" s="1"/>
  <c r="B280" i="70" s="1"/>
  <c r="B281" i="70" s="1"/>
  <c r="B282" i="70" s="1"/>
  <c r="B283" i="70" s="1"/>
  <c r="B284" i="70" s="1"/>
  <c r="B285" i="70" s="1"/>
  <c r="B286" i="70" s="1"/>
  <c r="B287" i="70" s="1"/>
  <c r="B288" i="70" s="1"/>
  <c r="B289" i="70" s="1"/>
  <c r="B290" i="70" s="1"/>
  <c r="B291" i="70" s="1"/>
  <c r="B292" i="70" s="1"/>
  <c r="B293" i="70" s="1"/>
  <c r="B294" i="70" s="1"/>
  <c r="B295" i="70" s="1"/>
  <c r="B296" i="70" s="1"/>
  <c r="B297" i="70" s="1"/>
  <c r="B298" i="70" s="1"/>
  <c r="B299" i="70" s="1"/>
  <c r="B300" i="70" s="1"/>
  <c r="B301" i="70" s="1"/>
  <c r="B302" i="70" s="1"/>
  <c r="B303" i="70" s="1"/>
  <c r="B304" i="70" s="1"/>
  <c r="B305" i="70" s="1"/>
  <c r="B306" i="70" s="1"/>
  <c r="B307" i="70" s="1"/>
  <c r="B308" i="70" s="1"/>
  <c r="B309" i="70" s="1"/>
  <c r="B310" i="70" s="1"/>
  <c r="B311" i="70" s="1"/>
  <c r="B312" i="70" s="1"/>
  <c r="B313" i="70" s="1"/>
  <c r="B314" i="70" s="1"/>
  <c r="B315" i="70" s="1"/>
  <c r="B316" i="70" s="1"/>
  <c r="B317" i="70" s="1"/>
  <c r="B318" i="70" s="1"/>
  <c r="B319" i="70" s="1"/>
  <c r="B320" i="70" s="1"/>
  <c r="B321" i="70" s="1"/>
  <c r="B322" i="70" s="1"/>
  <c r="B323" i="70" s="1"/>
  <c r="B324" i="70" s="1"/>
  <c r="B325" i="70" s="1"/>
  <c r="B326" i="70" s="1"/>
  <c r="B327" i="70" s="1"/>
  <c r="B328" i="70" s="1"/>
  <c r="B329" i="70" s="1"/>
  <c r="B330" i="70" s="1"/>
  <c r="B331" i="70" s="1"/>
  <c r="B332" i="70" s="1"/>
  <c r="B333" i="70" s="1"/>
  <c r="B334" i="70" s="1"/>
  <c r="B335" i="70" s="1"/>
  <c r="B336" i="70" s="1"/>
  <c r="B337" i="70" s="1"/>
  <c r="B338" i="70" s="1"/>
  <c r="B339" i="70" s="1"/>
  <c r="B340" i="70" s="1"/>
  <c r="B341" i="70" s="1"/>
  <c r="B342" i="70" s="1"/>
  <c r="B343" i="70" s="1"/>
  <c r="B344" i="70" s="1"/>
  <c r="B345" i="70" s="1"/>
  <c r="B346" i="70" s="1"/>
  <c r="B347" i="70" s="1"/>
  <c r="F166" i="70"/>
  <c r="F165" i="70"/>
  <c r="F164" i="70"/>
  <c r="F163" i="70"/>
  <c r="F162" i="70"/>
  <c r="F161" i="70"/>
  <c r="F160" i="70"/>
  <c r="F159" i="70"/>
  <c r="F158" i="70"/>
  <c r="F157" i="70"/>
  <c r="F156" i="70"/>
  <c r="F155" i="70"/>
  <c r="F154" i="70"/>
  <c r="F153" i="70"/>
  <c r="F152" i="70"/>
  <c r="F151" i="70"/>
  <c r="F150" i="70"/>
  <c r="F149" i="70"/>
  <c r="F148" i="70"/>
  <c r="F147" i="70"/>
  <c r="F146" i="70"/>
  <c r="F145" i="70"/>
  <c r="F144" i="70"/>
  <c r="F143" i="70"/>
  <c r="F142" i="70"/>
  <c r="F141" i="70"/>
  <c r="F140" i="70"/>
  <c r="F139" i="70"/>
  <c r="F138" i="70"/>
  <c r="F137" i="70"/>
  <c r="F136" i="70"/>
  <c r="F135" i="70"/>
  <c r="F134" i="70"/>
  <c r="F133" i="70"/>
  <c r="F132" i="70"/>
  <c r="F131" i="70"/>
  <c r="F130" i="70"/>
  <c r="F129" i="70"/>
  <c r="F128" i="70"/>
  <c r="F127" i="70"/>
  <c r="F126" i="70"/>
  <c r="F125" i="70"/>
  <c r="F124" i="70"/>
  <c r="F123" i="70"/>
  <c r="F122" i="70"/>
  <c r="F121" i="70"/>
  <c r="F120" i="70"/>
  <c r="F119" i="70"/>
  <c r="F118" i="70"/>
  <c r="F117" i="70"/>
  <c r="F116" i="70"/>
  <c r="F115" i="70"/>
  <c r="F114" i="70"/>
  <c r="F113" i="70"/>
  <c r="F112" i="70"/>
  <c r="F111" i="70"/>
  <c r="F110" i="70"/>
  <c r="F109" i="70"/>
  <c r="F108" i="70"/>
  <c r="F107" i="70"/>
  <c r="F106" i="70"/>
  <c r="F105" i="70"/>
  <c r="F104" i="70"/>
  <c r="F103" i="70"/>
  <c r="F102" i="70"/>
  <c r="F101" i="70"/>
  <c r="F100" i="70"/>
  <c r="F99" i="70"/>
  <c r="F98" i="70"/>
  <c r="F97" i="70"/>
  <c r="F96" i="70"/>
  <c r="F95" i="70"/>
  <c r="F94" i="70"/>
  <c r="F93" i="70"/>
  <c r="F92" i="70"/>
  <c r="F91" i="70"/>
  <c r="F90" i="70"/>
  <c r="F89" i="70"/>
  <c r="F88" i="70"/>
  <c r="F87" i="70"/>
  <c r="F86" i="70"/>
  <c r="F85" i="70"/>
  <c r="F84" i="70"/>
  <c r="F83" i="70"/>
  <c r="F82" i="70"/>
  <c r="F81" i="70"/>
  <c r="F80" i="70"/>
  <c r="F79" i="70"/>
  <c r="F78" i="70"/>
  <c r="F77" i="70"/>
  <c r="F76" i="70"/>
  <c r="F75" i="70"/>
  <c r="F74" i="70"/>
  <c r="F73" i="70"/>
  <c r="F72" i="70"/>
  <c r="F71" i="70"/>
  <c r="F70" i="70"/>
  <c r="F69" i="70"/>
  <c r="F68" i="70"/>
  <c r="F67" i="70"/>
  <c r="F66" i="70"/>
  <c r="F65" i="70"/>
  <c r="F64" i="70"/>
  <c r="F63" i="70"/>
  <c r="F62" i="70"/>
  <c r="F61" i="70"/>
  <c r="F60" i="70"/>
  <c r="F59" i="70"/>
  <c r="F58" i="70"/>
  <c r="F57" i="70"/>
  <c r="F56" i="70"/>
  <c r="F55" i="70"/>
  <c r="F54" i="70"/>
  <c r="F53" i="70"/>
  <c r="F52" i="70"/>
  <c r="F51" i="70"/>
  <c r="F50" i="70"/>
  <c r="F49" i="70"/>
  <c r="F48" i="70"/>
  <c r="B48" i="70"/>
  <c r="B49" i="70" s="1"/>
  <c r="B50" i="70" s="1"/>
  <c r="B51" i="70" s="1"/>
  <c r="B52" i="70" s="1"/>
  <c r="B53" i="70" s="1"/>
  <c r="B54" i="70" s="1"/>
  <c r="B55" i="70" s="1"/>
  <c r="B56" i="70" s="1"/>
  <c r="B57" i="70" s="1"/>
  <c r="B58" i="70" s="1"/>
  <c r="B59" i="70" s="1"/>
  <c r="B60" i="70" s="1"/>
  <c r="B61" i="70" s="1"/>
  <c r="B62" i="70" s="1"/>
  <c r="B63" i="70" s="1"/>
  <c r="B64" i="70" s="1"/>
  <c r="B65" i="70" s="1"/>
  <c r="B66" i="70" s="1"/>
  <c r="B67" i="70" s="1"/>
  <c r="B68" i="70" s="1"/>
  <c r="B69" i="70" s="1"/>
  <c r="B70" i="70" s="1"/>
  <c r="B71" i="70" s="1"/>
  <c r="B72" i="70" s="1"/>
  <c r="B73" i="70" s="1"/>
  <c r="B74" i="70" s="1"/>
  <c r="B75" i="70" s="1"/>
  <c r="B76" i="70" s="1"/>
  <c r="B77" i="70" s="1"/>
  <c r="B78" i="70" s="1"/>
  <c r="B79" i="70" s="1"/>
  <c r="B80" i="70" s="1"/>
  <c r="B81" i="70" s="1"/>
  <c r="B82" i="70" s="1"/>
  <c r="B83" i="70" s="1"/>
  <c r="B84" i="70" s="1"/>
  <c r="B85" i="70" s="1"/>
  <c r="B86" i="70" s="1"/>
  <c r="B87" i="70" s="1"/>
  <c r="B88" i="70" s="1"/>
  <c r="B89" i="70" s="1"/>
  <c r="B90" i="70" s="1"/>
  <c r="B91" i="70" s="1"/>
  <c r="B92" i="70" s="1"/>
  <c r="B93" i="70" s="1"/>
  <c r="B94" i="70" s="1"/>
  <c r="B95" i="70" s="1"/>
  <c r="B96" i="70" s="1"/>
  <c r="B97" i="70" s="1"/>
  <c r="B98" i="70" s="1"/>
  <c r="B99" i="70" s="1"/>
  <c r="B100" i="70" s="1"/>
  <c r="B101" i="70" s="1"/>
  <c r="B102" i="70" s="1"/>
  <c r="B103" i="70" s="1"/>
  <c r="B104" i="70" s="1"/>
  <c r="B105" i="70" s="1"/>
  <c r="B106" i="70" s="1"/>
  <c r="B107" i="70" s="1"/>
  <c r="B108" i="70" s="1"/>
  <c r="B109" i="70" s="1"/>
  <c r="B110" i="70" s="1"/>
  <c r="B111" i="70" s="1"/>
  <c r="B112" i="70" s="1"/>
  <c r="B113" i="70" s="1"/>
  <c r="B114" i="70" s="1"/>
  <c r="B115" i="70" s="1"/>
  <c r="B116" i="70" s="1"/>
  <c r="B117" i="70" s="1"/>
  <c r="B118" i="70" s="1"/>
  <c r="B119" i="70" s="1"/>
  <c r="B120" i="70" s="1"/>
  <c r="B121" i="70" s="1"/>
  <c r="B122" i="70" s="1"/>
  <c r="B123" i="70" s="1"/>
  <c r="B124" i="70" s="1"/>
  <c r="B125" i="70" s="1"/>
  <c r="B126" i="70" s="1"/>
  <c r="B127" i="70" s="1"/>
  <c r="B128" i="70" s="1"/>
  <c r="B129" i="70" s="1"/>
  <c r="B130" i="70" s="1"/>
  <c r="B131" i="70" s="1"/>
  <c r="B132" i="70" s="1"/>
  <c r="B133" i="70" s="1"/>
  <c r="B134" i="70" s="1"/>
  <c r="B135" i="70" s="1"/>
  <c r="B136" i="70" s="1"/>
  <c r="B137" i="70" s="1"/>
  <c r="B138" i="70" s="1"/>
  <c r="B139" i="70" s="1"/>
  <c r="B140" i="70" s="1"/>
  <c r="B141" i="70" s="1"/>
  <c r="B142" i="70" s="1"/>
  <c r="B143" i="70" s="1"/>
  <c r="B144" i="70" s="1"/>
  <c r="B145" i="70" s="1"/>
  <c r="B146" i="70" s="1"/>
  <c r="B147" i="70" s="1"/>
  <c r="B148" i="70" s="1"/>
  <c r="B149" i="70" s="1"/>
  <c r="B150" i="70" s="1"/>
  <c r="B151" i="70" s="1"/>
  <c r="B152" i="70" s="1"/>
  <c r="B153" i="70" s="1"/>
  <c r="B154" i="70" s="1"/>
  <c r="B155" i="70" s="1"/>
  <c r="B156" i="70" s="1"/>
  <c r="B157" i="70" s="1"/>
  <c r="B158" i="70" s="1"/>
  <c r="B159" i="70" s="1"/>
  <c r="B160" i="70" s="1"/>
  <c r="B161" i="70" s="1"/>
  <c r="B162" i="70" s="1"/>
  <c r="B163" i="70" s="1"/>
  <c r="B164" i="70" s="1"/>
  <c r="B165" i="70" s="1"/>
  <c r="B166" i="70" s="1"/>
  <c r="F47" i="70"/>
  <c r="F46" i="70"/>
  <c r="F45" i="70"/>
  <c r="F44" i="70"/>
  <c r="B44" i="70"/>
  <c r="B45" i="70" s="1"/>
  <c r="B46" i="70" s="1"/>
  <c r="B47" i="70" s="1"/>
  <c r="CN615" i="50"/>
  <c r="CG615" i="50"/>
  <c r="BZ615" i="50"/>
  <c r="BS615" i="50"/>
  <c r="BL615" i="50"/>
  <c r="BE615" i="50"/>
  <c r="CQ614" i="50"/>
  <c r="CN614" i="50"/>
  <c r="CG614" i="50"/>
  <c r="BZ614" i="50"/>
  <c r="CR614" i="50" s="1"/>
  <c r="BS614" i="50"/>
  <c r="BL614" i="50"/>
  <c r="BE614" i="50"/>
  <c r="CN613" i="50"/>
  <c r="CG613" i="50"/>
  <c r="BZ613" i="50"/>
  <c r="BS613" i="50"/>
  <c r="BL613" i="50"/>
  <c r="BE613" i="50"/>
  <c r="CN612" i="50"/>
  <c r="CG612" i="50"/>
  <c r="BZ612" i="50"/>
  <c r="BS612" i="50"/>
  <c r="BL612" i="50"/>
  <c r="BE612" i="50"/>
  <c r="CN611" i="50"/>
  <c r="CG611" i="50"/>
  <c r="BZ611" i="50"/>
  <c r="BS611" i="50"/>
  <c r="BL611" i="50"/>
  <c r="BE611" i="50"/>
  <c r="CN610" i="50"/>
  <c r="CG610" i="50"/>
  <c r="BZ610" i="50"/>
  <c r="BS610" i="50"/>
  <c r="BL610" i="50"/>
  <c r="BE610" i="50"/>
  <c r="CN609" i="50"/>
  <c r="CG609" i="50"/>
  <c r="BZ609" i="50"/>
  <c r="BS609" i="50"/>
  <c r="BL609" i="50"/>
  <c r="BE609" i="50"/>
  <c r="CN608" i="50"/>
  <c r="CG608" i="50"/>
  <c r="CS608" i="50" s="1"/>
  <c r="BZ608" i="50"/>
  <c r="BS608" i="50"/>
  <c r="BL608" i="50"/>
  <c r="BE608" i="50"/>
  <c r="CN607" i="50"/>
  <c r="CG607" i="50"/>
  <c r="BZ607" i="50"/>
  <c r="BS607" i="50"/>
  <c r="BL607" i="50"/>
  <c r="BE607" i="50"/>
  <c r="CN606" i="50"/>
  <c r="CG606" i="50"/>
  <c r="BZ606" i="50"/>
  <c r="BS606" i="50"/>
  <c r="BL606" i="50"/>
  <c r="BE606" i="50"/>
  <c r="CN605" i="50"/>
  <c r="CG605" i="50"/>
  <c r="BZ605" i="50"/>
  <c r="BS605" i="50"/>
  <c r="CR605" i="50" s="1"/>
  <c r="BL605" i="50"/>
  <c r="BE605" i="50"/>
  <c r="CN604" i="50"/>
  <c r="CG604" i="50"/>
  <c r="BZ604" i="50"/>
  <c r="BS604" i="50"/>
  <c r="BL604" i="50"/>
  <c r="BE604" i="50"/>
  <c r="CQ604" i="50" s="1"/>
  <c r="CN603" i="50"/>
  <c r="CG603" i="50"/>
  <c r="BZ603" i="50"/>
  <c r="BS603" i="50"/>
  <c r="BL603" i="50"/>
  <c r="BE603" i="50"/>
  <c r="CN602" i="50"/>
  <c r="CG602" i="50"/>
  <c r="BZ602" i="50"/>
  <c r="BS602" i="50"/>
  <c r="BL602" i="50"/>
  <c r="BE602" i="50"/>
  <c r="CN601" i="50"/>
  <c r="CG601" i="50"/>
  <c r="BZ601" i="50"/>
  <c r="BS601" i="50"/>
  <c r="BL601" i="50"/>
  <c r="BE601" i="50"/>
  <c r="CQ601" i="50" s="1"/>
  <c r="CN600" i="50"/>
  <c r="CG600" i="50"/>
  <c r="CS600" i="50" s="1"/>
  <c r="BZ600" i="50"/>
  <c r="BS600" i="50"/>
  <c r="BL600" i="50"/>
  <c r="BE600" i="50"/>
  <c r="CN599" i="50"/>
  <c r="CG599" i="50"/>
  <c r="BZ599" i="50"/>
  <c r="BS599" i="50"/>
  <c r="BL599" i="50"/>
  <c r="BE599" i="50"/>
  <c r="CN598" i="50"/>
  <c r="CG598" i="50"/>
  <c r="BZ598" i="50"/>
  <c r="BS598" i="50"/>
  <c r="BL598" i="50"/>
  <c r="BE598" i="50"/>
  <c r="CN597" i="50"/>
  <c r="CG597" i="50"/>
  <c r="BZ597" i="50"/>
  <c r="BS597" i="50"/>
  <c r="BL597" i="50"/>
  <c r="BE597" i="50"/>
  <c r="CN596" i="50"/>
  <c r="CG596" i="50"/>
  <c r="CS596" i="50" s="1"/>
  <c r="BZ596" i="50"/>
  <c r="BS596" i="50"/>
  <c r="BL596" i="50"/>
  <c r="BE596" i="50"/>
  <c r="CN595" i="50"/>
  <c r="CG595" i="50"/>
  <c r="BZ595" i="50"/>
  <c r="BS595" i="50"/>
  <c r="BL595" i="50"/>
  <c r="BE595" i="50"/>
  <c r="CN594" i="50"/>
  <c r="CG594" i="50"/>
  <c r="BZ594" i="50"/>
  <c r="BS594" i="50"/>
  <c r="BL594" i="50"/>
  <c r="BE594" i="50"/>
  <c r="CN593" i="50"/>
  <c r="CG593" i="50"/>
  <c r="BZ593" i="50"/>
  <c r="BS593" i="50"/>
  <c r="BL593" i="50"/>
  <c r="BE593" i="50"/>
  <c r="CQ593" i="50" s="1"/>
  <c r="CN592" i="50"/>
  <c r="CG592" i="50"/>
  <c r="BZ592" i="50"/>
  <c r="BS592" i="50"/>
  <c r="BL592" i="50"/>
  <c r="BE592" i="50"/>
  <c r="CN591" i="50"/>
  <c r="CG591" i="50"/>
  <c r="CS591" i="50" s="1"/>
  <c r="BZ591" i="50"/>
  <c r="BS591" i="50"/>
  <c r="BL591" i="50"/>
  <c r="BE591" i="50"/>
  <c r="CN590" i="50"/>
  <c r="CG590" i="50"/>
  <c r="BZ590" i="50"/>
  <c r="BS590" i="50"/>
  <c r="BL590" i="50"/>
  <c r="BE590" i="50"/>
  <c r="CQ590" i="50" s="1"/>
  <c r="CN589" i="50"/>
  <c r="CG589" i="50"/>
  <c r="BZ589" i="50"/>
  <c r="BS589" i="50"/>
  <c r="BL589" i="50"/>
  <c r="BE589" i="50"/>
  <c r="CQ589" i="50" s="1"/>
  <c r="CN588" i="50"/>
  <c r="CG588" i="50"/>
  <c r="BZ588" i="50"/>
  <c r="BS588" i="50"/>
  <c r="BL588" i="50"/>
  <c r="BE588" i="50"/>
  <c r="CN587" i="50"/>
  <c r="CG587" i="50"/>
  <c r="BZ587" i="50"/>
  <c r="BS587" i="50"/>
  <c r="BL587" i="50"/>
  <c r="BE587" i="50"/>
  <c r="CQ587" i="50" s="1"/>
  <c r="CN586" i="50"/>
  <c r="CG586" i="50"/>
  <c r="BZ586" i="50"/>
  <c r="BS586" i="50"/>
  <c r="BL586" i="50"/>
  <c r="BE586" i="50"/>
  <c r="CN585" i="50"/>
  <c r="CG585" i="50"/>
  <c r="BZ585" i="50"/>
  <c r="BS585" i="50"/>
  <c r="BL585" i="50"/>
  <c r="BE585" i="50"/>
  <c r="CN584" i="50"/>
  <c r="CG584" i="50"/>
  <c r="BZ584" i="50"/>
  <c r="BS584" i="50"/>
  <c r="BL584" i="50"/>
  <c r="BE584" i="50"/>
  <c r="CN583" i="50"/>
  <c r="CG583" i="50"/>
  <c r="BZ583" i="50"/>
  <c r="BS583" i="50"/>
  <c r="BL583" i="50"/>
  <c r="BE583" i="50"/>
  <c r="CQ583" i="50" s="1"/>
  <c r="CN582" i="50"/>
  <c r="CG582" i="50"/>
  <c r="BZ582" i="50"/>
  <c r="BS582" i="50"/>
  <c r="BL582" i="50"/>
  <c r="BE582" i="50"/>
  <c r="CQ582" i="50" s="1"/>
  <c r="CN581" i="50"/>
  <c r="CG581" i="50"/>
  <c r="BZ581" i="50"/>
  <c r="BS581" i="50"/>
  <c r="BL581" i="50"/>
  <c r="BE581" i="50"/>
  <c r="CN580" i="50"/>
  <c r="CG580" i="50"/>
  <c r="BZ580" i="50"/>
  <c r="BS580" i="50"/>
  <c r="BL580" i="50"/>
  <c r="BE580" i="50"/>
  <c r="CN579" i="50"/>
  <c r="CG579" i="50"/>
  <c r="CS579" i="50" s="1"/>
  <c r="BZ579" i="50"/>
  <c r="BS579" i="50"/>
  <c r="BL579" i="50"/>
  <c r="BE579" i="50"/>
  <c r="CN578" i="50"/>
  <c r="CG578" i="50"/>
  <c r="BZ578" i="50"/>
  <c r="BS578" i="50"/>
  <c r="BL578" i="50"/>
  <c r="BE578" i="50"/>
  <c r="CN577" i="50"/>
  <c r="CG577" i="50"/>
  <c r="BZ577" i="50"/>
  <c r="BS577" i="50"/>
  <c r="CR577" i="50" s="1"/>
  <c r="BL577" i="50"/>
  <c r="BE577" i="50"/>
  <c r="CN576" i="50"/>
  <c r="CG576" i="50"/>
  <c r="BZ576" i="50"/>
  <c r="BS576" i="50"/>
  <c r="BL576" i="50"/>
  <c r="BE576" i="50"/>
  <c r="CQ576" i="50" s="1"/>
  <c r="CN575" i="50"/>
  <c r="CG575" i="50"/>
  <c r="CS575" i="50" s="1"/>
  <c r="BZ575" i="50"/>
  <c r="BS575" i="50"/>
  <c r="BL575" i="50"/>
  <c r="BE575" i="50"/>
  <c r="CQ575" i="50" s="1"/>
  <c r="CN574" i="50"/>
  <c r="CG574" i="50"/>
  <c r="BZ574" i="50"/>
  <c r="BS574" i="50"/>
  <c r="BL574" i="50"/>
  <c r="BE574" i="50"/>
  <c r="CQ574" i="50" s="1"/>
  <c r="CN573" i="50"/>
  <c r="CG573" i="50"/>
  <c r="BZ573" i="50"/>
  <c r="BS573" i="50"/>
  <c r="BL573" i="50"/>
  <c r="BE573" i="50"/>
  <c r="CN572" i="50"/>
  <c r="CG572" i="50"/>
  <c r="BZ572" i="50"/>
  <c r="BS572" i="50"/>
  <c r="BL572" i="50"/>
  <c r="BE572" i="50"/>
  <c r="CN571" i="50"/>
  <c r="CG571" i="50"/>
  <c r="BZ571" i="50"/>
  <c r="BS571" i="50"/>
  <c r="BL571" i="50"/>
  <c r="BE571" i="50"/>
  <c r="CQ571" i="50" s="1"/>
  <c r="CN570" i="50"/>
  <c r="CG570" i="50"/>
  <c r="BZ570" i="50"/>
  <c r="BS570" i="50"/>
  <c r="BL570" i="50"/>
  <c r="CQ570" i="50" s="1"/>
  <c r="BE570" i="50"/>
  <c r="CN569" i="50"/>
  <c r="CG569" i="50"/>
  <c r="BZ569" i="50"/>
  <c r="BS569" i="50"/>
  <c r="BL569" i="50"/>
  <c r="BE569" i="50"/>
  <c r="CN568" i="50"/>
  <c r="CG568" i="50"/>
  <c r="BZ568" i="50"/>
  <c r="BS568" i="50"/>
  <c r="BL568" i="50"/>
  <c r="BE568" i="50"/>
  <c r="CN567" i="50"/>
  <c r="CG567" i="50"/>
  <c r="BZ567" i="50"/>
  <c r="BS567" i="50"/>
  <c r="BL567" i="50"/>
  <c r="BE567" i="50"/>
  <c r="CN566" i="50"/>
  <c r="CG566" i="50"/>
  <c r="BZ566" i="50"/>
  <c r="BS566" i="50"/>
  <c r="BL566" i="50"/>
  <c r="BE566" i="50"/>
  <c r="CN565" i="50"/>
  <c r="CG565" i="50"/>
  <c r="CS565" i="50" s="1"/>
  <c r="BZ565" i="50"/>
  <c r="BS565" i="50"/>
  <c r="BL565" i="50"/>
  <c r="BE565" i="50"/>
  <c r="CN564" i="50"/>
  <c r="CG564" i="50"/>
  <c r="CS564" i="50" s="1"/>
  <c r="BZ564" i="50"/>
  <c r="BS564" i="50"/>
  <c r="BL564" i="50"/>
  <c r="BE564" i="50"/>
  <c r="CN563" i="50"/>
  <c r="CG563" i="50"/>
  <c r="BZ563" i="50"/>
  <c r="BS563" i="50"/>
  <c r="BL563" i="50"/>
  <c r="BE563" i="50"/>
  <c r="CN562" i="50"/>
  <c r="CG562" i="50"/>
  <c r="BZ562" i="50"/>
  <c r="BS562" i="50"/>
  <c r="BL562" i="50"/>
  <c r="BE562" i="50"/>
  <c r="CQ562" i="50" s="1"/>
  <c r="CN561" i="50"/>
  <c r="CG561" i="50"/>
  <c r="BZ561" i="50"/>
  <c r="BS561" i="50"/>
  <c r="BL561" i="50"/>
  <c r="CQ561" i="50" s="1"/>
  <c r="BE561" i="50"/>
  <c r="CN560" i="50"/>
  <c r="CG560" i="50"/>
  <c r="BZ560" i="50"/>
  <c r="BS560" i="50"/>
  <c r="BL560" i="50"/>
  <c r="BE560" i="50"/>
  <c r="CN559" i="50"/>
  <c r="CG559" i="50"/>
  <c r="BZ559" i="50"/>
  <c r="BS559" i="50"/>
  <c r="BL559" i="50"/>
  <c r="BE559" i="50"/>
  <c r="CN558" i="50"/>
  <c r="CG558" i="50"/>
  <c r="BZ558" i="50"/>
  <c r="BS558" i="50"/>
  <c r="BL558" i="50"/>
  <c r="BE558" i="50"/>
  <c r="CN557" i="50"/>
  <c r="CG557" i="50"/>
  <c r="BZ557" i="50"/>
  <c r="BS557" i="50"/>
  <c r="BL557" i="50"/>
  <c r="BE557" i="50"/>
  <c r="CN556" i="50"/>
  <c r="CG556" i="50"/>
  <c r="BZ556" i="50"/>
  <c r="BS556" i="50"/>
  <c r="BL556" i="50"/>
  <c r="BE556" i="50"/>
  <c r="CQ556" i="50" s="1"/>
  <c r="CN555" i="50"/>
  <c r="CG555" i="50"/>
  <c r="BZ555" i="50"/>
  <c r="BS555" i="50"/>
  <c r="BL555" i="50"/>
  <c r="BE555" i="50"/>
  <c r="CN554" i="50"/>
  <c r="CG554" i="50"/>
  <c r="BZ554" i="50"/>
  <c r="BS554" i="50"/>
  <c r="BL554" i="50"/>
  <c r="BE554" i="50"/>
  <c r="CN553" i="50"/>
  <c r="CG553" i="50"/>
  <c r="CS553" i="50" s="1"/>
  <c r="BZ553" i="50"/>
  <c r="BS553" i="50"/>
  <c r="BL553" i="50"/>
  <c r="BE553" i="50"/>
  <c r="CN552" i="50"/>
  <c r="CG552" i="50"/>
  <c r="CS552" i="50" s="1"/>
  <c r="BZ552" i="50"/>
  <c r="BS552" i="50"/>
  <c r="BL552" i="50"/>
  <c r="BE552" i="50"/>
  <c r="CN551" i="50"/>
  <c r="CG551" i="50"/>
  <c r="BZ551" i="50"/>
  <c r="BS551" i="50"/>
  <c r="BL551" i="50"/>
  <c r="BE551" i="50"/>
  <c r="CN550" i="50"/>
  <c r="CG550" i="50"/>
  <c r="BZ550" i="50"/>
  <c r="BS550" i="50"/>
  <c r="BL550" i="50"/>
  <c r="BE550" i="50"/>
  <c r="CN549" i="50"/>
  <c r="CG549" i="50"/>
  <c r="CS549" i="50" s="1"/>
  <c r="BZ549" i="50"/>
  <c r="BS549" i="50"/>
  <c r="BL549" i="50"/>
  <c r="BE549" i="50"/>
  <c r="CN548" i="50"/>
  <c r="CG548" i="50"/>
  <c r="CS548" i="50" s="1"/>
  <c r="BZ548" i="50"/>
  <c r="BS548" i="50"/>
  <c r="BL548" i="50"/>
  <c r="BE548" i="50"/>
  <c r="CN547" i="50"/>
  <c r="CG547" i="50"/>
  <c r="BZ547" i="50"/>
  <c r="BS547" i="50"/>
  <c r="BL547" i="50"/>
  <c r="BE547" i="50"/>
  <c r="CN546" i="50"/>
  <c r="CG546" i="50"/>
  <c r="BZ546" i="50"/>
  <c r="BS546" i="50"/>
  <c r="BL546" i="50"/>
  <c r="BE546" i="50"/>
  <c r="CN545" i="50"/>
  <c r="CG545" i="50"/>
  <c r="CS545" i="50" s="1"/>
  <c r="BZ545" i="50"/>
  <c r="BS545" i="50"/>
  <c r="BL545" i="50"/>
  <c r="BE545" i="50"/>
  <c r="CN544" i="50"/>
  <c r="CG544" i="50"/>
  <c r="BZ544" i="50"/>
  <c r="BS544" i="50"/>
  <c r="BL544" i="50"/>
  <c r="BE544" i="50"/>
  <c r="CQ544" i="50" s="1"/>
  <c r="CN543" i="50"/>
  <c r="CG543" i="50"/>
  <c r="BZ543" i="50"/>
  <c r="BS543" i="50"/>
  <c r="BL543" i="50"/>
  <c r="BE543" i="50"/>
  <c r="CN542" i="50"/>
  <c r="CG542" i="50"/>
  <c r="CS542" i="50" s="1"/>
  <c r="BZ542" i="50"/>
  <c r="BS542" i="50"/>
  <c r="BL542" i="50"/>
  <c r="BE542" i="50"/>
  <c r="CN541" i="50"/>
  <c r="CG541" i="50"/>
  <c r="BZ541" i="50"/>
  <c r="BS541" i="50"/>
  <c r="BL541" i="50"/>
  <c r="BE541" i="50"/>
  <c r="CN540" i="50"/>
  <c r="CG540" i="50"/>
  <c r="BZ540" i="50"/>
  <c r="BS540" i="50"/>
  <c r="BL540" i="50"/>
  <c r="BE540" i="50"/>
  <c r="CN539" i="50"/>
  <c r="CG539" i="50"/>
  <c r="BZ539" i="50"/>
  <c r="BS539" i="50"/>
  <c r="BL539" i="50"/>
  <c r="BE539" i="50"/>
  <c r="CN538" i="50"/>
  <c r="CG538" i="50"/>
  <c r="BZ538" i="50"/>
  <c r="BS538" i="50"/>
  <c r="BL538" i="50"/>
  <c r="BE538" i="50"/>
  <c r="CQ538" i="50" s="1"/>
  <c r="CN537" i="50"/>
  <c r="CG537" i="50"/>
  <c r="BZ537" i="50"/>
  <c r="BS537" i="50"/>
  <c r="BL537" i="50"/>
  <c r="BE537" i="50"/>
  <c r="CQ537" i="50" s="1"/>
  <c r="CN536" i="50"/>
  <c r="CG536" i="50"/>
  <c r="BZ536" i="50"/>
  <c r="BS536" i="50"/>
  <c r="BL536" i="50"/>
  <c r="BE536" i="50"/>
  <c r="CN535" i="50"/>
  <c r="CG535" i="50"/>
  <c r="CS535" i="50" s="1"/>
  <c r="BZ535" i="50"/>
  <c r="BS535" i="50"/>
  <c r="BL535" i="50"/>
  <c r="BE535" i="50"/>
  <c r="CN534" i="50"/>
  <c r="CG534" i="50"/>
  <c r="BZ534" i="50"/>
  <c r="BS534" i="50"/>
  <c r="BL534" i="50"/>
  <c r="BE534" i="50"/>
  <c r="CQ534" i="50" s="1"/>
  <c r="CQ533" i="50"/>
  <c r="CN533" i="50"/>
  <c r="CG533" i="50"/>
  <c r="BZ533" i="50"/>
  <c r="BS533" i="50"/>
  <c r="BL533" i="50"/>
  <c r="BE533" i="50"/>
  <c r="CN532" i="50"/>
  <c r="CG532" i="50"/>
  <c r="BZ532" i="50"/>
  <c r="BS532" i="50"/>
  <c r="BL532" i="50"/>
  <c r="BE532" i="50"/>
  <c r="CQ532" i="50" s="1"/>
  <c r="CQ531" i="50"/>
  <c r="CN531" i="50"/>
  <c r="CG531" i="50"/>
  <c r="BZ531" i="50"/>
  <c r="BS531" i="50"/>
  <c r="BL531" i="50"/>
  <c r="BE531" i="50"/>
  <c r="CN530" i="50"/>
  <c r="CG530" i="50"/>
  <c r="BZ530" i="50"/>
  <c r="BS530" i="50"/>
  <c r="BL530" i="50"/>
  <c r="BE530" i="50"/>
  <c r="CQ530" i="50" s="1"/>
  <c r="CN529" i="50"/>
  <c r="CG529" i="50"/>
  <c r="BZ529" i="50"/>
  <c r="BS529" i="50"/>
  <c r="BL529" i="50"/>
  <c r="BE529" i="50"/>
  <c r="CN528" i="50"/>
  <c r="CG528" i="50"/>
  <c r="BZ528" i="50"/>
  <c r="BS528" i="50"/>
  <c r="BL528" i="50"/>
  <c r="BE528" i="50"/>
  <c r="CQ528" i="50" s="1"/>
  <c r="CN527" i="50"/>
  <c r="CG527" i="50"/>
  <c r="BZ527" i="50"/>
  <c r="BS527" i="50"/>
  <c r="BL527" i="50"/>
  <c r="BE527" i="50"/>
  <c r="CN526" i="50"/>
  <c r="CG526" i="50"/>
  <c r="BZ526" i="50"/>
  <c r="BS526" i="50"/>
  <c r="BL526" i="50"/>
  <c r="BE526" i="50"/>
  <c r="CN525" i="50"/>
  <c r="CG525" i="50"/>
  <c r="BZ525" i="50"/>
  <c r="BS525" i="50"/>
  <c r="BL525" i="50"/>
  <c r="BE525" i="50"/>
  <c r="CQ525" i="50" s="1"/>
  <c r="CN524" i="50"/>
  <c r="CG524" i="50"/>
  <c r="BZ524" i="50"/>
  <c r="BS524" i="50"/>
  <c r="BL524" i="50"/>
  <c r="BE524" i="50"/>
  <c r="CN523" i="50"/>
  <c r="CG523" i="50"/>
  <c r="BZ523" i="50"/>
  <c r="BS523" i="50"/>
  <c r="BL523" i="50"/>
  <c r="BE523" i="50"/>
  <c r="CN522" i="50"/>
  <c r="CG522" i="50"/>
  <c r="BZ522" i="50"/>
  <c r="BS522" i="50"/>
  <c r="BL522" i="50"/>
  <c r="BE522" i="50"/>
  <c r="CN521" i="50"/>
  <c r="CG521" i="50"/>
  <c r="BZ521" i="50"/>
  <c r="BS521" i="50"/>
  <c r="BL521" i="50"/>
  <c r="BE521" i="50"/>
  <c r="CQ521" i="50" s="1"/>
  <c r="CN520" i="50"/>
  <c r="CG520" i="50"/>
  <c r="BZ520" i="50"/>
  <c r="BS520" i="50"/>
  <c r="BL520" i="50"/>
  <c r="BE520" i="50"/>
  <c r="CN519" i="50"/>
  <c r="CG519" i="50"/>
  <c r="BZ519" i="50"/>
  <c r="BS519" i="50"/>
  <c r="BL519" i="50"/>
  <c r="BE519" i="50"/>
  <c r="CN518" i="50"/>
  <c r="CG518" i="50"/>
  <c r="CS518" i="50" s="1"/>
  <c r="BZ518" i="50"/>
  <c r="BS518" i="50"/>
  <c r="BL518" i="50"/>
  <c r="BE518" i="50"/>
  <c r="CQ518" i="50" s="1"/>
  <c r="CN517" i="50"/>
  <c r="CG517" i="50"/>
  <c r="BZ517" i="50"/>
  <c r="BS517" i="50"/>
  <c r="BL517" i="50"/>
  <c r="BE517" i="50"/>
  <c r="CN516" i="50"/>
  <c r="CG516" i="50"/>
  <c r="BZ516" i="50"/>
  <c r="BS516" i="50"/>
  <c r="BL516" i="50"/>
  <c r="BE516" i="50"/>
  <c r="CN515" i="50"/>
  <c r="CG515" i="50"/>
  <c r="CS515" i="50" s="1"/>
  <c r="BZ515" i="50"/>
  <c r="BS515" i="50"/>
  <c r="BL515" i="50"/>
  <c r="BE515" i="50"/>
  <c r="CN514" i="50"/>
  <c r="CG514" i="50"/>
  <c r="BZ514" i="50"/>
  <c r="BS514" i="50"/>
  <c r="BL514" i="50"/>
  <c r="BE514" i="50"/>
  <c r="CQ514" i="50" s="1"/>
  <c r="CN513" i="50"/>
  <c r="CG513" i="50"/>
  <c r="BZ513" i="50"/>
  <c r="BS513" i="50"/>
  <c r="BL513" i="50"/>
  <c r="BE513" i="50"/>
  <c r="CN512" i="50"/>
  <c r="CG512" i="50"/>
  <c r="BZ512" i="50"/>
  <c r="BS512" i="50"/>
  <c r="BL512" i="50"/>
  <c r="BE512" i="50"/>
  <c r="CN511" i="50"/>
  <c r="CG511" i="50"/>
  <c r="BZ511" i="50"/>
  <c r="BS511" i="50"/>
  <c r="BL511" i="50"/>
  <c r="BE511" i="50"/>
  <c r="CN510" i="50"/>
  <c r="CG510" i="50"/>
  <c r="BZ510" i="50"/>
  <c r="BS510" i="50"/>
  <c r="BL510" i="50"/>
  <c r="BE510" i="50"/>
  <c r="CN509" i="50"/>
  <c r="CG509" i="50"/>
  <c r="BZ509" i="50"/>
  <c r="BS509" i="50"/>
  <c r="BL509" i="50"/>
  <c r="BE509" i="50"/>
  <c r="CQ509" i="50" s="1"/>
  <c r="CN508" i="50"/>
  <c r="CG508" i="50"/>
  <c r="BZ508" i="50"/>
  <c r="BS508" i="50"/>
  <c r="BL508" i="50"/>
  <c r="BE508" i="50"/>
  <c r="CN507" i="50"/>
  <c r="CG507" i="50"/>
  <c r="BZ507" i="50"/>
  <c r="BS507" i="50"/>
  <c r="BL507" i="50"/>
  <c r="BE507" i="50"/>
  <c r="CN506" i="50"/>
  <c r="CG506" i="50"/>
  <c r="BZ506" i="50"/>
  <c r="BS506" i="50"/>
  <c r="BL506" i="50"/>
  <c r="BE506" i="50"/>
  <c r="CN505" i="50"/>
  <c r="CG505" i="50"/>
  <c r="CS505" i="50" s="1"/>
  <c r="BZ505" i="50"/>
  <c r="BS505" i="50"/>
  <c r="BL505" i="50"/>
  <c r="BE505" i="50"/>
  <c r="CN504" i="50"/>
  <c r="CG504" i="50"/>
  <c r="BZ504" i="50"/>
  <c r="BS504" i="50"/>
  <c r="BL504" i="50"/>
  <c r="BE504" i="50"/>
  <c r="CN503" i="50"/>
  <c r="CG503" i="50"/>
  <c r="BZ503" i="50"/>
  <c r="BS503" i="50"/>
  <c r="BL503" i="50"/>
  <c r="BE503" i="50"/>
  <c r="CN502" i="50"/>
  <c r="CG502" i="50"/>
  <c r="BZ502" i="50"/>
  <c r="BS502" i="50"/>
  <c r="BL502" i="50"/>
  <c r="BE502" i="50"/>
  <c r="CQ502" i="50" s="1"/>
  <c r="CN501" i="50"/>
  <c r="CG501" i="50"/>
  <c r="BZ501" i="50"/>
  <c r="BS501" i="50"/>
  <c r="BL501" i="50"/>
  <c r="BE501" i="50"/>
  <c r="CN500" i="50"/>
  <c r="CG500" i="50"/>
  <c r="BZ500" i="50"/>
  <c r="BS500" i="50"/>
  <c r="BL500" i="50"/>
  <c r="BE500" i="50"/>
  <c r="CQ500" i="50" s="1"/>
  <c r="CN499" i="50"/>
  <c r="CG499" i="50"/>
  <c r="BZ499" i="50"/>
  <c r="BS499" i="50"/>
  <c r="CR499" i="50" s="1"/>
  <c r="BL499" i="50"/>
  <c r="BE499" i="50"/>
  <c r="CN498" i="50"/>
  <c r="CG498" i="50"/>
  <c r="BZ498" i="50"/>
  <c r="BS498" i="50"/>
  <c r="BL498" i="50"/>
  <c r="BE498" i="50"/>
  <c r="CN497" i="50"/>
  <c r="CG497" i="50"/>
  <c r="CS497" i="50" s="1"/>
  <c r="BZ497" i="50"/>
  <c r="BS497" i="50"/>
  <c r="BL497" i="50"/>
  <c r="BE497" i="50"/>
  <c r="CQ497" i="50" s="1"/>
  <c r="CN496" i="50"/>
  <c r="CG496" i="50"/>
  <c r="CS496" i="50" s="1"/>
  <c r="BZ496" i="50"/>
  <c r="BS496" i="50"/>
  <c r="BL496" i="50"/>
  <c r="BE496" i="50"/>
  <c r="CN495" i="50"/>
  <c r="CG495" i="50"/>
  <c r="BZ495" i="50"/>
  <c r="BS495" i="50"/>
  <c r="BL495" i="50"/>
  <c r="BE495" i="50"/>
  <c r="CN494" i="50"/>
  <c r="CG494" i="50"/>
  <c r="BZ494" i="50"/>
  <c r="BS494" i="50"/>
  <c r="BL494" i="50"/>
  <c r="BE494" i="50"/>
  <c r="CQ494" i="50" s="1"/>
  <c r="CN493" i="50"/>
  <c r="CG493" i="50"/>
  <c r="BZ493" i="50"/>
  <c r="BS493" i="50"/>
  <c r="BL493" i="50"/>
  <c r="BE493" i="50"/>
  <c r="CN492" i="50"/>
  <c r="CG492" i="50"/>
  <c r="BZ492" i="50"/>
  <c r="BS492" i="50"/>
  <c r="CR492" i="50" s="1"/>
  <c r="BL492" i="50"/>
  <c r="BE492" i="50"/>
  <c r="CN491" i="50"/>
  <c r="CG491" i="50"/>
  <c r="CS491" i="50" s="1"/>
  <c r="BZ491" i="50"/>
  <c r="CR491" i="50" s="1"/>
  <c r="BS491" i="50"/>
  <c r="BL491" i="50"/>
  <c r="BE491" i="50"/>
  <c r="CN490" i="50"/>
  <c r="CG490" i="50"/>
  <c r="BZ490" i="50"/>
  <c r="BS490" i="50"/>
  <c r="BL490" i="50"/>
  <c r="BE490" i="50"/>
  <c r="CQ490" i="50" s="1"/>
  <c r="CN489" i="50"/>
  <c r="CG489" i="50"/>
  <c r="BZ489" i="50"/>
  <c r="BS489" i="50"/>
  <c r="BL489" i="50"/>
  <c r="BE489" i="50"/>
  <c r="CN488" i="50"/>
  <c r="CG488" i="50"/>
  <c r="BZ488" i="50"/>
  <c r="BS488" i="50"/>
  <c r="BL488" i="50"/>
  <c r="BE488" i="50"/>
  <c r="CN487" i="50"/>
  <c r="CG487" i="50"/>
  <c r="CS487" i="50" s="1"/>
  <c r="BZ487" i="50"/>
  <c r="BS487" i="50"/>
  <c r="BL487" i="50"/>
  <c r="BE487" i="50"/>
  <c r="CQ487" i="50" s="1"/>
  <c r="CN486" i="50"/>
  <c r="CG486" i="50"/>
  <c r="CS486" i="50" s="1"/>
  <c r="BZ486" i="50"/>
  <c r="BS486" i="50"/>
  <c r="BL486" i="50"/>
  <c r="BE486" i="50"/>
  <c r="CQ486" i="50" s="1"/>
  <c r="CN485" i="50"/>
  <c r="CG485" i="50"/>
  <c r="BZ485" i="50"/>
  <c r="BS485" i="50"/>
  <c r="BL485" i="50"/>
  <c r="BE485" i="50"/>
  <c r="CQ485" i="50" s="1"/>
  <c r="CN484" i="50"/>
  <c r="CG484" i="50"/>
  <c r="BZ484" i="50"/>
  <c r="BS484" i="50"/>
  <c r="BL484" i="50"/>
  <c r="BE484" i="50"/>
  <c r="CQ484" i="50" s="1"/>
  <c r="CN483" i="50"/>
  <c r="CG483" i="50"/>
  <c r="CS483" i="50" s="1"/>
  <c r="BZ483" i="50"/>
  <c r="BS483" i="50"/>
  <c r="BL483" i="50"/>
  <c r="BE483" i="50"/>
  <c r="CN482" i="50"/>
  <c r="CG482" i="50"/>
  <c r="BZ482" i="50"/>
  <c r="BS482" i="50"/>
  <c r="BL482" i="50"/>
  <c r="BE482" i="50"/>
  <c r="CN481" i="50"/>
  <c r="CG481" i="50"/>
  <c r="BZ481" i="50"/>
  <c r="BS481" i="50"/>
  <c r="BL481" i="50"/>
  <c r="BE481" i="50"/>
  <c r="CN480" i="50"/>
  <c r="CG480" i="50"/>
  <c r="BZ480" i="50"/>
  <c r="BS480" i="50"/>
  <c r="CR480" i="50" s="1"/>
  <c r="BL480" i="50"/>
  <c r="BE480" i="50"/>
  <c r="CN479" i="50"/>
  <c r="CG479" i="50"/>
  <c r="BZ479" i="50"/>
  <c r="BS479" i="50"/>
  <c r="BL479" i="50"/>
  <c r="BE479" i="50"/>
  <c r="CN478" i="50"/>
  <c r="CG478" i="50"/>
  <c r="BZ478" i="50"/>
  <c r="BS478" i="50"/>
  <c r="BL478" i="50"/>
  <c r="BE478" i="50"/>
  <c r="CQ478" i="50" s="1"/>
  <c r="CN477" i="50"/>
  <c r="CG477" i="50"/>
  <c r="BZ477" i="50"/>
  <c r="BS477" i="50"/>
  <c r="BL477" i="50"/>
  <c r="BE477" i="50"/>
  <c r="CN476" i="50"/>
  <c r="CG476" i="50"/>
  <c r="BZ476" i="50"/>
  <c r="BS476" i="50"/>
  <c r="BL476" i="50"/>
  <c r="BE476" i="50"/>
  <c r="CN475" i="50"/>
  <c r="CG475" i="50"/>
  <c r="BZ475" i="50"/>
  <c r="BS475" i="50"/>
  <c r="BL475" i="50"/>
  <c r="BE475" i="50"/>
  <c r="CN474" i="50"/>
  <c r="CG474" i="50"/>
  <c r="BZ474" i="50"/>
  <c r="BS474" i="50"/>
  <c r="BL474" i="50"/>
  <c r="BE474" i="50"/>
  <c r="CN473" i="50"/>
  <c r="CG473" i="50"/>
  <c r="BZ473" i="50"/>
  <c r="BS473" i="50"/>
  <c r="BL473" i="50"/>
  <c r="BE473" i="50"/>
  <c r="CN472" i="50"/>
  <c r="CG472" i="50"/>
  <c r="BZ472" i="50"/>
  <c r="BS472" i="50"/>
  <c r="BL472" i="50"/>
  <c r="BE472" i="50"/>
  <c r="CN471" i="50"/>
  <c r="CG471" i="50"/>
  <c r="BZ471" i="50"/>
  <c r="BS471" i="50"/>
  <c r="BL471" i="50"/>
  <c r="BE471" i="50"/>
  <c r="CN470" i="50"/>
  <c r="CG470" i="50"/>
  <c r="BZ470" i="50"/>
  <c r="BS470" i="50"/>
  <c r="BL470" i="50"/>
  <c r="BE470" i="50"/>
  <c r="CQ470" i="50" s="1"/>
  <c r="CN469" i="50"/>
  <c r="CG469" i="50"/>
  <c r="BZ469" i="50"/>
  <c r="BS469" i="50"/>
  <c r="BL469" i="50"/>
  <c r="BE469" i="50"/>
  <c r="CN468" i="50"/>
  <c r="CG468" i="50"/>
  <c r="BZ468" i="50"/>
  <c r="BS468" i="50"/>
  <c r="BL468" i="50"/>
  <c r="BE468" i="50"/>
  <c r="CQ468" i="50" s="1"/>
  <c r="CN467" i="50"/>
  <c r="CG467" i="50"/>
  <c r="BZ467" i="50"/>
  <c r="BS467" i="50"/>
  <c r="BL467" i="50"/>
  <c r="BE467" i="50"/>
  <c r="CQ467" i="50" s="1"/>
  <c r="CN466" i="50"/>
  <c r="CG466" i="50"/>
  <c r="BZ466" i="50"/>
  <c r="BS466" i="50"/>
  <c r="BL466" i="50"/>
  <c r="BE466" i="50"/>
  <c r="CN465" i="50"/>
  <c r="CG465" i="50"/>
  <c r="CS465" i="50" s="1"/>
  <c r="BZ465" i="50"/>
  <c r="BS465" i="50"/>
  <c r="BL465" i="50"/>
  <c r="BE465" i="50"/>
  <c r="CN464" i="50"/>
  <c r="CG464" i="50"/>
  <c r="BZ464" i="50"/>
  <c r="BS464" i="50"/>
  <c r="BL464" i="50"/>
  <c r="BE464" i="50"/>
  <c r="CN463" i="50"/>
  <c r="CG463" i="50"/>
  <c r="BZ463" i="50"/>
  <c r="BS463" i="50"/>
  <c r="BL463" i="50"/>
  <c r="BE463" i="50"/>
  <c r="CN462" i="50"/>
  <c r="CG462" i="50"/>
  <c r="BZ462" i="50"/>
  <c r="BS462" i="50"/>
  <c r="BL462" i="50"/>
  <c r="BE462" i="50"/>
  <c r="CN461" i="50"/>
  <c r="CG461" i="50"/>
  <c r="BZ461" i="50"/>
  <c r="BS461" i="50"/>
  <c r="BL461" i="50"/>
  <c r="BE461" i="50"/>
  <c r="CN460" i="50"/>
  <c r="CG460" i="50"/>
  <c r="BZ460" i="50"/>
  <c r="BS460" i="50"/>
  <c r="BL460" i="50"/>
  <c r="BE460" i="50"/>
  <c r="CQ460" i="50" s="1"/>
  <c r="CN459" i="50"/>
  <c r="CG459" i="50"/>
  <c r="BZ459" i="50"/>
  <c r="BS459" i="50"/>
  <c r="BL459" i="50"/>
  <c r="BE459" i="50"/>
  <c r="CN458" i="50"/>
  <c r="CG458" i="50"/>
  <c r="BZ458" i="50"/>
  <c r="CR458" i="50" s="1"/>
  <c r="BS458" i="50"/>
  <c r="BL458" i="50"/>
  <c r="BE458" i="50"/>
  <c r="CQ458" i="50" s="1"/>
  <c r="CN457" i="50"/>
  <c r="CG457" i="50"/>
  <c r="BZ457" i="50"/>
  <c r="BS457" i="50"/>
  <c r="BL457" i="50"/>
  <c r="BE457" i="50"/>
  <c r="CN456" i="50"/>
  <c r="CS456" i="50" s="1"/>
  <c r="CG456" i="50"/>
  <c r="BZ456" i="50"/>
  <c r="BS456" i="50"/>
  <c r="BL456" i="50"/>
  <c r="BE456" i="50"/>
  <c r="CN455" i="50"/>
  <c r="CG455" i="50"/>
  <c r="BZ455" i="50"/>
  <c r="BS455" i="50"/>
  <c r="BL455" i="50"/>
  <c r="BE455" i="50"/>
  <c r="CQ455" i="50" s="1"/>
  <c r="CN454" i="50"/>
  <c r="CG454" i="50"/>
  <c r="BZ454" i="50"/>
  <c r="BS454" i="50"/>
  <c r="BL454" i="50"/>
  <c r="BE454" i="50"/>
  <c r="CQ454" i="50" s="1"/>
  <c r="CN453" i="50"/>
  <c r="CG453" i="50"/>
  <c r="BZ453" i="50"/>
  <c r="BS453" i="50"/>
  <c r="BL453" i="50"/>
  <c r="BE453" i="50"/>
  <c r="CN452" i="50"/>
  <c r="CG452" i="50"/>
  <c r="BZ452" i="50"/>
  <c r="BS452" i="50"/>
  <c r="BL452" i="50"/>
  <c r="BE452" i="50"/>
  <c r="CN451" i="50"/>
  <c r="CG451" i="50"/>
  <c r="BZ451" i="50"/>
  <c r="BS451" i="50"/>
  <c r="BL451" i="50"/>
  <c r="BE451" i="50"/>
  <c r="CN450" i="50"/>
  <c r="CG450" i="50"/>
  <c r="BZ450" i="50"/>
  <c r="BS450" i="50"/>
  <c r="BL450" i="50"/>
  <c r="BE450" i="50"/>
  <c r="CN449" i="50"/>
  <c r="CG449" i="50"/>
  <c r="BZ449" i="50"/>
  <c r="BS449" i="50"/>
  <c r="BL449" i="50"/>
  <c r="BE449" i="50"/>
  <c r="CN448" i="50"/>
  <c r="CG448" i="50"/>
  <c r="BZ448" i="50"/>
  <c r="BS448" i="50"/>
  <c r="BL448" i="50"/>
  <c r="BE448" i="50"/>
  <c r="CN447" i="50"/>
  <c r="CG447" i="50"/>
  <c r="BZ447" i="50"/>
  <c r="BS447" i="50"/>
  <c r="BL447" i="50"/>
  <c r="BE447" i="50"/>
  <c r="CN446" i="50"/>
  <c r="CG446" i="50"/>
  <c r="BZ446" i="50"/>
  <c r="BS446" i="50"/>
  <c r="BL446" i="50"/>
  <c r="BE446" i="50"/>
  <c r="CN445" i="50"/>
  <c r="CG445" i="50"/>
  <c r="BZ445" i="50"/>
  <c r="BS445" i="50"/>
  <c r="BL445" i="50"/>
  <c r="BE445" i="50"/>
  <c r="CN444" i="50"/>
  <c r="CG444" i="50"/>
  <c r="CS444" i="50" s="1"/>
  <c r="BZ444" i="50"/>
  <c r="BS444" i="50"/>
  <c r="BL444" i="50"/>
  <c r="BE444" i="50"/>
  <c r="CN443" i="50"/>
  <c r="CG443" i="50"/>
  <c r="BZ443" i="50"/>
  <c r="BS443" i="50"/>
  <c r="BL443" i="50"/>
  <c r="BE443" i="50"/>
  <c r="CN442" i="50"/>
  <c r="CS442" i="50" s="1"/>
  <c r="CG442" i="50"/>
  <c r="BZ442" i="50"/>
  <c r="BS442" i="50"/>
  <c r="BL442" i="50"/>
  <c r="BE442" i="50"/>
  <c r="CQ442" i="50" s="1"/>
  <c r="CN441" i="50"/>
  <c r="CG441" i="50"/>
  <c r="BZ441" i="50"/>
  <c r="BS441" i="50"/>
  <c r="CR441" i="50" s="1"/>
  <c r="BL441" i="50"/>
  <c r="BE441" i="50"/>
  <c r="CN440" i="50"/>
  <c r="CG440" i="50"/>
  <c r="BZ440" i="50"/>
  <c r="BS440" i="50"/>
  <c r="BL440" i="50"/>
  <c r="BE440" i="50"/>
  <c r="CN439" i="50"/>
  <c r="CG439" i="50"/>
  <c r="BZ439" i="50"/>
  <c r="BS439" i="50"/>
  <c r="BL439" i="50"/>
  <c r="BE439" i="50"/>
  <c r="CN438" i="50"/>
  <c r="CG438" i="50"/>
  <c r="BZ438" i="50"/>
  <c r="CR438" i="50" s="1"/>
  <c r="BS438" i="50"/>
  <c r="BL438" i="50"/>
  <c r="BE438" i="50"/>
  <c r="CQ438" i="50" s="1"/>
  <c r="CN437" i="50"/>
  <c r="CG437" i="50"/>
  <c r="BZ437" i="50"/>
  <c r="BS437" i="50"/>
  <c r="BL437" i="50"/>
  <c r="BE437" i="50"/>
  <c r="CN436" i="50"/>
  <c r="CG436" i="50"/>
  <c r="BZ436" i="50"/>
  <c r="BS436" i="50"/>
  <c r="BL436" i="50"/>
  <c r="BE436" i="50"/>
  <c r="CN435" i="50"/>
  <c r="CG435" i="50"/>
  <c r="BZ435" i="50"/>
  <c r="BS435" i="50"/>
  <c r="BL435" i="50"/>
  <c r="BE435" i="50"/>
  <c r="CN434" i="50"/>
  <c r="CG434" i="50"/>
  <c r="BZ434" i="50"/>
  <c r="BS434" i="50"/>
  <c r="BL434" i="50"/>
  <c r="BE434" i="50"/>
  <c r="CN433" i="50"/>
  <c r="CG433" i="50"/>
  <c r="BZ433" i="50"/>
  <c r="BS433" i="50"/>
  <c r="BL433" i="50"/>
  <c r="BE433" i="50"/>
  <c r="CN432" i="50"/>
  <c r="CG432" i="50"/>
  <c r="BZ432" i="50"/>
  <c r="BS432" i="50"/>
  <c r="BL432" i="50"/>
  <c r="BE432" i="50"/>
  <c r="CN431" i="50"/>
  <c r="CG431" i="50"/>
  <c r="BZ431" i="50"/>
  <c r="BS431" i="50"/>
  <c r="BL431" i="50"/>
  <c r="BE431" i="50"/>
  <c r="CN430" i="50"/>
  <c r="CG430" i="50"/>
  <c r="BZ430" i="50"/>
  <c r="BS430" i="50"/>
  <c r="BL430" i="50"/>
  <c r="BE430" i="50"/>
  <c r="CN429" i="50"/>
  <c r="CG429" i="50"/>
  <c r="BZ429" i="50"/>
  <c r="BS429" i="50"/>
  <c r="BL429" i="50"/>
  <c r="BE429" i="50"/>
  <c r="CN428" i="50"/>
  <c r="CG428" i="50"/>
  <c r="BZ428" i="50"/>
  <c r="BS428" i="50"/>
  <c r="BL428" i="50"/>
  <c r="BE428" i="50"/>
  <c r="CN427" i="50"/>
  <c r="CG427" i="50"/>
  <c r="BZ427" i="50"/>
  <c r="BS427" i="50"/>
  <c r="BL427" i="50"/>
  <c r="BE427" i="50"/>
  <c r="CN426" i="50"/>
  <c r="CG426" i="50"/>
  <c r="BZ426" i="50"/>
  <c r="BS426" i="50"/>
  <c r="BL426" i="50"/>
  <c r="BE426" i="50"/>
  <c r="CN425" i="50"/>
  <c r="CG425" i="50"/>
  <c r="BZ425" i="50"/>
  <c r="BS425" i="50"/>
  <c r="BL425" i="50"/>
  <c r="BE425" i="50"/>
  <c r="CN424" i="50"/>
  <c r="CG424" i="50"/>
  <c r="BZ424" i="50"/>
  <c r="BS424" i="50"/>
  <c r="BL424" i="50"/>
  <c r="BE424" i="50"/>
  <c r="CQ424" i="50" s="1"/>
  <c r="CN423" i="50"/>
  <c r="CG423" i="50"/>
  <c r="CS423" i="50" s="1"/>
  <c r="BZ423" i="50"/>
  <c r="BS423" i="50"/>
  <c r="BL423" i="50"/>
  <c r="BE423" i="50"/>
  <c r="CN422" i="50"/>
  <c r="CG422" i="50"/>
  <c r="BZ422" i="50"/>
  <c r="BS422" i="50"/>
  <c r="BL422" i="50"/>
  <c r="BE422" i="50"/>
  <c r="CN421" i="50"/>
  <c r="CG421" i="50"/>
  <c r="CS421" i="50" s="1"/>
  <c r="BZ421" i="50"/>
  <c r="BS421" i="50"/>
  <c r="BL421" i="50"/>
  <c r="BE421" i="50"/>
  <c r="CN420" i="50"/>
  <c r="CG420" i="50"/>
  <c r="CS420" i="50" s="1"/>
  <c r="BZ420" i="50"/>
  <c r="BS420" i="50"/>
  <c r="BL420" i="50"/>
  <c r="BE420" i="50"/>
  <c r="CN419" i="50"/>
  <c r="CG419" i="50"/>
  <c r="BZ419" i="50"/>
  <c r="BS419" i="50"/>
  <c r="BL419" i="50"/>
  <c r="BE419" i="50"/>
  <c r="CN418" i="50"/>
  <c r="CG418" i="50"/>
  <c r="BZ418" i="50"/>
  <c r="BS418" i="50"/>
  <c r="BL418" i="50"/>
  <c r="BE418" i="50"/>
  <c r="CN417" i="50"/>
  <c r="CG417" i="50"/>
  <c r="BZ417" i="50"/>
  <c r="CR417" i="50" s="1"/>
  <c r="BS417" i="50"/>
  <c r="BL417" i="50"/>
  <c r="BE417" i="50"/>
  <c r="CQ417" i="50" s="1"/>
  <c r="CN416" i="50"/>
  <c r="CG416" i="50"/>
  <c r="BZ416" i="50"/>
  <c r="BS416" i="50"/>
  <c r="BL416" i="50"/>
  <c r="BE416" i="50"/>
  <c r="CQ416" i="50" s="1"/>
  <c r="CN415" i="50"/>
  <c r="CG415" i="50"/>
  <c r="BZ415" i="50"/>
  <c r="BS415" i="50"/>
  <c r="BL415" i="50"/>
  <c r="BE415" i="50"/>
  <c r="CN414" i="50"/>
  <c r="CG414" i="50"/>
  <c r="CS414" i="50" s="1"/>
  <c r="BZ414" i="50"/>
  <c r="BS414" i="50"/>
  <c r="CR414" i="50" s="1"/>
  <c r="BL414" i="50"/>
  <c r="BE414" i="50"/>
  <c r="CN413" i="50"/>
  <c r="CG413" i="50"/>
  <c r="BZ413" i="50"/>
  <c r="BS413" i="50"/>
  <c r="BL413" i="50"/>
  <c r="BE413" i="50"/>
  <c r="CQ413" i="50" s="1"/>
  <c r="CN412" i="50"/>
  <c r="CS412" i="50" s="1"/>
  <c r="CG412" i="50"/>
  <c r="BZ412" i="50"/>
  <c r="BS412" i="50"/>
  <c r="BL412" i="50"/>
  <c r="BE412" i="50"/>
  <c r="CN411" i="50"/>
  <c r="CG411" i="50"/>
  <c r="BZ411" i="50"/>
  <c r="BS411" i="50"/>
  <c r="BL411" i="50"/>
  <c r="BE411" i="50"/>
  <c r="CN410" i="50"/>
  <c r="CG410" i="50"/>
  <c r="BZ410" i="50"/>
  <c r="BS410" i="50"/>
  <c r="BL410" i="50"/>
  <c r="BE410" i="50"/>
  <c r="CN409" i="50"/>
  <c r="CG409" i="50"/>
  <c r="BZ409" i="50"/>
  <c r="BS409" i="50"/>
  <c r="BL409" i="50"/>
  <c r="BE409" i="50"/>
  <c r="CN408" i="50"/>
  <c r="CG408" i="50"/>
  <c r="BZ408" i="50"/>
  <c r="BS408" i="50"/>
  <c r="CR408" i="50" s="1"/>
  <c r="BL408" i="50"/>
  <c r="CQ408" i="50" s="1"/>
  <c r="BE408" i="50"/>
  <c r="CN407" i="50"/>
  <c r="CG407" i="50"/>
  <c r="BZ407" i="50"/>
  <c r="BS407" i="50"/>
  <c r="BL407" i="50"/>
  <c r="BE407" i="50"/>
  <c r="CN406" i="50"/>
  <c r="CG406" i="50"/>
  <c r="BZ406" i="50"/>
  <c r="BS406" i="50"/>
  <c r="BL406" i="50"/>
  <c r="BE406" i="50"/>
  <c r="CQ406" i="50" s="1"/>
  <c r="CN405" i="50"/>
  <c r="CG405" i="50"/>
  <c r="BZ405" i="50"/>
  <c r="BS405" i="50"/>
  <c r="BL405" i="50"/>
  <c r="BE405" i="50"/>
  <c r="CN404" i="50"/>
  <c r="CG404" i="50"/>
  <c r="BZ404" i="50"/>
  <c r="BS404" i="50"/>
  <c r="BL404" i="50"/>
  <c r="BE404" i="50"/>
  <c r="CN403" i="50"/>
  <c r="CG403" i="50"/>
  <c r="BZ403" i="50"/>
  <c r="CR403" i="50" s="1"/>
  <c r="BS403" i="50"/>
  <c r="BL403" i="50"/>
  <c r="BE403" i="50"/>
  <c r="CN402" i="50"/>
  <c r="CG402" i="50"/>
  <c r="BZ402" i="50"/>
  <c r="BS402" i="50"/>
  <c r="BL402" i="50"/>
  <c r="BE402" i="50"/>
  <c r="CN401" i="50"/>
  <c r="CG401" i="50"/>
  <c r="BZ401" i="50"/>
  <c r="BS401" i="50"/>
  <c r="BL401" i="50"/>
  <c r="BE401" i="50"/>
  <c r="CN400" i="50"/>
  <c r="CG400" i="50"/>
  <c r="BZ400" i="50"/>
  <c r="BS400" i="50"/>
  <c r="BL400" i="50"/>
  <c r="BE400" i="50"/>
  <c r="CN399" i="50"/>
  <c r="CG399" i="50"/>
  <c r="BZ399" i="50"/>
  <c r="BS399" i="50"/>
  <c r="BL399" i="50"/>
  <c r="BE399" i="50"/>
  <c r="CQ399" i="50" s="1"/>
  <c r="CN398" i="50"/>
  <c r="CG398" i="50"/>
  <c r="BZ398" i="50"/>
  <c r="BS398" i="50"/>
  <c r="BL398" i="50"/>
  <c r="BE398" i="50"/>
  <c r="CN397" i="50"/>
  <c r="CG397" i="50"/>
  <c r="BZ397" i="50"/>
  <c r="BS397" i="50"/>
  <c r="BL397" i="50"/>
  <c r="BE397" i="50"/>
  <c r="CN396" i="50"/>
  <c r="CG396" i="50"/>
  <c r="BZ396" i="50"/>
  <c r="BS396" i="50"/>
  <c r="BL396" i="50"/>
  <c r="BE396" i="50"/>
  <c r="CN395" i="50"/>
  <c r="CG395" i="50"/>
  <c r="BZ395" i="50"/>
  <c r="BS395" i="50"/>
  <c r="BL395" i="50"/>
  <c r="BE395" i="50"/>
  <c r="CQ395" i="50" s="1"/>
  <c r="CN394" i="50"/>
  <c r="CG394" i="50"/>
  <c r="BZ394" i="50"/>
  <c r="BS394" i="50"/>
  <c r="BL394" i="50"/>
  <c r="BE394" i="50"/>
  <c r="CN393" i="50"/>
  <c r="CG393" i="50"/>
  <c r="BZ393" i="50"/>
  <c r="BS393" i="50"/>
  <c r="BL393" i="50"/>
  <c r="BE393" i="50"/>
  <c r="CN392" i="50"/>
  <c r="CG392" i="50"/>
  <c r="BZ392" i="50"/>
  <c r="BS392" i="50"/>
  <c r="BL392" i="50"/>
  <c r="BE392" i="50"/>
  <c r="CQ392" i="50" s="1"/>
  <c r="CN391" i="50"/>
  <c r="CG391" i="50"/>
  <c r="BZ391" i="50"/>
  <c r="BS391" i="50"/>
  <c r="BL391" i="50"/>
  <c r="BE391" i="50"/>
  <c r="CN390" i="50"/>
  <c r="CG390" i="50"/>
  <c r="CS390" i="50" s="1"/>
  <c r="BZ390" i="50"/>
  <c r="BS390" i="50"/>
  <c r="BL390" i="50"/>
  <c r="BE390" i="50"/>
  <c r="CN389" i="50"/>
  <c r="CG389" i="50"/>
  <c r="BZ389" i="50"/>
  <c r="BS389" i="50"/>
  <c r="BL389" i="50"/>
  <c r="BE389" i="50"/>
  <c r="CN388" i="50"/>
  <c r="CG388" i="50"/>
  <c r="BZ388" i="50"/>
  <c r="BS388" i="50"/>
  <c r="BL388" i="50"/>
  <c r="BE388" i="50"/>
  <c r="CN387" i="50"/>
  <c r="CG387" i="50"/>
  <c r="BZ387" i="50"/>
  <c r="BS387" i="50"/>
  <c r="BL387" i="50"/>
  <c r="BE387" i="50"/>
  <c r="CN386" i="50"/>
  <c r="CG386" i="50"/>
  <c r="BZ386" i="50"/>
  <c r="BS386" i="50"/>
  <c r="BL386" i="50"/>
  <c r="BE386" i="50"/>
  <c r="CN385" i="50"/>
  <c r="CG385" i="50"/>
  <c r="CS385" i="50" s="1"/>
  <c r="BZ385" i="50"/>
  <c r="BS385" i="50"/>
  <c r="BL385" i="50"/>
  <c r="BE385" i="50"/>
  <c r="CQ385" i="50" s="1"/>
  <c r="CN384" i="50"/>
  <c r="CG384" i="50"/>
  <c r="BZ384" i="50"/>
  <c r="BS384" i="50"/>
  <c r="BL384" i="50"/>
  <c r="BE384" i="50"/>
  <c r="CN383" i="50"/>
  <c r="CG383" i="50"/>
  <c r="BZ383" i="50"/>
  <c r="BS383" i="50"/>
  <c r="BL383" i="50"/>
  <c r="BE383" i="50"/>
  <c r="CN382" i="50"/>
  <c r="CG382" i="50"/>
  <c r="CS382" i="50" s="1"/>
  <c r="BZ382" i="50"/>
  <c r="BS382" i="50"/>
  <c r="BL382" i="50"/>
  <c r="BE382" i="50"/>
  <c r="CN381" i="50"/>
  <c r="CG381" i="50"/>
  <c r="BZ381" i="50"/>
  <c r="BS381" i="50"/>
  <c r="BL381" i="50"/>
  <c r="BE381" i="50"/>
  <c r="CN380" i="50"/>
  <c r="CG380" i="50"/>
  <c r="BZ380" i="50"/>
  <c r="BS380" i="50"/>
  <c r="BL380" i="50"/>
  <c r="BE380" i="50"/>
  <c r="CN379" i="50"/>
  <c r="CG379" i="50"/>
  <c r="BZ379" i="50"/>
  <c r="BS379" i="50"/>
  <c r="BL379" i="50"/>
  <c r="BE379" i="50"/>
  <c r="CQ379" i="50" s="1"/>
  <c r="CN378" i="50"/>
  <c r="CG378" i="50"/>
  <c r="CS378" i="50" s="1"/>
  <c r="BZ378" i="50"/>
  <c r="BS378" i="50"/>
  <c r="BL378" i="50"/>
  <c r="BE378" i="50"/>
  <c r="CN377" i="50"/>
  <c r="CG377" i="50"/>
  <c r="BZ377" i="50"/>
  <c r="BS377" i="50"/>
  <c r="BL377" i="50"/>
  <c r="BE377" i="50"/>
  <c r="CQ377" i="50" s="1"/>
  <c r="CN376" i="50"/>
  <c r="CG376" i="50"/>
  <c r="BZ376" i="50"/>
  <c r="BS376" i="50"/>
  <c r="BL376" i="50"/>
  <c r="BE376" i="50"/>
  <c r="CN375" i="50"/>
  <c r="CG375" i="50"/>
  <c r="BZ375" i="50"/>
  <c r="BS375" i="50"/>
  <c r="BL375" i="50"/>
  <c r="BE375" i="50"/>
  <c r="CN374" i="50"/>
  <c r="CG374" i="50"/>
  <c r="BZ374" i="50"/>
  <c r="BS374" i="50"/>
  <c r="BL374" i="50"/>
  <c r="BE374" i="50"/>
  <c r="CN373" i="50"/>
  <c r="CG373" i="50"/>
  <c r="BZ373" i="50"/>
  <c r="BS373" i="50"/>
  <c r="BL373" i="50"/>
  <c r="BE373" i="50"/>
  <c r="CN372" i="50"/>
  <c r="CG372" i="50"/>
  <c r="BZ372" i="50"/>
  <c r="BS372" i="50"/>
  <c r="BL372" i="50"/>
  <c r="BE372" i="50"/>
  <c r="CQ372" i="50" s="1"/>
  <c r="CN371" i="50"/>
  <c r="CG371" i="50"/>
  <c r="BZ371" i="50"/>
  <c r="BS371" i="50"/>
  <c r="BL371" i="50"/>
  <c r="BE371" i="50"/>
  <c r="CN370" i="50"/>
  <c r="CG370" i="50"/>
  <c r="BZ370" i="50"/>
  <c r="BS370" i="50"/>
  <c r="BL370" i="50"/>
  <c r="BE370" i="50"/>
  <c r="CN369" i="50"/>
  <c r="CG369" i="50"/>
  <c r="CS369" i="50" s="1"/>
  <c r="BZ369" i="50"/>
  <c r="BS369" i="50"/>
  <c r="CR369" i="50" s="1"/>
  <c r="BL369" i="50"/>
  <c r="BE369" i="50"/>
  <c r="CN368" i="50"/>
  <c r="CG368" i="50"/>
  <c r="BZ368" i="50"/>
  <c r="BS368" i="50"/>
  <c r="BL368" i="50"/>
  <c r="BE368" i="50"/>
  <c r="CN367" i="50"/>
  <c r="CG367" i="50"/>
  <c r="CS367" i="50" s="1"/>
  <c r="BZ367" i="50"/>
  <c r="BS367" i="50"/>
  <c r="BL367" i="50"/>
  <c r="BE367" i="50"/>
  <c r="CN366" i="50"/>
  <c r="CG366" i="50"/>
  <c r="BZ366" i="50"/>
  <c r="BS366" i="50"/>
  <c r="BL366" i="50"/>
  <c r="BE366" i="50"/>
  <c r="CN365" i="50"/>
  <c r="CG365" i="50"/>
  <c r="BZ365" i="50"/>
  <c r="BS365" i="50"/>
  <c r="CR365" i="50" s="1"/>
  <c r="BL365" i="50"/>
  <c r="BE365" i="50"/>
  <c r="CQ365" i="50" s="1"/>
  <c r="CN364" i="50"/>
  <c r="CG364" i="50"/>
  <c r="CS364" i="50" s="1"/>
  <c r="BZ364" i="50"/>
  <c r="BS364" i="50"/>
  <c r="BL364" i="50"/>
  <c r="BE364" i="50"/>
  <c r="CN363" i="50"/>
  <c r="CG363" i="50"/>
  <c r="BZ363" i="50"/>
  <c r="BS363" i="50"/>
  <c r="BL363" i="50"/>
  <c r="BE363" i="50"/>
  <c r="CN362" i="50"/>
  <c r="CG362" i="50"/>
  <c r="BZ362" i="50"/>
  <c r="BS362" i="50"/>
  <c r="CR362" i="50" s="1"/>
  <c r="BL362" i="50"/>
  <c r="BE362" i="50"/>
  <c r="CN361" i="50"/>
  <c r="CG361" i="50"/>
  <c r="CS361" i="50" s="1"/>
  <c r="BZ361" i="50"/>
  <c r="BS361" i="50"/>
  <c r="BL361" i="50"/>
  <c r="BE361" i="50"/>
  <c r="CN360" i="50"/>
  <c r="CG360" i="50"/>
  <c r="CS360" i="50" s="1"/>
  <c r="BZ360" i="50"/>
  <c r="BS360" i="50"/>
  <c r="BL360" i="50"/>
  <c r="BE360" i="50"/>
  <c r="CN359" i="50"/>
  <c r="CG359" i="50"/>
  <c r="BZ359" i="50"/>
  <c r="BS359" i="50"/>
  <c r="BL359" i="50"/>
  <c r="BE359" i="50"/>
  <c r="CN358" i="50"/>
  <c r="CG358" i="50"/>
  <c r="CS358" i="50" s="1"/>
  <c r="BZ358" i="50"/>
  <c r="BS358" i="50"/>
  <c r="BL358" i="50"/>
  <c r="BE358" i="50"/>
  <c r="CN357" i="50"/>
  <c r="CG357" i="50"/>
  <c r="BZ357" i="50"/>
  <c r="BS357" i="50"/>
  <c r="BL357" i="50"/>
  <c r="BE357" i="50"/>
  <c r="CN356" i="50"/>
  <c r="CS356" i="50" s="1"/>
  <c r="CG356" i="50"/>
  <c r="BZ356" i="50"/>
  <c r="BS356" i="50"/>
  <c r="BL356" i="50"/>
  <c r="BE356" i="50"/>
  <c r="CN355" i="50"/>
  <c r="CG355" i="50"/>
  <c r="BZ355" i="50"/>
  <c r="BS355" i="50"/>
  <c r="BL355" i="50"/>
  <c r="BE355" i="50"/>
  <c r="CN354" i="50"/>
  <c r="CG354" i="50"/>
  <c r="BZ354" i="50"/>
  <c r="BS354" i="50"/>
  <c r="BL354" i="50"/>
  <c r="BE354" i="50"/>
  <c r="CN353" i="50"/>
  <c r="CG353" i="50"/>
  <c r="CS353" i="50" s="1"/>
  <c r="BZ353" i="50"/>
  <c r="BS353" i="50"/>
  <c r="BL353" i="50"/>
  <c r="BE353" i="50"/>
  <c r="CN352" i="50"/>
  <c r="CG352" i="50"/>
  <c r="BZ352" i="50"/>
  <c r="BS352" i="50"/>
  <c r="BL352" i="50"/>
  <c r="BE352" i="50"/>
  <c r="CN351" i="50"/>
  <c r="CG351" i="50"/>
  <c r="CS351" i="50" s="1"/>
  <c r="BZ351" i="50"/>
  <c r="BS351" i="50"/>
  <c r="BL351" i="50"/>
  <c r="BE351" i="50"/>
  <c r="CQ351" i="50" s="1"/>
  <c r="CN350" i="50"/>
  <c r="CG350" i="50"/>
  <c r="BZ350" i="50"/>
  <c r="BS350" i="50"/>
  <c r="BL350" i="50"/>
  <c r="BE350" i="50"/>
  <c r="CQ350" i="50" s="1"/>
  <c r="CN349" i="50"/>
  <c r="CG349" i="50"/>
  <c r="BZ349" i="50"/>
  <c r="BS349" i="50"/>
  <c r="BL349" i="50"/>
  <c r="BE349" i="50"/>
  <c r="CN348" i="50"/>
  <c r="CG348" i="50"/>
  <c r="BZ348" i="50"/>
  <c r="BS348" i="50"/>
  <c r="BL348" i="50"/>
  <c r="BE348" i="50"/>
  <c r="CN347" i="50"/>
  <c r="CG347" i="50"/>
  <c r="BZ347" i="50"/>
  <c r="BS347" i="50"/>
  <c r="BL347" i="50"/>
  <c r="BE347" i="50"/>
  <c r="CQ347" i="50" s="1"/>
  <c r="CN346" i="50"/>
  <c r="CG346" i="50"/>
  <c r="BZ346" i="50"/>
  <c r="BS346" i="50"/>
  <c r="BL346" i="50"/>
  <c r="BE346" i="50"/>
  <c r="CQ346" i="50" s="1"/>
  <c r="CN345" i="50"/>
  <c r="CG345" i="50"/>
  <c r="BZ345" i="50"/>
  <c r="BS345" i="50"/>
  <c r="BL345" i="50"/>
  <c r="BE345" i="50"/>
  <c r="CN344" i="50"/>
  <c r="CG344" i="50"/>
  <c r="CS344" i="50" s="1"/>
  <c r="BZ344" i="50"/>
  <c r="BS344" i="50"/>
  <c r="BL344" i="50"/>
  <c r="BE344" i="50"/>
  <c r="CN343" i="50"/>
  <c r="CG343" i="50"/>
  <c r="BZ343" i="50"/>
  <c r="BS343" i="50"/>
  <c r="BL343" i="50"/>
  <c r="BE343" i="50"/>
  <c r="CN342" i="50"/>
  <c r="CG342" i="50"/>
  <c r="BZ342" i="50"/>
  <c r="BS342" i="50"/>
  <c r="BL342" i="50"/>
  <c r="BE342" i="50"/>
  <c r="CN341" i="50"/>
  <c r="CG341" i="50"/>
  <c r="BZ341" i="50"/>
  <c r="BS341" i="50"/>
  <c r="BL341" i="50"/>
  <c r="BE341" i="50"/>
  <c r="CN340" i="50"/>
  <c r="CG340" i="50"/>
  <c r="BZ340" i="50"/>
  <c r="BS340" i="50"/>
  <c r="BL340" i="50"/>
  <c r="BE340" i="50"/>
  <c r="CN339" i="50"/>
  <c r="CG339" i="50"/>
  <c r="BZ339" i="50"/>
  <c r="BS339" i="50"/>
  <c r="BL339" i="50"/>
  <c r="BE339" i="50"/>
  <c r="CQ339" i="50" s="1"/>
  <c r="CN338" i="50"/>
  <c r="CG338" i="50"/>
  <c r="BZ338" i="50"/>
  <c r="BS338" i="50"/>
  <c r="BL338" i="50"/>
  <c r="BE338" i="50"/>
  <c r="CN337" i="50"/>
  <c r="CG337" i="50"/>
  <c r="CS337" i="50" s="1"/>
  <c r="BZ337" i="50"/>
  <c r="BS337" i="50"/>
  <c r="BL337" i="50"/>
  <c r="BE337" i="50"/>
  <c r="CN336" i="50"/>
  <c r="CG336" i="50"/>
  <c r="CS336" i="50" s="1"/>
  <c r="BZ336" i="50"/>
  <c r="BS336" i="50"/>
  <c r="BL336" i="50"/>
  <c r="BE336" i="50"/>
  <c r="CN335" i="50"/>
  <c r="CG335" i="50"/>
  <c r="BZ335" i="50"/>
  <c r="BS335" i="50"/>
  <c r="BL335" i="50"/>
  <c r="BE335" i="50"/>
  <c r="CN334" i="50"/>
  <c r="CG334" i="50"/>
  <c r="BZ334" i="50"/>
  <c r="BS334" i="50"/>
  <c r="BL334" i="50"/>
  <c r="BE334" i="50"/>
  <c r="CN333" i="50"/>
  <c r="CG333" i="50"/>
  <c r="BZ333" i="50"/>
  <c r="BS333" i="50"/>
  <c r="BL333" i="50"/>
  <c r="BE333" i="50"/>
  <c r="CQ333" i="50" s="1"/>
  <c r="CN332" i="50"/>
  <c r="CG332" i="50"/>
  <c r="BZ332" i="50"/>
  <c r="BS332" i="50"/>
  <c r="BL332" i="50"/>
  <c r="BE332" i="50"/>
  <c r="CN331" i="50"/>
  <c r="CG331" i="50"/>
  <c r="BZ331" i="50"/>
  <c r="BS331" i="50"/>
  <c r="BL331" i="50"/>
  <c r="BE331" i="50"/>
  <c r="CN330" i="50"/>
  <c r="CG330" i="50"/>
  <c r="CS330" i="50" s="1"/>
  <c r="BZ330" i="50"/>
  <c r="BS330" i="50"/>
  <c r="BL330" i="50"/>
  <c r="BE330" i="50"/>
  <c r="CN329" i="50"/>
  <c r="CG329" i="50"/>
  <c r="CS329" i="50" s="1"/>
  <c r="BZ329" i="50"/>
  <c r="BS329" i="50"/>
  <c r="BL329" i="50"/>
  <c r="BE329" i="50"/>
  <c r="CN328" i="50"/>
  <c r="CG328" i="50"/>
  <c r="BZ328" i="50"/>
  <c r="BS328" i="50"/>
  <c r="BL328" i="50"/>
  <c r="BE328" i="50"/>
  <c r="CQ328" i="50" s="1"/>
  <c r="CN327" i="50"/>
  <c r="CG327" i="50"/>
  <c r="BZ327" i="50"/>
  <c r="BS327" i="50"/>
  <c r="BL327" i="50"/>
  <c r="BE327" i="50"/>
  <c r="CQ327" i="50" s="1"/>
  <c r="CN326" i="50"/>
  <c r="CG326" i="50"/>
  <c r="BZ326" i="50"/>
  <c r="BS326" i="50"/>
  <c r="BL326" i="50"/>
  <c r="BE326" i="50"/>
  <c r="CN325" i="50"/>
  <c r="CG325" i="50"/>
  <c r="BZ325" i="50"/>
  <c r="CR325" i="50" s="1"/>
  <c r="BS325" i="50"/>
  <c r="BL325" i="50"/>
  <c r="BE325" i="50"/>
  <c r="CN324" i="50"/>
  <c r="CG324" i="50"/>
  <c r="BZ324" i="50"/>
  <c r="BS324" i="50"/>
  <c r="BL324" i="50"/>
  <c r="BE324" i="50"/>
  <c r="CN323" i="50"/>
  <c r="CG323" i="50"/>
  <c r="CS323" i="50" s="1"/>
  <c r="BZ323" i="50"/>
  <c r="BS323" i="50"/>
  <c r="BL323" i="50"/>
  <c r="BE323" i="50"/>
  <c r="CN322" i="50"/>
  <c r="CG322" i="50"/>
  <c r="CS322" i="50" s="1"/>
  <c r="BZ322" i="50"/>
  <c r="BS322" i="50"/>
  <c r="BL322" i="50"/>
  <c r="BE322" i="50"/>
  <c r="CN321" i="50"/>
  <c r="CG321" i="50"/>
  <c r="BZ321" i="50"/>
  <c r="BS321" i="50"/>
  <c r="CR321" i="50" s="1"/>
  <c r="BL321" i="50"/>
  <c r="BE321" i="50"/>
  <c r="CN320" i="50"/>
  <c r="CG320" i="50"/>
  <c r="BZ320" i="50"/>
  <c r="BS320" i="50"/>
  <c r="BL320" i="50"/>
  <c r="BE320" i="50"/>
  <c r="CN319" i="50"/>
  <c r="CG319" i="50"/>
  <c r="BZ319" i="50"/>
  <c r="BS319" i="50"/>
  <c r="BL319" i="50"/>
  <c r="BE319" i="50"/>
  <c r="CN318" i="50"/>
  <c r="CG318" i="50"/>
  <c r="BZ318" i="50"/>
  <c r="BS318" i="50"/>
  <c r="BL318" i="50"/>
  <c r="BE318" i="50"/>
  <c r="CQ318" i="50" s="1"/>
  <c r="CN317" i="50"/>
  <c r="CG317" i="50"/>
  <c r="BZ317" i="50"/>
  <c r="BS317" i="50"/>
  <c r="BL317" i="50"/>
  <c r="BE317" i="50"/>
  <c r="CN316" i="50"/>
  <c r="CG316" i="50"/>
  <c r="BZ316" i="50"/>
  <c r="BS316" i="50"/>
  <c r="BL316" i="50"/>
  <c r="BE316" i="50"/>
  <c r="CN315" i="50"/>
  <c r="CG315" i="50"/>
  <c r="CS315" i="50" s="1"/>
  <c r="BZ315" i="50"/>
  <c r="BS315" i="50"/>
  <c r="BL315" i="50"/>
  <c r="BE315" i="50"/>
  <c r="CN314" i="50"/>
  <c r="CG314" i="50"/>
  <c r="BZ314" i="50"/>
  <c r="BS314" i="50"/>
  <c r="BL314" i="50"/>
  <c r="BE314" i="50"/>
  <c r="CN313" i="50"/>
  <c r="CG313" i="50"/>
  <c r="BZ313" i="50"/>
  <c r="BS313" i="50"/>
  <c r="BL313" i="50"/>
  <c r="BE313" i="50"/>
  <c r="CN312" i="50"/>
  <c r="CG312" i="50"/>
  <c r="BZ312" i="50"/>
  <c r="BS312" i="50"/>
  <c r="BL312" i="50"/>
  <c r="BE312" i="50"/>
  <c r="CN311" i="50"/>
  <c r="CG311" i="50"/>
  <c r="CS311" i="50" s="1"/>
  <c r="BZ311" i="50"/>
  <c r="BS311" i="50"/>
  <c r="BL311" i="50"/>
  <c r="BE311" i="50"/>
  <c r="CN310" i="50"/>
  <c r="CG310" i="50"/>
  <c r="BZ310" i="50"/>
  <c r="BS310" i="50"/>
  <c r="BL310" i="50"/>
  <c r="BE310" i="50"/>
  <c r="CQ310" i="50" s="1"/>
  <c r="CN309" i="50"/>
  <c r="CG309" i="50"/>
  <c r="BZ309" i="50"/>
  <c r="BS309" i="50"/>
  <c r="BL309" i="50"/>
  <c r="BE309" i="50"/>
  <c r="CQ309" i="50" s="1"/>
  <c r="CN308" i="50"/>
  <c r="CG308" i="50"/>
  <c r="BZ308" i="50"/>
  <c r="BS308" i="50"/>
  <c r="BL308" i="50"/>
  <c r="BE308" i="50"/>
  <c r="CN307" i="50"/>
  <c r="CG307" i="50"/>
  <c r="BZ307" i="50"/>
  <c r="BS307" i="50"/>
  <c r="BL307" i="50"/>
  <c r="BE307" i="50"/>
  <c r="CN306" i="50"/>
  <c r="CG306" i="50"/>
  <c r="BZ306" i="50"/>
  <c r="BS306" i="50"/>
  <c r="BL306" i="50"/>
  <c r="BE306" i="50"/>
  <c r="CN305" i="50"/>
  <c r="CG305" i="50"/>
  <c r="BZ305" i="50"/>
  <c r="BS305" i="50"/>
  <c r="BL305" i="50"/>
  <c r="BE305" i="50"/>
  <c r="CN304" i="50"/>
  <c r="CG304" i="50"/>
  <c r="BZ304" i="50"/>
  <c r="BS304" i="50"/>
  <c r="BL304" i="50"/>
  <c r="BE304" i="50"/>
  <c r="CN303" i="50"/>
  <c r="CG303" i="50"/>
  <c r="BZ303" i="50"/>
  <c r="BS303" i="50"/>
  <c r="BL303" i="50"/>
  <c r="BE303" i="50"/>
  <c r="CQ303" i="50" s="1"/>
  <c r="CN302" i="50"/>
  <c r="CG302" i="50"/>
  <c r="BZ302" i="50"/>
  <c r="BS302" i="50"/>
  <c r="BL302" i="50"/>
  <c r="BE302" i="50"/>
  <c r="CN301" i="50"/>
  <c r="CG301" i="50"/>
  <c r="BZ301" i="50"/>
  <c r="BS301" i="50"/>
  <c r="BL301" i="50"/>
  <c r="BE301" i="50"/>
  <c r="CN300" i="50"/>
  <c r="CG300" i="50"/>
  <c r="CS300" i="50" s="1"/>
  <c r="BZ300" i="50"/>
  <c r="BS300" i="50"/>
  <c r="BL300" i="50"/>
  <c r="BE300" i="50"/>
  <c r="CN299" i="50"/>
  <c r="CG299" i="50"/>
  <c r="BZ299" i="50"/>
  <c r="BS299" i="50"/>
  <c r="BL299" i="50"/>
  <c r="BE299" i="50"/>
  <c r="CQ299" i="50" s="1"/>
  <c r="CN298" i="50"/>
  <c r="CG298" i="50"/>
  <c r="BZ298" i="50"/>
  <c r="BS298" i="50"/>
  <c r="BL298" i="50"/>
  <c r="BE298" i="50"/>
  <c r="CN297" i="50"/>
  <c r="CG297" i="50"/>
  <c r="CS297" i="50" s="1"/>
  <c r="BZ297" i="50"/>
  <c r="BS297" i="50"/>
  <c r="BL297" i="50"/>
  <c r="BE297" i="50"/>
  <c r="CN296" i="50"/>
  <c r="CG296" i="50"/>
  <c r="BZ296" i="50"/>
  <c r="BS296" i="50"/>
  <c r="BL296" i="50"/>
  <c r="BE296" i="50"/>
  <c r="CQ296" i="50" s="1"/>
  <c r="CN295" i="50"/>
  <c r="CG295" i="50"/>
  <c r="BZ295" i="50"/>
  <c r="BS295" i="50"/>
  <c r="BL295" i="50"/>
  <c r="BE295" i="50"/>
  <c r="CN294" i="50"/>
  <c r="CG294" i="50"/>
  <c r="BZ294" i="50"/>
  <c r="BS294" i="50"/>
  <c r="CR294" i="50" s="1"/>
  <c r="BL294" i="50"/>
  <c r="BE294" i="50"/>
  <c r="CN293" i="50"/>
  <c r="CG293" i="50"/>
  <c r="CS293" i="50" s="1"/>
  <c r="BZ293" i="50"/>
  <c r="BS293" i="50"/>
  <c r="BL293" i="50"/>
  <c r="BE293" i="50"/>
  <c r="CQ293" i="50" s="1"/>
  <c r="CN292" i="50"/>
  <c r="CG292" i="50"/>
  <c r="BZ292" i="50"/>
  <c r="BS292" i="50"/>
  <c r="BL292" i="50"/>
  <c r="BE292" i="50"/>
  <c r="CQ292" i="50" s="1"/>
  <c r="CN291" i="50"/>
  <c r="CG291" i="50"/>
  <c r="BZ291" i="50"/>
  <c r="BS291" i="50"/>
  <c r="BL291" i="50"/>
  <c r="BE291" i="50"/>
  <c r="CN290" i="50"/>
  <c r="CG290" i="50"/>
  <c r="CS290" i="50" s="1"/>
  <c r="BZ290" i="50"/>
  <c r="BS290" i="50"/>
  <c r="BL290" i="50"/>
  <c r="BE290" i="50"/>
  <c r="CN289" i="50"/>
  <c r="CG289" i="50"/>
  <c r="CS289" i="50" s="1"/>
  <c r="BZ289" i="50"/>
  <c r="BS289" i="50"/>
  <c r="BL289" i="50"/>
  <c r="BE289" i="50"/>
  <c r="CN288" i="50"/>
  <c r="CG288" i="50"/>
  <c r="BZ288" i="50"/>
  <c r="BS288" i="50"/>
  <c r="BL288" i="50"/>
  <c r="BE288" i="50"/>
  <c r="CN287" i="50"/>
  <c r="CG287" i="50"/>
  <c r="BZ287" i="50"/>
  <c r="BS287" i="50"/>
  <c r="BL287" i="50"/>
  <c r="BE287" i="50"/>
  <c r="CN286" i="50"/>
  <c r="CG286" i="50"/>
  <c r="BZ286" i="50"/>
  <c r="CR286" i="50" s="1"/>
  <c r="BS286" i="50"/>
  <c r="BL286" i="50"/>
  <c r="BE286" i="50"/>
  <c r="CN285" i="50"/>
  <c r="CG285" i="50"/>
  <c r="BZ285" i="50"/>
  <c r="BS285" i="50"/>
  <c r="BL285" i="50"/>
  <c r="BE285" i="50"/>
  <c r="CN284" i="50"/>
  <c r="CG284" i="50"/>
  <c r="BZ284" i="50"/>
  <c r="BS284" i="50"/>
  <c r="BL284" i="50"/>
  <c r="BE284" i="50"/>
  <c r="CN283" i="50"/>
  <c r="CG283" i="50"/>
  <c r="BZ283" i="50"/>
  <c r="BS283" i="50"/>
  <c r="BL283" i="50"/>
  <c r="BE283" i="50"/>
  <c r="CN282" i="50"/>
  <c r="CG282" i="50"/>
  <c r="BZ282" i="50"/>
  <c r="BS282" i="50"/>
  <c r="BL282" i="50"/>
  <c r="BE282" i="50"/>
  <c r="CN281" i="50"/>
  <c r="CG281" i="50"/>
  <c r="CS281" i="50" s="1"/>
  <c r="BZ281" i="50"/>
  <c r="BS281" i="50"/>
  <c r="BL281" i="50"/>
  <c r="BE281" i="50"/>
  <c r="CN280" i="50"/>
  <c r="CG280" i="50"/>
  <c r="CS280" i="50" s="1"/>
  <c r="BZ280" i="50"/>
  <c r="BS280" i="50"/>
  <c r="BL280" i="50"/>
  <c r="BE280" i="50"/>
  <c r="CN279" i="50"/>
  <c r="CG279" i="50"/>
  <c r="BZ279" i="50"/>
  <c r="BS279" i="50"/>
  <c r="BL279" i="50"/>
  <c r="BE279" i="50"/>
  <c r="CN278" i="50"/>
  <c r="CG278" i="50"/>
  <c r="BZ278" i="50"/>
  <c r="BS278" i="50"/>
  <c r="BL278" i="50"/>
  <c r="BE278" i="50"/>
  <c r="CN277" i="50"/>
  <c r="CG277" i="50"/>
  <c r="CS277" i="50" s="1"/>
  <c r="BZ277" i="50"/>
  <c r="BS277" i="50"/>
  <c r="BL277" i="50"/>
  <c r="BE277" i="50"/>
  <c r="CN276" i="50"/>
  <c r="CG276" i="50"/>
  <c r="BZ276" i="50"/>
  <c r="BS276" i="50"/>
  <c r="BL276" i="50"/>
  <c r="BE276" i="50"/>
  <c r="CN275" i="50"/>
  <c r="CG275" i="50"/>
  <c r="BZ275" i="50"/>
  <c r="BS275" i="50"/>
  <c r="CR275" i="50" s="1"/>
  <c r="BL275" i="50"/>
  <c r="BE275" i="50"/>
  <c r="CN274" i="50"/>
  <c r="CG274" i="50"/>
  <c r="CS274" i="50" s="1"/>
  <c r="BZ274" i="50"/>
  <c r="BS274" i="50"/>
  <c r="BL274" i="50"/>
  <c r="BE274" i="50"/>
  <c r="CN273" i="50"/>
  <c r="CG273" i="50"/>
  <c r="CS273" i="50" s="1"/>
  <c r="BZ273" i="50"/>
  <c r="BS273" i="50"/>
  <c r="BL273" i="50"/>
  <c r="BE273" i="50"/>
  <c r="CN272" i="50"/>
  <c r="CG272" i="50"/>
  <c r="CS272" i="50" s="1"/>
  <c r="BZ272" i="50"/>
  <c r="BS272" i="50"/>
  <c r="BL272" i="50"/>
  <c r="BE272" i="50"/>
  <c r="CN271" i="50"/>
  <c r="CG271" i="50"/>
  <c r="CS271" i="50" s="1"/>
  <c r="BZ271" i="50"/>
  <c r="BS271" i="50"/>
  <c r="BL271" i="50"/>
  <c r="BE271" i="50"/>
  <c r="CN270" i="50"/>
  <c r="CG270" i="50"/>
  <c r="BZ270" i="50"/>
  <c r="BS270" i="50"/>
  <c r="BL270" i="50"/>
  <c r="BE270" i="50"/>
  <c r="CQ270" i="50" s="1"/>
  <c r="CN269" i="50"/>
  <c r="CG269" i="50"/>
  <c r="BZ269" i="50"/>
  <c r="BS269" i="50"/>
  <c r="BL269" i="50"/>
  <c r="BE269" i="50"/>
  <c r="CQ269" i="50" s="1"/>
  <c r="CN268" i="50"/>
  <c r="CG268" i="50"/>
  <c r="BZ268" i="50"/>
  <c r="CR268" i="50" s="1"/>
  <c r="BS268" i="50"/>
  <c r="BL268" i="50"/>
  <c r="BE268" i="50"/>
  <c r="CN267" i="50"/>
  <c r="CG267" i="50"/>
  <c r="BZ267" i="50"/>
  <c r="BS267" i="50"/>
  <c r="BL267" i="50"/>
  <c r="BE267" i="50"/>
  <c r="CN266" i="50"/>
  <c r="CG266" i="50"/>
  <c r="BZ266" i="50"/>
  <c r="BS266" i="50"/>
  <c r="BL266" i="50"/>
  <c r="BE266" i="50"/>
  <c r="CN265" i="50"/>
  <c r="CG265" i="50"/>
  <c r="BZ265" i="50"/>
  <c r="BS265" i="50"/>
  <c r="BL265" i="50"/>
  <c r="BE265" i="50"/>
  <c r="CQ265" i="50" s="1"/>
  <c r="CN264" i="50"/>
  <c r="CG264" i="50"/>
  <c r="CS264" i="50" s="1"/>
  <c r="BZ264" i="50"/>
  <c r="BS264" i="50"/>
  <c r="BL264" i="50"/>
  <c r="BE264" i="50"/>
  <c r="CN263" i="50"/>
  <c r="CG263" i="50"/>
  <c r="BZ263" i="50"/>
  <c r="BS263" i="50"/>
  <c r="BL263" i="50"/>
  <c r="BE263" i="50"/>
  <c r="CN262" i="50"/>
  <c r="CG262" i="50"/>
  <c r="BZ262" i="50"/>
  <c r="BS262" i="50"/>
  <c r="CR262" i="50" s="1"/>
  <c r="BL262" i="50"/>
  <c r="BE262" i="50"/>
  <c r="CN261" i="50"/>
  <c r="CG261" i="50"/>
  <c r="BZ261" i="50"/>
  <c r="BS261" i="50"/>
  <c r="BL261" i="50"/>
  <c r="BE261" i="50"/>
  <c r="CQ261" i="50" s="1"/>
  <c r="CN260" i="50"/>
  <c r="CG260" i="50"/>
  <c r="BZ260" i="50"/>
  <c r="BS260" i="50"/>
  <c r="BL260" i="50"/>
  <c r="BE260" i="50"/>
  <c r="CN259" i="50"/>
  <c r="CG259" i="50"/>
  <c r="BZ259" i="50"/>
  <c r="BS259" i="50"/>
  <c r="BL259" i="50"/>
  <c r="BE259" i="50"/>
  <c r="CN258" i="50"/>
  <c r="CG258" i="50"/>
  <c r="BZ258" i="50"/>
  <c r="BS258" i="50"/>
  <c r="BL258" i="50"/>
  <c r="BE258" i="50"/>
  <c r="CN257" i="50"/>
  <c r="CG257" i="50"/>
  <c r="BZ257" i="50"/>
  <c r="BS257" i="50"/>
  <c r="BL257" i="50"/>
  <c r="BE257" i="50"/>
  <c r="CN256" i="50"/>
  <c r="CG256" i="50"/>
  <c r="BZ256" i="50"/>
  <c r="BS256" i="50"/>
  <c r="CR256" i="50" s="1"/>
  <c r="BL256" i="50"/>
  <c r="BE256" i="50"/>
  <c r="CQ256" i="50" s="1"/>
  <c r="CN255" i="50"/>
  <c r="CG255" i="50"/>
  <c r="CS255" i="50" s="1"/>
  <c r="BZ255" i="50"/>
  <c r="BS255" i="50"/>
  <c r="BL255" i="50"/>
  <c r="BE255" i="50"/>
  <c r="CN254" i="50"/>
  <c r="CG254" i="50"/>
  <c r="BZ254" i="50"/>
  <c r="BS254" i="50"/>
  <c r="BL254" i="50"/>
  <c r="BE254" i="50"/>
  <c r="CN253" i="50"/>
  <c r="CG253" i="50"/>
  <c r="BZ253" i="50"/>
  <c r="BS253" i="50"/>
  <c r="BL253" i="50"/>
  <c r="BE253" i="50"/>
  <c r="CQ253" i="50" s="1"/>
  <c r="CN252" i="50"/>
  <c r="CG252" i="50"/>
  <c r="BZ252" i="50"/>
  <c r="BS252" i="50"/>
  <c r="BL252" i="50"/>
  <c r="BE252" i="50"/>
  <c r="CN251" i="50"/>
  <c r="CG251" i="50"/>
  <c r="BZ251" i="50"/>
  <c r="BS251" i="50"/>
  <c r="BL251" i="50"/>
  <c r="BE251" i="50"/>
  <c r="CN250" i="50"/>
  <c r="CG250" i="50"/>
  <c r="CS250" i="50" s="1"/>
  <c r="BZ250" i="50"/>
  <c r="BS250" i="50"/>
  <c r="BL250" i="50"/>
  <c r="BE250" i="50"/>
  <c r="CN249" i="50"/>
  <c r="CG249" i="50"/>
  <c r="BZ249" i="50"/>
  <c r="BS249" i="50"/>
  <c r="BL249" i="50"/>
  <c r="BE249" i="50"/>
  <c r="CQ249" i="50" s="1"/>
  <c r="CN248" i="50"/>
  <c r="CG248" i="50"/>
  <c r="BZ248" i="50"/>
  <c r="BS248" i="50"/>
  <c r="BL248" i="50"/>
  <c r="BE248" i="50"/>
  <c r="CN247" i="50"/>
  <c r="CG247" i="50"/>
  <c r="BZ247" i="50"/>
  <c r="BS247" i="50"/>
  <c r="BL247" i="50"/>
  <c r="BE247" i="50"/>
  <c r="CQ247" i="50" s="1"/>
  <c r="CN246" i="50"/>
  <c r="CG246" i="50"/>
  <c r="CS246" i="50" s="1"/>
  <c r="BZ246" i="50"/>
  <c r="BS246" i="50"/>
  <c r="CR246" i="50" s="1"/>
  <c r="BL246" i="50"/>
  <c r="BE246" i="50"/>
  <c r="CN245" i="50"/>
  <c r="CG245" i="50"/>
  <c r="BZ245" i="50"/>
  <c r="BS245" i="50"/>
  <c r="BL245" i="50"/>
  <c r="BE245" i="50"/>
  <c r="CN244" i="50"/>
  <c r="CG244" i="50"/>
  <c r="BZ244" i="50"/>
  <c r="BS244" i="50"/>
  <c r="CR244" i="50" s="1"/>
  <c r="BL244" i="50"/>
  <c r="BE244" i="50"/>
  <c r="CN243" i="50"/>
  <c r="CG243" i="50"/>
  <c r="BZ243" i="50"/>
  <c r="BS243" i="50"/>
  <c r="BL243" i="50"/>
  <c r="BE243" i="50"/>
  <c r="CN242" i="50"/>
  <c r="CG242" i="50"/>
  <c r="BZ242" i="50"/>
  <c r="BS242" i="50"/>
  <c r="CR242" i="50" s="1"/>
  <c r="BL242" i="50"/>
  <c r="BE242" i="50"/>
  <c r="CQ242" i="50" s="1"/>
  <c r="CN241" i="50"/>
  <c r="CG241" i="50"/>
  <c r="BZ241" i="50"/>
  <c r="BS241" i="50"/>
  <c r="BL241" i="50"/>
  <c r="BE241" i="50"/>
  <c r="CN240" i="50"/>
  <c r="CG240" i="50"/>
  <c r="CS240" i="50" s="1"/>
  <c r="BZ240" i="50"/>
  <c r="BS240" i="50"/>
  <c r="BL240" i="50"/>
  <c r="BE240" i="50"/>
  <c r="CQ240" i="50" s="1"/>
  <c r="CN239" i="50"/>
  <c r="CG239" i="50"/>
  <c r="CS239" i="50" s="1"/>
  <c r="BZ239" i="50"/>
  <c r="BS239" i="50"/>
  <c r="BL239" i="50"/>
  <c r="BE239" i="50"/>
  <c r="CN238" i="50"/>
  <c r="CG238" i="50"/>
  <c r="BZ238" i="50"/>
  <c r="BS238" i="50"/>
  <c r="BL238" i="50"/>
  <c r="BE238" i="50"/>
  <c r="CN237" i="50"/>
  <c r="CG237" i="50"/>
  <c r="BZ237" i="50"/>
  <c r="BS237" i="50"/>
  <c r="BL237" i="50"/>
  <c r="BE237" i="50"/>
  <c r="CN236" i="50"/>
  <c r="CG236" i="50"/>
  <c r="BZ236" i="50"/>
  <c r="BS236" i="50"/>
  <c r="BL236" i="50"/>
  <c r="BE236" i="50"/>
  <c r="CQ236" i="50" s="1"/>
  <c r="CN235" i="50"/>
  <c r="CG235" i="50"/>
  <c r="BZ235" i="50"/>
  <c r="BS235" i="50"/>
  <c r="BL235" i="50"/>
  <c r="BE235" i="50"/>
  <c r="CQ235" i="50" s="1"/>
  <c r="CN234" i="50"/>
  <c r="CG234" i="50"/>
  <c r="CS234" i="50" s="1"/>
  <c r="BZ234" i="50"/>
  <c r="BS234" i="50"/>
  <c r="BL234" i="50"/>
  <c r="BE234" i="50"/>
  <c r="CN233" i="50"/>
  <c r="CG233" i="50"/>
  <c r="BZ233" i="50"/>
  <c r="BS233" i="50"/>
  <c r="BL233" i="50"/>
  <c r="BE233" i="50"/>
  <c r="CN232" i="50"/>
  <c r="CG232" i="50"/>
  <c r="BZ232" i="50"/>
  <c r="BS232" i="50"/>
  <c r="BL232" i="50"/>
  <c r="BE232" i="50"/>
  <c r="CN231" i="50"/>
  <c r="CG231" i="50"/>
  <c r="BZ231" i="50"/>
  <c r="BS231" i="50"/>
  <c r="BL231" i="50"/>
  <c r="BE231" i="50"/>
  <c r="CN230" i="50"/>
  <c r="CG230" i="50"/>
  <c r="BZ230" i="50"/>
  <c r="BS230" i="50"/>
  <c r="BL230" i="50"/>
  <c r="BE230" i="50"/>
  <c r="CN229" i="50"/>
  <c r="CG229" i="50"/>
  <c r="BZ229" i="50"/>
  <c r="BS229" i="50"/>
  <c r="BL229" i="50"/>
  <c r="BE229" i="50"/>
  <c r="CN228" i="50"/>
  <c r="CG228" i="50"/>
  <c r="BZ228" i="50"/>
  <c r="BS228" i="50"/>
  <c r="BL228" i="50"/>
  <c r="BE228" i="50"/>
  <c r="CQ228" i="50" s="1"/>
  <c r="CN227" i="50"/>
  <c r="CG227" i="50"/>
  <c r="BZ227" i="50"/>
  <c r="BS227" i="50"/>
  <c r="BL227" i="50"/>
  <c r="BE227" i="50"/>
  <c r="CN226" i="50"/>
  <c r="CG226" i="50"/>
  <c r="BZ226" i="50"/>
  <c r="BS226" i="50"/>
  <c r="BL226" i="50"/>
  <c r="BE226" i="50"/>
  <c r="CQ226" i="50" s="1"/>
  <c r="CN225" i="50"/>
  <c r="CG225" i="50"/>
  <c r="BZ225" i="50"/>
  <c r="BS225" i="50"/>
  <c r="BL225" i="50"/>
  <c r="BE225" i="50"/>
  <c r="CN224" i="50"/>
  <c r="CG224" i="50"/>
  <c r="BZ224" i="50"/>
  <c r="BS224" i="50"/>
  <c r="BL224" i="50"/>
  <c r="BE224" i="50"/>
  <c r="CN223" i="50"/>
  <c r="CG223" i="50"/>
  <c r="CS223" i="50" s="1"/>
  <c r="BZ223" i="50"/>
  <c r="BS223" i="50"/>
  <c r="BL223" i="50"/>
  <c r="BE223" i="50"/>
  <c r="CN222" i="50"/>
  <c r="CG222" i="50"/>
  <c r="BZ222" i="50"/>
  <c r="BS222" i="50"/>
  <c r="BL222" i="50"/>
  <c r="BE222" i="50"/>
  <c r="CN221" i="50"/>
  <c r="CG221" i="50"/>
  <c r="BZ221" i="50"/>
  <c r="BS221" i="50"/>
  <c r="BL221" i="50"/>
  <c r="BE221" i="50"/>
  <c r="CQ221" i="50" s="1"/>
  <c r="CN220" i="50"/>
  <c r="CG220" i="50"/>
  <c r="BZ220" i="50"/>
  <c r="BS220" i="50"/>
  <c r="BL220" i="50"/>
  <c r="BE220" i="50"/>
  <c r="CN219" i="50"/>
  <c r="CG219" i="50"/>
  <c r="BZ219" i="50"/>
  <c r="BS219" i="50"/>
  <c r="BL219" i="50"/>
  <c r="BE219" i="50"/>
  <c r="CN218" i="50"/>
  <c r="CG218" i="50"/>
  <c r="BZ218" i="50"/>
  <c r="BS218" i="50"/>
  <c r="BL218" i="50"/>
  <c r="BE218" i="50"/>
  <c r="CN217" i="50"/>
  <c r="CG217" i="50"/>
  <c r="BZ217" i="50"/>
  <c r="BS217" i="50"/>
  <c r="BL217" i="50"/>
  <c r="BE217" i="50"/>
  <c r="CN216" i="50"/>
  <c r="CG216" i="50"/>
  <c r="CS216" i="50" s="1"/>
  <c r="BZ216" i="50"/>
  <c r="BS216" i="50"/>
  <c r="CR216" i="50" s="1"/>
  <c r="BL216" i="50"/>
  <c r="BE216" i="50"/>
  <c r="CN215" i="50"/>
  <c r="CG215" i="50"/>
  <c r="BZ215" i="50"/>
  <c r="BS215" i="50"/>
  <c r="BL215" i="50"/>
  <c r="BE215" i="50"/>
  <c r="CN214" i="50"/>
  <c r="CG214" i="50"/>
  <c r="BZ214" i="50"/>
  <c r="BS214" i="50"/>
  <c r="BL214" i="50"/>
  <c r="BE214" i="50"/>
  <c r="CN213" i="50"/>
  <c r="CG213" i="50"/>
  <c r="CS213" i="50" s="1"/>
  <c r="BZ213" i="50"/>
  <c r="BS213" i="50"/>
  <c r="BL213" i="50"/>
  <c r="BE213" i="50"/>
  <c r="CN212" i="50"/>
  <c r="CG212" i="50"/>
  <c r="BZ212" i="50"/>
  <c r="BS212" i="50"/>
  <c r="BL212" i="50"/>
  <c r="BE212" i="50"/>
  <c r="CN211" i="50"/>
  <c r="CG211" i="50"/>
  <c r="BZ211" i="50"/>
  <c r="BS211" i="50"/>
  <c r="BL211" i="50"/>
  <c r="BE211" i="50"/>
  <c r="CQ211" i="50" s="1"/>
  <c r="CN210" i="50"/>
  <c r="CG210" i="50"/>
  <c r="BZ210" i="50"/>
  <c r="BS210" i="50"/>
  <c r="BL210" i="50"/>
  <c r="BE210" i="50"/>
  <c r="CN209" i="50"/>
  <c r="CG209" i="50"/>
  <c r="BZ209" i="50"/>
  <c r="BS209" i="50"/>
  <c r="BL209" i="50"/>
  <c r="BE209" i="50"/>
  <c r="CN208" i="50"/>
  <c r="CG208" i="50"/>
  <c r="BZ208" i="50"/>
  <c r="BS208" i="50"/>
  <c r="BL208" i="50"/>
  <c r="BE208" i="50"/>
  <c r="CN207" i="50"/>
  <c r="CG207" i="50"/>
  <c r="BZ207" i="50"/>
  <c r="BS207" i="50"/>
  <c r="BL207" i="50"/>
  <c r="BE207" i="50"/>
  <c r="CN206" i="50"/>
  <c r="CG206" i="50"/>
  <c r="BZ206" i="50"/>
  <c r="BS206" i="50"/>
  <c r="BL206" i="50"/>
  <c r="BE206" i="50"/>
  <c r="CN205" i="50"/>
  <c r="CG205" i="50"/>
  <c r="BZ205" i="50"/>
  <c r="BS205" i="50"/>
  <c r="BL205" i="50"/>
  <c r="BE205" i="50"/>
  <c r="CN204" i="50"/>
  <c r="CG204" i="50"/>
  <c r="BZ204" i="50"/>
  <c r="BS204" i="50"/>
  <c r="BL204" i="50"/>
  <c r="BE204" i="50"/>
  <c r="CN203" i="50"/>
  <c r="CG203" i="50"/>
  <c r="BZ203" i="50"/>
  <c r="BS203" i="50"/>
  <c r="BL203" i="50"/>
  <c r="BE203" i="50"/>
  <c r="CQ203" i="50" s="1"/>
  <c r="CN202" i="50"/>
  <c r="CG202" i="50"/>
  <c r="BZ202" i="50"/>
  <c r="BS202" i="50"/>
  <c r="BL202" i="50"/>
  <c r="BE202" i="50"/>
  <c r="CN201" i="50"/>
  <c r="CG201" i="50"/>
  <c r="BZ201" i="50"/>
  <c r="BS201" i="50"/>
  <c r="BL201" i="50"/>
  <c r="BE201" i="50"/>
  <c r="CN200" i="50"/>
  <c r="CG200" i="50"/>
  <c r="BZ200" i="50"/>
  <c r="BS200" i="50"/>
  <c r="BL200" i="50"/>
  <c r="BE200" i="50"/>
  <c r="CN199" i="50"/>
  <c r="CG199" i="50"/>
  <c r="CS199" i="50" s="1"/>
  <c r="BZ199" i="50"/>
  <c r="BS199" i="50"/>
  <c r="BL199" i="50"/>
  <c r="BE199" i="50"/>
  <c r="CN198" i="50"/>
  <c r="CG198" i="50"/>
  <c r="BZ198" i="50"/>
  <c r="BS198" i="50"/>
  <c r="BL198" i="50"/>
  <c r="BE198" i="50"/>
  <c r="CN197" i="50"/>
  <c r="CG197" i="50"/>
  <c r="BZ197" i="50"/>
  <c r="BS197" i="50"/>
  <c r="BL197" i="50"/>
  <c r="BE197" i="50"/>
  <c r="CN196" i="50"/>
  <c r="CG196" i="50"/>
  <c r="BZ196" i="50"/>
  <c r="BS196" i="50"/>
  <c r="BL196" i="50"/>
  <c r="BE196" i="50"/>
  <c r="CN195" i="50"/>
  <c r="CG195" i="50"/>
  <c r="BZ195" i="50"/>
  <c r="BS195" i="50"/>
  <c r="BL195" i="50"/>
  <c r="BE195" i="50"/>
  <c r="CQ195" i="50" s="1"/>
  <c r="CN194" i="50"/>
  <c r="CG194" i="50"/>
  <c r="BZ194" i="50"/>
  <c r="BS194" i="50"/>
  <c r="BL194" i="50"/>
  <c r="BE194" i="50"/>
  <c r="CQ194" i="50" s="1"/>
  <c r="CN193" i="50"/>
  <c r="CG193" i="50"/>
  <c r="BZ193" i="50"/>
  <c r="BS193" i="50"/>
  <c r="BL193" i="50"/>
  <c r="BE193" i="50"/>
  <c r="CN192" i="50"/>
  <c r="CG192" i="50"/>
  <c r="BZ192" i="50"/>
  <c r="BS192" i="50"/>
  <c r="BL192" i="50"/>
  <c r="BE192" i="50"/>
  <c r="CN191" i="50"/>
  <c r="CG191" i="50"/>
  <c r="CS191" i="50" s="1"/>
  <c r="BZ191" i="50"/>
  <c r="BS191" i="50"/>
  <c r="CR191" i="50" s="1"/>
  <c r="BL191" i="50"/>
  <c r="BE191" i="50"/>
  <c r="CN190" i="50"/>
  <c r="CG190" i="50"/>
  <c r="BZ190" i="50"/>
  <c r="BS190" i="50"/>
  <c r="BL190" i="50"/>
  <c r="BE190" i="50"/>
  <c r="CN189" i="50"/>
  <c r="CG189" i="50"/>
  <c r="BZ189" i="50"/>
  <c r="BS189" i="50"/>
  <c r="BL189" i="50"/>
  <c r="BE189" i="50"/>
  <c r="CN188" i="50"/>
  <c r="CG188" i="50"/>
  <c r="BZ188" i="50"/>
  <c r="BS188" i="50"/>
  <c r="BL188" i="50"/>
  <c r="BE188" i="50"/>
  <c r="CN187" i="50"/>
  <c r="CG187" i="50"/>
  <c r="BZ187" i="50"/>
  <c r="BS187" i="50"/>
  <c r="BL187" i="50"/>
  <c r="BE187" i="50"/>
  <c r="CN186" i="50"/>
  <c r="CG186" i="50"/>
  <c r="CS186" i="50" s="1"/>
  <c r="BZ186" i="50"/>
  <c r="BS186" i="50"/>
  <c r="BL186" i="50"/>
  <c r="BE186" i="50"/>
  <c r="CN185" i="50"/>
  <c r="CG185" i="50"/>
  <c r="BZ185" i="50"/>
  <c r="BS185" i="50"/>
  <c r="CR185" i="50" s="1"/>
  <c r="BL185" i="50"/>
  <c r="BE185" i="50"/>
  <c r="CN184" i="50"/>
  <c r="CG184" i="50"/>
  <c r="BZ184" i="50"/>
  <c r="BS184" i="50"/>
  <c r="BL184" i="50"/>
  <c r="BE184" i="50"/>
  <c r="CN183" i="50"/>
  <c r="CG183" i="50"/>
  <c r="BZ183" i="50"/>
  <c r="BS183" i="50"/>
  <c r="BL183" i="50"/>
  <c r="BE183" i="50"/>
  <c r="CQ183" i="50" s="1"/>
  <c r="CN182" i="50"/>
  <c r="CG182" i="50"/>
  <c r="BZ182" i="50"/>
  <c r="BS182" i="50"/>
  <c r="BL182" i="50"/>
  <c r="BE182" i="50"/>
  <c r="CN181" i="50"/>
  <c r="CG181" i="50"/>
  <c r="BZ181" i="50"/>
  <c r="BS181" i="50"/>
  <c r="BL181" i="50"/>
  <c r="BE181" i="50"/>
  <c r="CQ181" i="50" s="1"/>
  <c r="CN180" i="50"/>
  <c r="CG180" i="50"/>
  <c r="BZ180" i="50"/>
  <c r="BS180" i="50"/>
  <c r="BL180" i="50"/>
  <c r="BE180" i="50"/>
  <c r="CN179" i="50"/>
  <c r="CG179" i="50"/>
  <c r="BZ179" i="50"/>
  <c r="BS179" i="50"/>
  <c r="BL179" i="50"/>
  <c r="BE179" i="50"/>
  <c r="CQ179" i="50" s="1"/>
  <c r="CN178" i="50"/>
  <c r="CG178" i="50"/>
  <c r="BZ178" i="50"/>
  <c r="BS178" i="50"/>
  <c r="BL178" i="50"/>
  <c r="BE178" i="50"/>
  <c r="CQ178" i="50" s="1"/>
  <c r="CN177" i="50"/>
  <c r="CG177" i="50"/>
  <c r="BZ177" i="50"/>
  <c r="BS177" i="50"/>
  <c r="BL177" i="50"/>
  <c r="BE177" i="50"/>
  <c r="CQ177" i="50" s="1"/>
  <c r="CN176" i="50"/>
  <c r="CG176" i="50"/>
  <c r="BZ176" i="50"/>
  <c r="BS176" i="50"/>
  <c r="BL176" i="50"/>
  <c r="BE176" i="50"/>
  <c r="CN175" i="50"/>
  <c r="CG175" i="50"/>
  <c r="BZ175" i="50"/>
  <c r="BS175" i="50"/>
  <c r="BL175" i="50"/>
  <c r="BE175" i="50"/>
  <c r="CN174" i="50"/>
  <c r="CG174" i="50"/>
  <c r="BZ174" i="50"/>
  <c r="BS174" i="50"/>
  <c r="BL174" i="50"/>
  <c r="BE174" i="50"/>
  <c r="CN173" i="50"/>
  <c r="CG173" i="50"/>
  <c r="BZ173" i="50"/>
  <c r="BS173" i="50"/>
  <c r="BL173" i="50"/>
  <c r="BE173" i="50"/>
  <c r="CN172" i="50"/>
  <c r="CG172" i="50"/>
  <c r="BZ172" i="50"/>
  <c r="BS172" i="50"/>
  <c r="BL172" i="50"/>
  <c r="BE172" i="50"/>
  <c r="CN171" i="50"/>
  <c r="CG171" i="50"/>
  <c r="BZ171" i="50"/>
  <c r="BS171" i="50"/>
  <c r="BL171" i="50"/>
  <c r="BE171" i="50"/>
  <c r="CN170" i="50"/>
  <c r="CG170" i="50"/>
  <c r="BZ170" i="50"/>
  <c r="BS170" i="50"/>
  <c r="BL170" i="50"/>
  <c r="BE170" i="50"/>
  <c r="CN169" i="50"/>
  <c r="CG169" i="50"/>
  <c r="BZ169" i="50"/>
  <c r="BS169" i="50"/>
  <c r="BL169" i="50"/>
  <c r="BE169" i="50"/>
  <c r="CN168" i="50"/>
  <c r="CG168" i="50"/>
  <c r="BZ168" i="50"/>
  <c r="CR168" i="50" s="1"/>
  <c r="BS168" i="50"/>
  <c r="BL168" i="50"/>
  <c r="BE168" i="50"/>
  <c r="CQ168" i="50" s="1"/>
  <c r="CN167" i="50"/>
  <c r="CG167" i="50"/>
  <c r="BZ167" i="50"/>
  <c r="BS167" i="50"/>
  <c r="BL167" i="50"/>
  <c r="BE167" i="50"/>
  <c r="CN166" i="50"/>
  <c r="CG166" i="50"/>
  <c r="BZ166" i="50"/>
  <c r="BS166" i="50"/>
  <c r="BL166" i="50"/>
  <c r="BE166" i="50"/>
  <c r="CQ166" i="50" s="1"/>
  <c r="CN165" i="50"/>
  <c r="CG165" i="50"/>
  <c r="CS165" i="50" s="1"/>
  <c r="BZ165" i="50"/>
  <c r="BS165" i="50"/>
  <c r="BL165" i="50"/>
  <c r="BE165" i="50"/>
  <c r="CN164" i="50"/>
  <c r="CG164" i="50"/>
  <c r="BZ164" i="50"/>
  <c r="BS164" i="50"/>
  <c r="CR164" i="50" s="1"/>
  <c r="BL164" i="50"/>
  <c r="BE164" i="50"/>
  <c r="CN163" i="50"/>
  <c r="CG163" i="50"/>
  <c r="CS163" i="50" s="1"/>
  <c r="BZ163" i="50"/>
  <c r="BS163" i="50"/>
  <c r="BL163" i="50"/>
  <c r="BE163" i="50"/>
  <c r="CN162" i="50"/>
  <c r="CG162" i="50"/>
  <c r="BZ162" i="50"/>
  <c r="BS162" i="50"/>
  <c r="BL162" i="50"/>
  <c r="BE162" i="50"/>
  <c r="CN161" i="50"/>
  <c r="CG161" i="50"/>
  <c r="BZ161" i="50"/>
  <c r="BS161" i="50"/>
  <c r="BL161" i="50"/>
  <c r="BE161" i="50"/>
  <c r="CN160" i="50"/>
  <c r="CG160" i="50"/>
  <c r="BZ160" i="50"/>
  <c r="BS160" i="50"/>
  <c r="BL160" i="50"/>
  <c r="BE160" i="50"/>
  <c r="CN159" i="50"/>
  <c r="CG159" i="50"/>
  <c r="CS159" i="50" s="1"/>
  <c r="BZ159" i="50"/>
  <c r="BS159" i="50"/>
  <c r="BL159" i="50"/>
  <c r="BE159" i="50"/>
  <c r="CQ159" i="50" s="1"/>
  <c r="CN158" i="50"/>
  <c r="CG158" i="50"/>
  <c r="BZ158" i="50"/>
  <c r="BS158" i="50"/>
  <c r="BL158" i="50"/>
  <c r="BE158" i="50"/>
  <c r="CN157" i="50"/>
  <c r="CG157" i="50"/>
  <c r="BZ157" i="50"/>
  <c r="BS157" i="50"/>
  <c r="BL157" i="50"/>
  <c r="BE157" i="50"/>
  <c r="CN156" i="50"/>
  <c r="CG156" i="50"/>
  <c r="BZ156" i="50"/>
  <c r="BS156" i="50"/>
  <c r="CR156" i="50" s="1"/>
  <c r="BL156" i="50"/>
  <c r="BE156" i="50"/>
  <c r="CN155" i="50"/>
  <c r="CG155" i="50"/>
  <c r="BZ155" i="50"/>
  <c r="BS155" i="50"/>
  <c r="BL155" i="50"/>
  <c r="BE155" i="50"/>
  <c r="CN154" i="50"/>
  <c r="CG154" i="50"/>
  <c r="BZ154" i="50"/>
  <c r="BS154" i="50"/>
  <c r="BL154" i="50"/>
  <c r="BE154" i="50"/>
  <c r="CQ154" i="50" s="1"/>
  <c r="CN153" i="50"/>
  <c r="CG153" i="50"/>
  <c r="BZ153" i="50"/>
  <c r="BS153" i="50"/>
  <c r="BL153" i="50"/>
  <c r="BE153" i="50"/>
  <c r="CN152" i="50"/>
  <c r="CG152" i="50"/>
  <c r="BZ152" i="50"/>
  <c r="BS152" i="50"/>
  <c r="BL152" i="50"/>
  <c r="BE152" i="50"/>
  <c r="CN151" i="50"/>
  <c r="CG151" i="50"/>
  <c r="BZ151" i="50"/>
  <c r="BS151" i="50"/>
  <c r="BL151" i="50"/>
  <c r="BE151" i="50"/>
  <c r="CN150" i="50"/>
  <c r="CG150" i="50"/>
  <c r="BZ150" i="50"/>
  <c r="BS150" i="50"/>
  <c r="BL150" i="50"/>
  <c r="BE150" i="50"/>
  <c r="CN149" i="50"/>
  <c r="CG149" i="50"/>
  <c r="BZ149" i="50"/>
  <c r="BS149" i="50"/>
  <c r="BL149" i="50"/>
  <c r="BE149" i="50"/>
  <c r="CQ149" i="50" s="1"/>
  <c r="CN148" i="50"/>
  <c r="CG148" i="50"/>
  <c r="BZ148" i="50"/>
  <c r="BS148" i="50"/>
  <c r="BL148" i="50"/>
  <c r="BE148" i="50"/>
  <c r="CQ148" i="50" s="1"/>
  <c r="CN147" i="50"/>
  <c r="CG147" i="50"/>
  <c r="BZ147" i="50"/>
  <c r="BS147" i="50"/>
  <c r="BL147" i="50"/>
  <c r="BE147" i="50"/>
  <c r="CN146" i="50"/>
  <c r="CG146" i="50"/>
  <c r="BZ146" i="50"/>
  <c r="BS146" i="50"/>
  <c r="BL146" i="50"/>
  <c r="BE146" i="50"/>
  <c r="CN145" i="50"/>
  <c r="CG145" i="50"/>
  <c r="BZ145" i="50"/>
  <c r="BS145" i="50"/>
  <c r="BL145" i="50"/>
  <c r="BE145" i="50"/>
  <c r="CQ145" i="50" s="1"/>
  <c r="CN144" i="50"/>
  <c r="CG144" i="50"/>
  <c r="BZ144" i="50"/>
  <c r="BS144" i="50"/>
  <c r="BL144" i="50"/>
  <c r="BE144" i="50"/>
  <c r="CN143" i="50"/>
  <c r="CG143" i="50"/>
  <c r="BZ143" i="50"/>
  <c r="BS143" i="50"/>
  <c r="BL143" i="50"/>
  <c r="BE143" i="50"/>
  <c r="CN142" i="50"/>
  <c r="CG142" i="50"/>
  <c r="BZ142" i="50"/>
  <c r="BS142" i="50"/>
  <c r="CR142" i="50" s="1"/>
  <c r="BL142" i="50"/>
  <c r="BE142" i="50"/>
  <c r="CN141" i="50"/>
  <c r="CG141" i="50"/>
  <c r="BZ141" i="50"/>
  <c r="BS141" i="50"/>
  <c r="BL141" i="50"/>
  <c r="BE141" i="50"/>
  <c r="CQ141" i="50" s="1"/>
  <c r="CN140" i="50"/>
  <c r="CG140" i="50"/>
  <c r="BZ140" i="50"/>
  <c r="BS140" i="50"/>
  <c r="BL140" i="50"/>
  <c r="BE140" i="50"/>
  <c r="CQ140" i="50" s="1"/>
  <c r="CN139" i="50"/>
  <c r="CG139" i="50"/>
  <c r="BZ139" i="50"/>
  <c r="BS139" i="50"/>
  <c r="BL139" i="50"/>
  <c r="BE139" i="50"/>
  <c r="CQ139" i="50" s="1"/>
  <c r="CN138" i="50"/>
  <c r="CG138" i="50"/>
  <c r="CS138" i="50" s="1"/>
  <c r="BZ138" i="50"/>
  <c r="BS138" i="50"/>
  <c r="BL138" i="50"/>
  <c r="BE138" i="50"/>
  <c r="CN137" i="50"/>
  <c r="CG137" i="50"/>
  <c r="CS137" i="50" s="1"/>
  <c r="BZ137" i="50"/>
  <c r="BS137" i="50"/>
  <c r="BL137" i="50"/>
  <c r="BE137" i="50"/>
  <c r="CN136" i="50"/>
  <c r="CG136" i="50"/>
  <c r="BZ136" i="50"/>
  <c r="BS136" i="50"/>
  <c r="BL136" i="50"/>
  <c r="BE136" i="50"/>
  <c r="CN135" i="50"/>
  <c r="CG135" i="50"/>
  <c r="BZ135" i="50"/>
  <c r="BS135" i="50"/>
  <c r="BL135" i="50"/>
  <c r="BE135" i="50"/>
  <c r="CN134" i="50"/>
  <c r="CG134" i="50"/>
  <c r="BZ134" i="50"/>
  <c r="BS134" i="50"/>
  <c r="BL134" i="50"/>
  <c r="BE134" i="50"/>
  <c r="CN133" i="50"/>
  <c r="CG133" i="50"/>
  <c r="BZ133" i="50"/>
  <c r="BS133" i="50"/>
  <c r="BL133" i="50"/>
  <c r="BE133" i="50"/>
  <c r="CQ133" i="50" s="1"/>
  <c r="CN132" i="50"/>
  <c r="CG132" i="50"/>
  <c r="BZ132" i="50"/>
  <c r="BS132" i="50"/>
  <c r="BL132" i="50"/>
  <c r="BE132" i="50"/>
  <c r="CN131" i="50"/>
  <c r="CG131" i="50"/>
  <c r="CS131" i="50" s="1"/>
  <c r="BZ131" i="50"/>
  <c r="BS131" i="50"/>
  <c r="BL131" i="50"/>
  <c r="BE131" i="50"/>
  <c r="CQ131" i="50" s="1"/>
  <c r="CN130" i="50"/>
  <c r="CG130" i="50"/>
  <c r="CS130" i="50" s="1"/>
  <c r="BZ130" i="50"/>
  <c r="BS130" i="50"/>
  <c r="BL130" i="50"/>
  <c r="BE130" i="50"/>
  <c r="CN129" i="50"/>
  <c r="CG129" i="50"/>
  <c r="CS129" i="50" s="1"/>
  <c r="BZ129" i="50"/>
  <c r="BS129" i="50"/>
  <c r="BL129" i="50"/>
  <c r="BE129" i="50"/>
  <c r="CN128" i="50"/>
  <c r="CG128" i="50"/>
  <c r="CS128" i="50" s="1"/>
  <c r="BZ128" i="50"/>
  <c r="BS128" i="50"/>
  <c r="CR128" i="50" s="1"/>
  <c r="BL128" i="50"/>
  <c r="BE128" i="50"/>
  <c r="CN127" i="50"/>
  <c r="CG127" i="50"/>
  <c r="BZ127" i="50"/>
  <c r="BS127" i="50"/>
  <c r="BL127" i="50"/>
  <c r="BE127" i="50"/>
  <c r="CQ127" i="50" s="1"/>
  <c r="CN126" i="50"/>
  <c r="CG126" i="50"/>
  <c r="BZ126" i="50"/>
  <c r="BS126" i="50"/>
  <c r="BL126" i="50"/>
  <c r="BE126" i="50"/>
  <c r="CQ126" i="50" s="1"/>
  <c r="CN125" i="50"/>
  <c r="CG125" i="50"/>
  <c r="BZ125" i="50"/>
  <c r="BS125" i="50"/>
  <c r="BL125" i="50"/>
  <c r="BE125" i="50"/>
  <c r="CQ125" i="50" s="1"/>
  <c r="CN124" i="50"/>
  <c r="CG124" i="50"/>
  <c r="CS124" i="50" s="1"/>
  <c r="BZ124" i="50"/>
  <c r="BS124" i="50"/>
  <c r="BL124" i="50"/>
  <c r="BE124" i="50"/>
  <c r="CN123" i="50"/>
  <c r="CG123" i="50"/>
  <c r="CS123" i="50" s="1"/>
  <c r="BZ123" i="50"/>
  <c r="BS123" i="50"/>
  <c r="BL123" i="50"/>
  <c r="BE123" i="50"/>
  <c r="CN122" i="50"/>
  <c r="CG122" i="50"/>
  <c r="BZ122" i="50"/>
  <c r="BS122" i="50"/>
  <c r="BL122" i="50"/>
  <c r="BE122" i="50"/>
  <c r="CN121" i="50"/>
  <c r="CG121" i="50"/>
  <c r="BZ121" i="50"/>
  <c r="BS121" i="50"/>
  <c r="BL121" i="50"/>
  <c r="BE121" i="50"/>
  <c r="CN120" i="50"/>
  <c r="CG120" i="50"/>
  <c r="BZ120" i="50"/>
  <c r="BS120" i="50"/>
  <c r="BL120" i="50"/>
  <c r="BE120" i="50"/>
  <c r="CN119" i="50"/>
  <c r="CG119" i="50"/>
  <c r="BZ119" i="50"/>
  <c r="BS119" i="50"/>
  <c r="BL119" i="50"/>
  <c r="BE119" i="50"/>
  <c r="CQ119" i="50" s="1"/>
  <c r="CN118" i="50"/>
  <c r="CG118" i="50"/>
  <c r="BZ118" i="50"/>
  <c r="BS118" i="50"/>
  <c r="BL118" i="50"/>
  <c r="BE118" i="50"/>
  <c r="CN117" i="50"/>
  <c r="CG117" i="50"/>
  <c r="BZ117" i="50"/>
  <c r="BS117" i="50"/>
  <c r="BL117" i="50"/>
  <c r="BE117" i="50"/>
  <c r="CQ117" i="50" s="1"/>
  <c r="CN116" i="50"/>
  <c r="CG116" i="50"/>
  <c r="BZ116" i="50"/>
  <c r="BS116" i="50"/>
  <c r="BL116" i="50"/>
  <c r="BE116" i="50"/>
  <c r="CN115" i="50"/>
  <c r="CG115" i="50"/>
  <c r="BZ115" i="50"/>
  <c r="BS115" i="50"/>
  <c r="BL115" i="50"/>
  <c r="BE115" i="50"/>
  <c r="CQ115" i="50" s="1"/>
  <c r="CN114" i="50"/>
  <c r="CG114" i="50"/>
  <c r="BZ114" i="50"/>
  <c r="BS114" i="50"/>
  <c r="BL114" i="50"/>
  <c r="BE114" i="50"/>
  <c r="CQ114" i="50" s="1"/>
  <c r="CN113" i="50"/>
  <c r="CG113" i="50"/>
  <c r="BZ113" i="50"/>
  <c r="BS113" i="50"/>
  <c r="BL113" i="50"/>
  <c r="BE113" i="50"/>
  <c r="CN112" i="50"/>
  <c r="CG112" i="50"/>
  <c r="CS112" i="50" s="1"/>
  <c r="BZ112" i="50"/>
  <c r="BS112" i="50"/>
  <c r="BL112" i="50"/>
  <c r="BE112" i="50"/>
  <c r="CN111" i="50"/>
  <c r="CG111" i="50"/>
  <c r="CS111" i="50" s="1"/>
  <c r="BZ111" i="50"/>
  <c r="BS111" i="50"/>
  <c r="BL111" i="50"/>
  <c r="BE111" i="50"/>
  <c r="CN110" i="50"/>
  <c r="CG110" i="50"/>
  <c r="BZ110" i="50"/>
  <c r="BS110" i="50"/>
  <c r="BL110" i="50"/>
  <c r="BE110" i="50"/>
  <c r="CN109" i="50"/>
  <c r="CG109" i="50"/>
  <c r="BZ109" i="50"/>
  <c r="BS109" i="50"/>
  <c r="BL109" i="50"/>
  <c r="BE109" i="50"/>
  <c r="CN108" i="50"/>
  <c r="CG108" i="50"/>
  <c r="BZ108" i="50"/>
  <c r="BS108" i="50"/>
  <c r="BL108" i="50"/>
  <c r="BE108" i="50"/>
  <c r="CQ108" i="50" s="1"/>
  <c r="CN107" i="50"/>
  <c r="CG107" i="50"/>
  <c r="BZ107" i="50"/>
  <c r="BS107" i="50"/>
  <c r="BL107" i="50"/>
  <c r="BE107" i="50"/>
  <c r="CQ107" i="50" s="1"/>
  <c r="CN106" i="50"/>
  <c r="CG106" i="50"/>
  <c r="BZ106" i="50"/>
  <c r="BS106" i="50"/>
  <c r="BL106" i="50"/>
  <c r="BE106" i="50"/>
  <c r="CN105" i="50"/>
  <c r="CG105" i="50"/>
  <c r="BZ105" i="50"/>
  <c r="BS105" i="50"/>
  <c r="BL105" i="50"/>
  <c r="BE105" i="50"/>
  <c r="CN104" i="50"/>
  <c r="CG104" i="50"/>
  <c r="CS104" i="50" s="1"/>
  <c r="BZ104" i="50"/>
  <c r="BS104" i="50"/>
  <c r="BL104" i="50"/>
  <c r="BE104" i="50"/>
  <c r="CQ104" i="50" s="1"/>
  <c r="CN103" i="50"/>
  <c r="CG103" i="50"/>
  <c r="BZ103" i="50"/>
  <c r="BS103" i="50"/>
  <c r="BL103" i="50"/>
  <c r="BE103" i="50"/>
  <c r="CQ103" i="50" s="1"/>
  <c r="CN102" i="50"/>
  <c r="CG102" i="50"/>
  <c r="BZ102" i="50"/>
  <c r="BS102" i="50"/>
  <c r="BL102" i="50"/>
  <c r="BE102" i="50"/>
  <c r="CN101" i="50"/>
  <c r="CG101" i="50"/>
  <c r="BZ101" i="50"/>
  <c r="BS101" i="50"/>
  <c r="BL101" i="50"/>
  <c r="BE101" i="50"/>
  <c r="CN100" i="50"/>
  <c r="CG100" i="50"/>
  <c r="CS100" i="50" s="1"/>
  <c r="BZ100" i="50"/>
  <c r="BS100" i="50"/>
  <c r="BL100" i="50"/>
  <c r="BE100" i="50"/>
  <c r="CQ100" i="50" s="1"/>
  <c r="CN99" i="50"/>
  <c r="CG99" i="50"/>
  <c r="BZ99" i="50"/>
  <c r="BS99" i="50"/>
  <c r="CR99" i="50" s="1"/>
  <c r="BL99" i="50"/>
  <c r="BE99" i="50"/>
  <c r="CN98" i="50"/>
  <c r="CG98" i="50"/>
  <c r="BZ98" i="50"/>
  <c r="BS98" i="50"/>
  <c r="CR98" i="50" s="1"/>
  <c r="BL98" i="50"/>
  <c r="BE98" i="50"/>
  <c r="CN97" i="50"/>
  <c r="CG97" i="50"/>
  <c r="BZ97" i="50"/>
  <c r="BS97" i="50"/>
  <c r="BL97" i="50"/>
  <c r="BE97" i="50"/>
  <c r="CQ97" i="50" s="1"/>
  <c r="CN96" i="50"/>
  <c r="CG96" i="50"/>
  <c r="BZ96" i="50"/>
  <c r="BS96" i="50"/>
  <c r="BL96" i="50"/>
  <c r="BE96" i="50"/>
  <c r="CQ96" i="50" s="1"/>
  <c r="CN95" i="50"/>
  <c r="CG95" i="50"/>
  <c r="BZ95" i="50"/>
  <c r="BS95" i="50"/>
  <c r="BL95" i="50"/>
  <c r="BE95" i="50"/>
  <c r="CN94" i="50"/>
  <c r="CG94" i="50"/>
  <c r="BZ94" i="50"/>
  <c r="BS94" i="50"/>
  <c r="BL94" i="50"/>
  <c r="BE94" i="50"/>
  <c r="CN93" i="50"/>
  <c r="CG93" i="50"/>
  <c r="CS93" i="50" s="1"/>
  <c r="BZ93" i="50"/>
  <c r="BS93" i="50"/>
  <c r="BL93" i="50"/>
  <c r="BE93" i="50"/>
  <c r="CN92" i="50"/>
  <c r="CG92" i="50"/>
  <c r="BZ92" i="50"/>
  <c r="BS92" i="50"/>
  <c r="BL92" i="50"/>
  <c r="BE92" i="50"/>
  <c r="CN91" i="50"/>
  <c r="CG91" i="50"/>
  <c r="BZ91" i="50"/>
  <c r="BS91" i="50"/>
  <c r="BL91" i="50"/>
  <c r="BE91" i="50"/>
  <c r="CN90" i="50"/>
  <c r="CG90" i="50"/>
  <c r="CS90" i="50" s="1"/>
  <c r="BZ90" i="50"/>
  <c r="BS90" i="50"/>
  <c r="BL90" i="50"/>
  <c r="BE90" i="50"/>
  <c r="CN89" i="50"/>
  <c r="CG89" i="50"/>
  <c r="CS89" i="50" s="1"/>
  <c r="BZ89" i="50"/>
  <c r="CR89" i="50" s="1"/>
  <c r="BS89" i="50"/>
  <c r="BL89" i="50"/>
  <c r="BE89" i="50"/>
  <c r="CN88" i="50"/>
  <c r="CG88" i="50"/>
  <c r="CS88" i="50" s="1"/>
  <c r="BZ88" i="50"/>
  <c r="BS88" i="50"/>
  <c r="BL88" i="50"/>
  <c r="BE88" i="50"/>
  <c r="CN87" i="50"/>
  <c r="CG87" i="50"/>
  <c r="BZ87" i="50"/>
  <c r="BS87" i="50"/>
  <c r="BL87" i="50"/>
  <c r="BE87" i="50"/>
  <c r="CN86" i="50"/>
  <c r="CG86" i="50"/>
  <c r="BZ86" i="50"/>
  <c r="BS86" i="50"/>
  <c r="BL86" i="50"/>
  <c r="BE86" i="50"/>
  <c r="CN85" i="50"/>
  <c r="CG85" i="50"/>
  <c r="BZ85" i="50"/>
  <c r="BS85" i="50"/>
  <c r="BL85" i="50"/>
  <c r="BE85" i="50"/>
  <c r="CN84" i="50"/>
  <c r="CG84" i="50"/>
  <c r="BZ84" i="50"/>
  <c r="BS84" i="50"/>
  <c r="BL84" i="50"/>
  <c r="BE84" i="50"/>
  <c r="CQ84" i="50" s="1"/>
  <c r="CN83" i="50"/>
  <c r="CG83" i="50"/>
  <c r="BZ83" i="50"/>
  <c r="BS83" i="50"/>
  <c r="BL83" i="50"/>
  <c r="BE83" i="50"/>
  <c r="CN82" i="50"/>
  <c r="CG82" i="50"/>
  <c r="CS82" i="50" s="1"/>
  <c r="BZ82" i="50"/>
  <c r="BS82" i="50"/>
  <c r="BL82" i="50"/>
  <c r="BE82" i="50"/>
  <c r="CN81" i="50"/>
  <c r="CG81" i="50"/>
  <c r="BZ81" i="50"/>
  <c r="BS81" i="50"/>
  <c r="BL81" i="50"/>
  <c r="BE81" i="50"/>
  <c r="CN80" i="50"/>
  <c r="CG80" i="50"/>
  <c r="CS80" i="50" s="1"/>
  <c r="BZ80" i="50"/>
  <c r="BS80" i="50"/>
  <c r="BL80" i="50"/>
  <c r="BE80" i="50"/>
  <c r="CN79" i="50"/>
  <c r="CG79" i="50"/>
  <c r="BZ79" i="50"/>
  <c r="BS79" i="50"/>
  <c r="BL79" i="50"/>
  <c r="BE79" i="50"/>
  <c r="CN78" i="50"/>
  <c r="CG78" i="50"/>
  <c r="CS78" i="50" s="1"/>
  <c r="BZ78" i="50"/>
  <c r="BS78" i="50"/>
  <c r="BL78" i="50"/>
  <c r="BE78" i="50"/>
  <c r="CN77" i="50"/>
  <c r="CG77" i="50"/>
  <c r="BZ77" i="50"/>
  <c r="BS77" i="50"/>
  <c r="BL77" i="50"/>
  <c r="BE77" i="50"/>
  <c r="CN76" i="50"/>
  <c r="CG76" i="50"/>
  <c r="BZ76" i="50"/>
  <c r="BS76" i="50"/>
  <c r="BL76" i="50"/>
  <c r="BE76" i="50"/>
  <c r="CQ76" i="50" s="1"/>
  <c r="CN75" i="50"/>
  <c r="CG75" i="50"/>
  <c r="BZ75" i="50"/>
  <c r="BS75" i="50"/>
  <c r="BL75" i="50"/>
  <c r="BE75" i="50"/>
  <c r="CN74" i="50"/>
  <c r="CG74" i="50"/>
  <c r="BZ74" i="50"/>
  <c r="BS74" i="50"/>
  <c r="BL74" i="50"/>
  <c r="BE74" i="50"/>
  <c r="CN73" i="50"/>
  <c r="CG73" i="50"/>
  <c r="CS73" i="50" s="1"/>
  <c r="BZ73" i="50"/>
  <c r="BS73" i="50"/>
  <c r="BL73" i="50"/>
  <c r="BE73" i="50"/>
  <c r="CN72" i="50"/>
  <c r="CG72" i="50"/>
  <c r="BZ72" i="50"/>
  <c r="BS72" i="50"/>
  <c r="BL72" i="50"/>
  <c r="BE72" i="50"/>
  <c r="CN71" i="50"/>
  <c r="CG71" i="50"/>
  <c r="BZ71" i="50"/>
  <c r="BS71" i="50"/>
  <c r="BL71" i="50"/>
  <c r="BE71" i="50"/>
  <c r="CQ71" i="50" s="1"/>
  <c r="CN70" i="50"/>
  <c r="CG70" i="50"/>
  <c r="CS70" i="50" s="1"/>
  <c r="BZ70" i="50"/>
  <c r="BS70" i="50"/>
  <c r="BL70" i="50"/>
  <c r="BE70" i="50"/>
  <c r="CN69" i="50"/>
  <c r="CG69" i="50"/>
  <c r="BZ69" i="50"/>
  <c r="BS69" i="50"/>
  <c r="BL69" i="50"/>
  <c r="BE69" i="50"/>
  <c r="CN68" i="50"/>
  <c r="CG68" i="50"/>
  <c r="BZ68" i="50"/>
  <c r="BS68" i="50"/>
  <c r="BL68" i="50"/>
  <c r="BE68" i="50"/>
  <c r="CN67" i="50"/>
  <c r="CG67" i="50"/>
  <c r="BZ67" i="50"/>
  <c r="BS67" i="50"/>
  <c r="BL67" i="50"/>
  <c r="BE67" i="50"/>
  <c r="CN66" i="50"/>
  <c r="CG66" i="50"/>
  <c r="BZ66" i="50"/>
  <c r="BS66" i="50"/>
  <c r="BL66" i="50"/>
  <c r="BE66" i="50"/>
  <c r="CN65" i="50"/>
  <c r="CG65" i="50"/>
  <c r="BZ65" i="50"/>
  <c r="BS65" i="50"/>
  <c r="BL65" i="50"/>
  <c r="BE65" i="50"/>
  <c r="CN64" i="50"/>
  <c r="CG64" i="50"/>
  <c r="CS64" i="50" s="1"/>
  <c r="BZ64" i="50"/>
  <c r="BS64" i="50"/>
  <c r="BL64" i="50"/>
  <c r="BE64" i="50"/>
  <c r="CN63" i="50"/>
  <c r="CG63" i="50"/>
  <c r="BZ63" i="50"/>
  <c r="BS63" i="50"/>
  <c r="BL63" i="50"/>
  <c r="BE63" i="50"/>
  <c r="CN62" i="50"/>
  <c r="CG62" i="50"/>
  <c r="BZ62" i="50"/>
  <c r="BS62" i="50"/>
  <c r="BL62" i="50"/>
  <c r="BE62" i="50"/>
  <c r="CN61" i="50"/>
  <c r="CG61" i="50"/>
  <c r="BZ61" i="50"/>
  <c r="BS61" i="50"/>
  <c r="BL61" i="50"/>
  <c r="BE61" i="50"/>
  <c r="CN60" i="50"/>
  <c r="CG60" i="50"/>
  <c r="BZ60" i="50"/>
  <c r="BS60" i="50"/>
  <c r="BL60" i="50"/>
  <c r="BE60" i="50"/>
  <c r="CN59" i="50"/>
  <c r="CG59" i="50"/>
  <c r="BZ59" i="50"/>
  <c r="BS59" i="50"/>
  <c r="CR59" i="50" s="1"/>
  <c r="BL59" i="50"/>
  <c r="BE59" i="50"/>
  <c r="CN58" i="50"/>
  <c r="CG58" i="50"/>
  <c r="BZ58" i="50"/>
  <c r="BS58" i="50"/>
  <c r="BL58" i="50"/>
  <c r="BE58" i="50"/>
  <c r="CN57" i="50"/>
  <c r="CG57" i="50"/>
  <c r="BZ57" i="50"/>
  <c r="BS57" i="50"/>
  <c r="BL57" i="50"/>
  <c r="BE57" i="50"/>
  <c r="CN56" i="50"/>
  <c r="CG56" i="50"/>
  <c r="CS56" i="50" s="1"/>
  <c r="BZ56" i="50"/>
  <c r="BS56" i="50"/>
  <c r="BL56" i="50"/>
  <c r="BE56" i="50"/>
  <c r="CN55" i="50"/>
  <c r="CG55" i="50"/>
  <c r="BZ55" i="50"/>
  <c r="BS55" i="50"/>
  <c r="BL55" i="50"/>
  <c r="BE55" i="50"/>
  <c r="CN54" i="50"/>
  <c r="CG54" i="50"/>
  <c r="CS54" i="50" s="1"/>
  <c r="BZ54" i="50"/>
  <c r="BS54" i="50"/>
  <c r="BL54" i="50"/>
  <c r="BE54" i="50"/>
  <c r="CN53" i="50"/>
  <c r="CG53" i="50"/>
  <c r="BZ53" i="50"/>
  <c r="BS53" i="50"/>
  <c r="BL53" i="50"/>
  <c r="BE53" i="50"/>
  <c r="CN52" i="50"/>
  <c r="CG52" i="50"/>
  <c r="BZ52" i="50"/>
  <c r="BS52" i="50"/>
  <c r="CR52" i="50" s="1"/>
  <c r="BL52" i="50"/>
  <c r="BE52" i="50"/>
  <c r="CQ52" i="50" s="1"/>
  <c r="CN51" i="50"/>
  <c r="CG51" i="50"/>
  <c r="BZ51" i="50"/>
  <c r="BS51" i="50"/>
  <c r="BL51" i="50"/>
  <c r="BE51" i="50"/>
  <c r="CN50" i="50"/>
  <c r="CG50" i="50"/>
  <c r="CS50" i="50" s="1"/>
  <c r="BZ50" i="50"/>
  <c r="BS50" i="50"/>
  <c r="BL50" i="50"/>
  <c r="BE50" i="50"/>
  <c r="CN49" i="50"/>
  <c r="CG49" i="50"/>
  <c r="BZ49" i="50"/>
  <c r="BS49" i="50"/>
  <c r="BL49" i="50"/>
  <c r="BE49" i="50"/>
  <c r="CN48" i="50"/>
  <c r="CG48" i="50"/>
  <c r="BZ48" i="50"/>
  <c r="BS48" i="50"/>
  <c r="BL48" i="50"/>
  <c r="BE48" i="50"/>
  <c r="CN47" i="50"/>
  <c r="CG47" i="50"/>
  <c r="CS47" i="50" s="1"/>
  <c r="BZ47" i="50"/>
  <c r="BS47" i="50"/>
  <c r="BL47" i="50"/>
  <c r="BE47" i="50"/>
  <c r="CQ47" i="50" s="1"/>
  <c r="CN46" i="50"/>
  <c r="CG46" i="50"/>
  <c r="BZ46" i="50"/>
  <c r="BS46" i="50"/>
  <c r="BL46" i="50"/>
  <c r="BE46" i="50"/>
  <c r="CN45" i="50"/>
  <c r="CG45" i="50"/>
  <c r="BZ45" i="50"/>
  <c r="BS45" i="50"/>
  <c r="BL45" i="50"/>
  <c r="BE45" i="50"/>
  <c r="CN44" i="50"/>
  <c r="CG44" i="50"/>
  <c r="BZ44" i="50"/>
  <c r="BS44" i="50"/>
  <c r="BL44" i="50"/>
  <c r="BE44" i="50"/>
  <c r="CN43" i="50"/>
  <c r="CG43" i="50"/>
  <c r="BZ43" i="50"/>
  <c r="BS43" i="50"/>
  <c r="BL43" i="50"/>
  <c r="BE43" i="50"/>
  <c r="CQ43" i="50" s="1"/>
  <c r="CN42" i="50"/>
  <c r="CG42" i="50"/>
  <c r="BZ42" i="50"/>
  <c r="BS42" i="50"/>
  <c r="BL42" i="50"/>
  <c r="BE42" i="50"/>
  <c r="CN41" i="50"/>
  <c r="CG41" i="50"/>
  <c r="BZ41" i="50"/>
  <c r="BS41" i="50"/>
  <c r="BL41" i="50"/>
  <c r="BE41" i="50"/>
  <c r="CN40" i="50"/>
  <c r="CG40" i="50"/>
  <c r="BZ40" i="50"/>
  <c r="BS40" i="50"/>
  <c r="BL40" i="50"/>
  <c r="BE40" i="50"/>
  <c r="CQ40" i="50" s="1"/>
  <c r="CN39" i="50"/>
  <c r="CG39" i="50"/>
  <c r="BZ39" i="50"/>
  <c r="BS39" i="50"/>
  <c r="BL39" i="50"/>
  <c r="BE39" i="50"/>
  <c r="CN38" i="50"/>
  <c r="CG38" i="50"/>
  <c r="BZ38" i="50"/>
  <c r="BS38" i="50"/>
  <c r="BL38" i="50"/>
  <c r="BE38" i="50"/>
  <c r="CN37" i="50"/>
  <c r="CG37" i="50"/>
  <c r="BZ37" i="50"/>
  <c r="BS37" i="50"/>
  <c r="BL37" i="50"/>
  <c r="BE37" i="50"/>
  <c r="CN36" i="50"/>
  <c r="CG36" i="50"/>
  <c r="BZ36" i="50"/>
  <c r="BS36" i="50"/>
  <c r="BL36" i="50"/>
  <c r="BE36" i="50"/>
  <c r="CN35" i="50"/>
  <c r="CG35" i="50"/>
  <c r="BZ35" i="50"/>
  <c r="BS35" i="50"/>
  <c r="BL35" i="50"/>
  <c r="BE35" i="50"/>
  <c r="CN34" i="50"/>
  <c r="CG34" i="50"/>
  <c r="BZ34" i="50"/>
  <c r="BS34" i="50"/>
  <c r="BL34" i="50"/>
  <c r="BE34" i="50"/>
  <c r="CN33" i="50"/>
  <c r="CG33" i="50"/>
  <c r="BZ33" i="50"/>
  <c r="BS33" i="50"/>
  <c r="BL33" i="50"/>
  <c r="BE33" i="50"/>
  <c r="CN32" i="50"/>
  <c r="CG32" i="50"/>
  <c r="BZ32" i="50"/>
  <c r="BS32" i="50"/>
  <c r="BL32" i="50"/>
  <c r="BE32" i="50"/>
  <c r="CN31" i="50"/>
  <c r="CG31" i="50"/>
  <c r="BZ31" i="50"/>
  <c r="BS31" i="50"/>
  <c r="BL31" i="50"/>
  <c r="BE31" i="50"/>
  <c r="CN30" i="50"/>
  <c r="CG30" i="50"/>
  <c r="BZ30" i="50"/>
  <c r="BS30" i="50"/>
  <c r="BL30" i="50"/>
  <c r="BE30" i="50"/>
  <c r="CN29" i="50"/>
  <c r="CG29" i="50"/>
  <c r="BZ29" i="50"/>
  <c r="BS29" i="50"/>
  <c r="BL29" i="50"/>
  <c r="BE29" i="50"/>
  <c r="CN28" i="50"/>
  <c r="CG28" i="50"/>
  <c r="CS28" i="50" s="1"/>
  <c r="BZ28" i="50"/>
  <c r="BS28" i="50"/>
  <c r="BL28" i="50"/>
  <c r="BE28" i="50"/>
  <c r="CQ28" i="50" s="1"/>
  <c r="CN27" i="50"/>
  <c r="CG27" i="50"/>
  <c r="BZ27" i="50"/>
  <c r="BS27" i="50"/>
  <c r="BL27" i="50"/>
  <c r="BE27" i="50"/>
  <c r="CN26" i="50"/>
  <c r="CG26" i="50"/>
  <c r="BZ26" i="50"/>
  <c r="BS26" i="50"/>
  <c r="BL26" i="50"/>
  <c r="BE26" i="50"/>
  <c r="CN25" i="50"/>
  <c r="CG25" i="50"/>
  <c r="CS25" i="50" s="1"/>
  <c r="BZ25" i="50"/>
  <c r="BS25" i="50"/>
  <c r="BL25" i="50"/>
  <c r="BE25" i="50"/>
  <c r="CQ25" i="50" s="1"/>
  <c r="CN24" i="50"/>
  <c r="CG24" i="50"/>
  <c r="BZ24" i="50"/>
  <c r="BS24" i="50"/>
  <c r="BL24" i="50"/>
  <c r="BE24" i="50"/>
  <c r="CQ24" i="50" s="1"/>
  <c r="CN23" i="50"/>
  <c r="CG23" i="50"/>
  <c r="BZ23" i="50"/>
  <c r="BS23" i="50"/>
  <c r="BL23" i="50"/>
  <c r="BE23" i="50"/>
  <c r="CN22" i="50"/>
  <c r="CG22" i="50"/>
  <c r="BZ22" i="50"/>
  <c r="BS22" i="50"/>
  <c r="BL22" i="50"/>
  <c r="BE22" i="50"/>
  <c r="CN21" i="50"/>
  <c r="CG21" i="50"/>
  <c r="BZ21" i="50"/>
  <c r="BS21" i="50"/>
  <c r="BL21" i="50"/>
  <c r="BE21" i="50"/>
  <c r="CN20" i="50"/>
  <c r="CG20" i="50"/>
  <c r="BZ20" i="50"/>
  <c r="BS20" i="50"/>
  <c r="BL20" i="50"/>
  <c r="BE20" i="50"/>
  <c r="CQ20" i="50" s="1"/>
  <c r="CN19" i="50"/>
  <c r="CG19" i="50"/>
  <c r="BZ19" i="50"/>
  <c r="BS19" i="50"/>
  <c r="BL19" i="50"/>
  <c r="BE19" i="50"/>
  <c r="CQ19" i="50" s="1"/>
  <c r="CN18" i="50"/>
  <c r="CG18" i="50"/>
  <c r="BZ18" i="50"/>
  <c r="BS18" i="50"/>
  <c r="BL18" i="50"/>
  <c r="BE18" i="50"/>
  <c r="CN17" i="50"/>
  <c r="CG17" i="50"/>
  <c r="BZ17" i="50"/>
  <c r="BS17" i="50"/>
  <c r="BL17" i="50"/>
  <c r="BE17" i="50"/>
  <c r="CQ17" i="50" s="1"/>
  <c r="AX17" i="50"/>
  <c r="CP16" i="50"/>
  <c r="CN16" i="50"/>
  <c r="CG16" i="50"/>
  <c r="CS16" i="50" s="1"/>
  <c r="BZ16" i="50"/>
  <c r="BS16" i="50"/>
  <c r="BL16" i="50"/>
  <c r="BE16" i="50"/>
  <c r="A537" i="53" l="1"/>
  <c r="D536" i="53"/>
  <c r="C536" i="53"/>
  <c r="B536" i="53"/>
  <c r="E504" i="53"/>
  <c r="A505" i="53"/>
  <c r="D504" i="53"/>
  <c r="G504" i="53" s="1"/>
  <c r="C504" i="53"/>
  <c r="F504" i="53" s="1"/>
  <c r="B504" i="53"/>
  <c r="A50" i="53"/>
  <c r="CS185" i="50"/>
  <c r="CR190" i="50"/>
  <c r="CR612" i="50"/>
  <c r="CS498" i="50"/>
  <c r="CR116" i="50"/>
  <c r="CR445" i="50"/>
  <c r="CR100" i="50"/>
  <c r="CR338" i="50"/>
  <c r="CR345" i="50"/>
  <c r="CR429" i="50"/>
  <c r="CR450" i="50"/>
  <c r="CR329" i="50"/>
  <c r="CR343" i="50"/>
  <c r="CR399" i="50"/>
  <c r="CR406" i="50"/>
  <c r="CQ197" i="50"/>
  <c r="CR220" i="50"/>
  <c r="CS236" i="50"/>
  <c r="CQ239" i="50"/>
  <c r="CS243" i="50"/>
  <c r="CR248" i="50"/>
  <c r="CQ492" i="50"/>
  <c r="CR494" i="50"/>
  <c r="CR529" i="50"/>
  <c r="CQ82" i="50"/>
  <c r="CR283" i="50"/>
  <c r="CQ31" i="50"/>
  <c r="CR202" i="50"/>
  <c r="CS357" i="50"/>
  <c r="CQ511" i="50"/>
  <c r="CS478" i="50"/>
  <c r="CR66" i="50"/>
  <c r="CR96" i="50"/>
  <c r="CR186" i="50"/>
  <c r="CR207" i="50"/>
  <c r="CQ314" i="50"/>
  <c r="CS325" i="50"/>
  <c r="CR346" i="50"/>
  <c r="CR439" i="50"/>
  <c r="CR453" i="50"/>
  <c r="CS455" i="50"/>
  <c r="CR145" i="50"/>
  <c r="CS177" i="50"/>
  <c r="CQ435" i="50"/>
  <c r="CS309" i="50"/>
  <c r="CQ217" i="50"/>
  <c r="CR226" i="50"/>
  <c r="CR247" i="50"/>
  <c r="CS249" i="50"/>
  <c r="CQ282" i="50"/>
  <c r="CS29" i="50"/>
  <c r="CR34" i="50"/>
  <c r="CS43" i="50"/>
  <c r="CS270" i="50"/>
  <c r="CS393" i="50"/>
  <c r="CR514" i="50"/>
  <c r="CS530" i="50"/>
  <c r="CQ542" i="50"/>
  <c r="CR544" i="50"/>
  <c r="CR16" i="50"/>
  <c r="CS27" i="50"/>
  <c r="CS34" i="50"/>
  <c r="CQ37" i="50"/>
  <c r="CQ51" i="50"/>
  <c r="CS92" i="50"/>
  <c r="CS106" i="50"/>
  <c r="CQ109" i="50"/>
  <c r="CS150" i="50"/>
  <c r="CQ153" i="50"/>
  <c r="CR155" i="50"/>
  <c r="CQ167" i="50"/>
  <c r="CQ206" i="50"/>
  <c r="CQ287" i="50"/>
  <c r="CS291" i="50"/>
  <c r="CS298" i="50"/>
  <c r="CS305" i="50"/>
  <c r="CS312" i="50"/>
  <c r="CQ331" i="50"/>
  <c r="CS342" i="50"/>
  <c r="CQ345" i="50"/>
  <c r="CS377" i="50"/>
  <c r="CQ380" i="50"/>
  <c r="CS384" i="50"/>
  <c r="CQ394" i="50"/>
  <c r="CQ415" i="50"/>
  <c r="CQ496" i="50"/>
  <c r="CS514" i="50"/>
  <c r="CS521" i="50"/>
  <c r="CQ591" i="50"/>
  <c r="CS595" i="50"/>
  <c r="CQ101" i="50"/>
  <c r="CS83" i="50"/>
  <c r="CR88" i="50"/>
  <c r="CQ137" i="50"/>
  <c r="CQ144" i="50"/>
  <c r="CQ220" i="50"/>
  <c r="CQ241" i="50"/>
  <c r="CQ262" i="50"/>
  <c r="CS266" i="50"/>
  <c r="CS275" i="50"/>
  <c r="CQ278" i="50"/>
  <c r="CS326" i="50"/>
  <c r="CQ459" i="50"/>
  <c r="CS463" i="50"/>
  <c r="CQ466" i="50"/>
  <c r="CR159" i="50"/>
  <c r="CR538" i="50"/>
  <c r="CR545" i="50"/>
  <c r="CS413" i="50"/>
  <c r="CS554" i="50"/>
  <c r="CR106" i="50"/>
  <c r="CR566" i="50"/>
  <c r="CR120" i="50"/>
  <c r="CR388" i="50"/>
  <c r="CS62" i="50"/>
  <c r="CQ342" i="50"/>
  <c r="CR495" i="50"/>
  <c r="CR502" i="50"/>
  <c r="CS170" i="50"/>
  <c r="CR193" i="50"/>
  <c r="CS195" i="50"/>
  <c r="CS422" i="50"/>
  <c r="CQ425" i="50"/>
  <c r="CS429" i="50"/>
  <c r="CS431" i="50"/>
  <c r="CQ441" i="50"/>
  <c r="CR575" i="50"/>
  <c r="CS392" i="50"/>
  <c r="CR150" i="50"/>
  <c r="CR409" i="50"/>
  <c r="CQ171" i="50"/>
  <c r="CR397" i="50"/>
  <c r="CS499" i="50"/>
  <c r="CS314" i="50"/>
  <c r="CQ324" i="50"/>
  <c r="CS474" i="50"/>
  <c r="CQ491" i="50"/>
  <c r="CS495" i="50"/>
  <c r="CQ402" i="50"/>
  <c r="CR104" i="50"/>
  <c r="CR330" i="50"/>
  <c r="CR74" i="50"/>
  <c r="CR28" i="50"/>
  <c r="CQ267" i="50"/>
  <c r="CQ285" i="50"/>
  <c r="CR310" i="50"/>
  <c r="CS449" i="50"/>
  <c r="CQ452" i="50"/>
  <c r="CR477" i="50"/>
  <c r="CQ489" i="50"/>
  <c r="CR395" i="50"/>
  <c r="CR557" i="50"/>
  <c r="CR339" i="50"/>
  <c r="CR511" i="50"/>
  <c r="CQ207" i="50"/>
  <c r="CS211" i="50"/>
  <c r="CS227" i="50"/>
  <c r="CR260" i="50"/>
  <c r="CQ427" i="50"/>
  <c r="CR431" i="50"/>
  <c r="CQ436" i="50"/>
  <c r="CS440" i="50"/>
  <c r="CQ457" i="50"/>
  <c r="CR468" i="50"/>
  <c r="CR534" i="50"/>
  <c r="CR571" i="50"/>
  <c r="CS21" i="50"/>
  <c r="CQ56" i="50"/>
  <c r="CR65" i="50"/>
  <c r="CQ93" i="50"/>
  <c r="CR95" i="50"/>
  <c r="CR189" i="50"/>
  <c r="CS237" i="50"/>
  <c r="CR249" i="50"/>
  <c r="CR287" i="50"/>
  <c r="CQ322" i="50"/>
  <c r="CR324" i="50"/>
  <c r="CQ505" i="50"/>
  <c r="CR24" i="50"/>
  <c r="CS35" i="50"/>
  <c r="CQ38" i="50"/>
  <c r="CS42" i="50"/>
  <c r="CQ61" i="50"/>
  <c r="CS65" i="50"/>
  <c r="CR79" i="50"/>
  <c r="CS102" i="50"/>
  <c r="CQ105" i="50"/>
  <c r="CS139" i="50"/>
  <c r="CR162" i="50"/>
  <c r="CS171" i="50"/>
  <c r="CQ174" i="50"/>
  <c r="CQ185" i="50"/>
  <c r="CS189" i="50"/>
  <c r="CQ201" i="50"/>
  <c r="CS205" i="50"/>
  <c r="CS214" i="50"/>
  <c r="CS228" i="50"/>
  <c r="CQ231" i="50"/>
  <c r="CS235" i="50"/>
  <c r="CS242" i="50"/>
  <c r="CQ245" i="50"/>
  <c r="CS260" i="50"/>
  <c r="CR265" i="50"/>
  <c r="CS269" i="50"/>
  <c r="CQ274" i="50"/>
  <c r="CR276" i="50"/>
  <c r="CS278" i="50"/>
  <c r="CQ290" i="50"/>
  <c r="CS294" i="50"/>
  <c r="CS301" i="50"/>
  <c r="CQ320" i="50"/>
  <c r="CS324" i="50"/>
  <c r="CR363" i="50"/>
  <c r="CS365" i="50"/>
  <c r="CS372" i="50"/>
  <c r="CQ382" i="50"/>
  <c r="CS386" i="50"/>
  <c r="CQ389" i="50"/>
  <c r="CQ405" i="50"/>
  <c r="CQ412" i="50"/>
  <c r="CR416" i="50"/>
  <c r="CS418" i="50"/>
  <c r="CQ421" i="50"/>
  <c r="CR432" i="50"/>
  <c r="CR455" i="50"/>
  <c r="CR473" i="50"/>
  <c r="CS489" i="50"/>
  <c r="CQ503" i="50"/>
  <c r="CS507" i="50"/>
  <c r="CQ510" i="50"/>
  <c r="CS516" i="50"/>
  <c r="CQ519" i="50"/>
  <c r="CQ558" i="50"/>
  <c r="CR562" i="50"/>
  <c r="CR569" i="50"/>
  <c r="CR590" i="50"/>
  <c r="CR599" i="50"/>
  <c r="CR19" i="50"/>
  <c r="CS26" i="50"/>
  <c r="CQ75" i="50"/>
  <c r="CS79" i="50"/>
  <c r="CQ89" i="50"/>
  <c r="CS109" i="50"/>
  <c r="CQ112" i="50"/>
  <c r="CS162" i="50"/>
  <c r="CQ165" i="50"/>
  <c r="CS196" i="50"/>
  <c r="CS256" i="50"/>
  <c r="CS416" i="50"/>
  <c r="CS448" i="50"/>
  <c r="CQ451" i="50"/>
  <c r="CQ469" i="50"/>
  <c r="CQ501" i="50"/>
  <c r="CQ565" i="50"/>
  <c r="CS569" i="50"/>
  <c r="CR597" i="50"/>
  <c r="CS599" i="50"/>
  <c r="CQ602" i="50"/>
  <c r="CR604" i="50"/>
  <c r="CQ16" i="50"/>
  <c r="CQ50" i="50"/>
  <c r="CQ87" i="50"/>
  <c r="CQ110" i="50"/>
  <c r="CR121" i="50"/>
  <c r="CR151" i="50"/>
  <c r="CS153" i="50"/>
  <c r="CS160" i="50"/>
  <c r="CS167" i="50"/>
  <c r="CR174" i="50"/>
  <c r="CS210" i="50"/>
  <c r="CQ222" i="50"/>
  <c r="CQ268" i="50"/>
  <c r="CR272" i="50"/>
  <c r="CS276" i="50"/>
  <c r="CR281" i="50"/>
  <c r="CR290" i="50"/>
  <c r="CQ295" i="50"/>
  <c r="CR297" i="50"/>
  <c r="CS306" i="50"/>
  <c r="CR389" i="50"/>
  <c r="CS437" i="50"/>
  <c r="CS446" i="50"/>
  <c r="CQ449" i="50"/>
  <c r="CQ481" i="50"/>
  <c r="CR483" i="50"/>
  <c r="CS485" i="50"/>
  <c r="CS528" i="50"/>
  <c r="CS537" i="50"/>
  <c r="CS544" i="50"/>
  <c r="CQ547" i="50"/>
  <c r="CR558" i="50"/>
  <c r="CS581" i="50"/>
  <c r="CS588" i="50"/>
  <c r="CS597" i="50"/>
  <c r="CQ600" i="50"/>
  <c r="CS611" i="50"/>
  <c r="CR29" i="50"/>
  <c r="CS38" i="50"/>
  <c r="CS68" i="50"/>
  <c r="CS142" i="50"/>
  <c r="CS151" i="50"/>
  <c r="CQ170" i="50"/>
  <c r="CS174" i="50"/>
  <c r="CS224" i="50"/>
  <c r="CS245" i="50"/>
  <c r="CQ248" i="50"/>
  <c r="CS304" i="50"/>
  <c r="CS320" i="50"/>
  <c r="CR394" i="50"/>
  <c r="CS462" i="50"/>
  <c r="CQ515" i="50"/>
  <c r="CR103" i="50"/>
  <c r="CR261" i="50"/>
  <c r="CQ355" i="50"/>
  <c r="CS20" i="50"/>
  <c r="CQ46" i="50"/>
  <c r="CS52" i="50"/>
  <c r="CQ55" i="50"/>
  <c r="CQ62" i="50"/>
  <c r="CQ69" i="50"/>
  <c r="CR73" i="50"/>
  <c r="CR80" i="50"/>
  <c r="CQ122" i="50"/>
  <c r="CQ129" i="50"/>
  <c r="CQ143" i="50"/>
  <c r="CR170" i="50"/>
  <c r="CR177" i="50"/>
  <c r="CS190" i="50"/>
  <c r="CQ193" i="50"/>
  <c r="CQ232" i="50"/>
  <c r="CS288" i="50"/>
  <c r="CQ291" i="50"/>
  <c r="CS295" i="50"/>
  <c r="CQ298" i="50"/>
  <c r="CS302" i="50"/>
  <c r="CQ305" i="50"/>
  <c r="CQ360" i="50"/>
  <c r="CS373" i="50"/>
  <c r="CQ376" i="50"/>
  <c r="CQ383" i="50"/>
  <c r="CS387" i="50"/>
  <c r="CS419" i="50"/>
  <c r="CS435" i="50"/>
  <c r="CQ445" i="50"/>
  <c r="CR465" i="50"/>
  <c r="CS469" i="50"/>
  <c r="CS490" i="50"/>
  <c r="CQ495" i="50"/>
  <c r="CQ504" i="50"/>
  <c r="CS517" i="50"/>
  <c r="CQ527" i="50"/>
  <c r="CQ559" i="50"/>
  <c r="CR523" i="50"/>
  <c r="CR555" i="50"/>
  <c r="CS49" i="50"/>
  <c r="CR71" i="50"/>
  <c r="CR254" i="50"/>
  <c r="CR267" i="50"/>
  <c r="CR452" i="50"/>
  <c r="CS479" i="50"/>
  <c r="CR613" i="50"/>
  <c r="CQ67" i="50"/>
  <c r="CS71" i="50"/>
  <c r="CQ83" i="50"/>
  <c r="CQ99" i="50"/>
  <c r="CQ113" i="50"/>
  <c r="CR117" i="50"/>
  <c r="CS119" i="50"/>
  <c r="CR131" i="50"/>
  <c r="CS147" i="50"/>
  <c r="CQ250" i="50"/>
  <c r="CS254" i="50"/>
  <c r="CS258" i="50"/>
  <c r="CS267" i="50"/>
  <c r="CR427" i="50"/>
  <c r="CS436" i="50"/>
  <c r="CQ473" i="50"/>
  <c r="CS563" i="50"/>
  <c r="CQ566" i="50"/>
  <c r="CS570" i="50"/>
  <c r="CQ573" i="50"/>
  <c r="CS577" i="50"/>
  <c r="CQ580" i="50"/>
  <c r="CR591" i="50"/>
  <c r="CR33" i="50"/>
  <c r="CS166" i="50"/>
  <c r="CR232" i="50"/>
  <c r="CR53" i="50"/>
  <c r="CQ65" i="50"/>
  <c r="CS69" i="50"/>
  <c r="CQ88" i="50"/>
  <c r="CR92" i="50"/>
  <c r="CQ111" i="50"/>
  <c r="CR113" i="50"/>
  <c r="CR122" i="50"/>
  <c r="CR143" i="50"/>
  <c r="CS265" i="50"/>
  <c r="CQ398" i="50"/>
  <c r="CS402" i="50"/>
  <c r="CS409" i="50"/>
  <c r="CR418" i="50"/>
  <c r="CQ430" i="50"/>
  <c r="CS434" i="50"/>
  <c r="CS443" i="50"/>
  <c r="CQ464" i="50"/>
  <c r="CR466" i="50"/>
  <c r="CS468" i="50"/>
  <c r="CR223" i="50"/>
  <c r="CS389" i="50"/>
  <c r="CR396" i="50"/>
  <c r="CR22" i="50"/>
  <c r="CQ29" i="50"/>
  <c r="CR31" i="50"/>
  <c r="CR38" i="50"/>
  <c r="CQ169" i="50"/>
  <c r="CR171" i="50"/>
  <c r="CR282" i="50"/>
  <c r="CQ289" i="50"/>
  <c r="CR291" i="50"/>
  <c r="CR305" i="50"/>
  <c r="CQ369" i="50"/>
  <c r="CR371" i="50"/>
  <c r="CR378" i="50"/>
  <c r="CS380" i="50"/>
  <c r="CR385" i="50"/>
  <c r="CR182" i="50"/>
  <c r="CR214" i="50"/>
  <c r="CS492" i="50"/>
  <c r="CR501" i="50"/>
  <c r="CR36" i="50"/>
  <c r="CR43" i="50"/>
  <c r="CS155" i="50"/>
  <c r="CQ158" i="50"/>
  <c r="CR169" i="50"/>
  <c r="CR328" i="50"/>
  <c r="CR351" i="50"/>
  <c r="CR360" i="50"/>
  <c r="CR376" i="50"/>
  <c r="CR392" i="50"/>
  <c r="CR488" i="50"/>
  <c r="CR510" i="50"/>
  <c r="CR608" i="50"/>
  <c r="CR112" i="50"/>
  <c r="CR167" i="50"/>
  <c r="CR194" i="50"/>
  <c r="CR342" i="50"/>
  <c r="CR486" i="50"/>
  <c r="CR140" i="50"/>
  <c r="CR158" i="50"/>
  <c r="CS180" i="50"/>
  <c r="CR269" i="50"/>
  <c r="CS328" i="50"/>
  <c r="CR556" i="50"/>
  <c r="CQ584" i="50"/>
  <c r="CQ85" i="50"/>
  <c r="CR165" i="50"/>
  <c r="CS30" i="50"/>
  <c r="CS37" i="50"/>
  <c r="CS76" i="50"/>
  <c r="CQ79" i="50"/>
  <c r="CR241" i="50"/>
  <c r="CQ246" i="50"/>
  <c r="CQ462" i="50"/>
  <c r="CR464" i="50"/>
  <c r="CS466" i="50"/>
  <c r="CS511" i="50"/>
  <c r="CQ523" i="50"/>
  <c r="CS559" i="50"/>
  <c r="CR387" i="50"/>
  <c r="CS525" i="50"/>
  <c r="CS60" i="50"/>
  <c r="CQ63" i="50"/>
  <c r="CS67" i="50"/>
  <c r="CQ396" i="50"/>
  <c r="CS400" i="50"/>
  <c r="CQ403" i="50"/>
  <c r="CS407" i="50"/>
  <c r="CR306" i="50"/>
  <c r="CS484" i="50"/>
  <c r="CS584" i="50"/>
  <c r="CQ48" i="50"/>
  <c r="CR50" i="50"/>
  <c r="CQ68" i="50"/>
  <c r="CR70" i="50"/>
  <c r="CS95" i="50"/>
  <c r="CQ98" i="50"/>
  <c r="CQ116" i="50"/>
  <c r="CQ146" i="50"/>
  <c r="CQ157" i="50"/>
  <c r="CS201" i="50"/>
  <c r="CR210" i="50"/>
  <c r="CS221" i="50"/>
  <c r="CQ224" i="50"/>
  <c r="CR235" i="50"/>
  <c r="CS283" i="50"/>
  <c r="CQ286" i="50"/>
  <c r="CQ288" i="50"/>
  <c r="CQ302" i="50"/>
  <c r="CQ313" i="50"/>
  <c r="CQ329" i="50"/>
  <c r="CQ336" i="50"/>
  <c r="CS340" i="50"/>
  <c r="CQ343" i="50"/>
  <c r="CR347" i="50"/>
  <c r="CS349" i="50"/>
  <c r="CR356" i="50"/>
  <c r="CQ363" i="50"/>
  <c r="CS376" i="50"/>
  <c r="CQ447" i="50"/>
  <c r="CR449" i="50"/>
  <c r="CQ456" i="50"/>
  <c r="CR471" i="50"/>
  <c r="CS473" i="50"/>
  <c r="CQ476" i="50"/>
  <c r="CR478" i="50"/>
  <c r="CR508" i="50"/>
  <c r="CR524" i="50"/>
  <c r="CS526" i="50"/>
  <c r="CQ529" i="50"/>
  <c r="CS539" i="50"/>
  <c r="CS546" i="50"/>
  <c r="CR553" i="50"/>
  <c r="CS555" i="50"/>
  <c r="CR564" i="50"/>
  <c r="CQ569" i="50"/>
  <c r="CS573" i="50"/>
  <c r="CR125" i="50"/>
  <c r="CR320" i="50"/>
  <c r="CR379" i="50"/>
  <c r="CS381" i="50"/>
  <c r="CQ384" i="50"/>
  <c r="CR515" i="50"/>
  <c r="CR522" i="50"/>
  <c r="CS602" i="50"/>
  <c r="CS609" i="50"/>
  <c r="CQ257" i="50"/>
  <c r="CR259" i="50"/>
  <c r="CQ297" i="50"/>
  <c r="CR299" i="50"/>
  <c r="CR340" i="50"/>
  <c r="CS127" i="50"/>
  <c r="CR132" i="50"/>
  <c r="CS134" i="50"/>
  <c r="CS141" i="50"/>
  <c r="CQ251" i="50"/>
  <c r="CQ264" i="50"/>
  <c r="CR279" i="50"/>
  <c r="CR313" i="50"/>
  <c r="CR107" i="50"/>
  <c r="CR188" i="50"/>
  <c r="CR266" i="50"/>
  <c r="CR295" i="50"/>
  <c r="CQ300" i="50"/>
  <c r="CR302" i="50"/>
  <c r="CR327" i="50"/>
  <c r="CR352" i="50"/>
  <c r="CQ359" i="50"/>
  <c r="CR447" i="50"/>
  <c r="CR485" i="50"/>
  <c r="CR487" i="50"/>
  <c r="CR531" i="50"/>
  <c r="CR533" i="50"/>
  <c r="CR576" i="50"/>
  <c r="CS32" i="50"/>
  <c r="CQ35" i="50"/>
  <c r="CQ42" i="50"/>
  <c r="CS48" i="50"/>
  <c r="CS98" i="50"/>
  <c r="CQ184" i="50"/>
  <c r="CS208" i="50"/>
  <c r="CS233" i="50"/>
  <c r="CR240" i="50"/>
  <c r="CQ273" i="50"/>
  <c r="CS327" i="50"/>
  <c r="CS397" i="50"/>
  <c r="CS404" i="50"/>
  <c r="CS415" i="50"/>
  <c r="CQ420" i="50"/>
  <c r="CQ434" i="50"/>
  <c r="CR436" i="50"/>
  <c r="CQ463" i="50"/>
  <c r="CS502" i="50"/>
  <c r="CS504" i="50"/>
  <c r="CR520" i="50"/>
  <c r="CR527" i="50"/>
  <c r="CR20" i="50"/>
  <c r="CQ27" i="50"/>
  <c r="CS18" i="50"/>
  <c r="CR27" i="50"/>
  <c r="CQ34" i="50"/>
  <c r="CR40" i="50"/>
  <c r="CQ45" i="50"/>
  <c r="CR62" i="50"/>
  <c r="CS66" i="50"/>
  <c r="CQ78" i="50"/>
  <c r="CR86" i="50"/>
  <c r="CS97" i="50"/>
  <c r="CS99" i="50"/>
  <c r="CR108" i="50"/>
  <c r="CR119" i="50"/>
  <c r="CS121" i="50"/>
  <c r="CR135" i="50"/>
  <c r="CS168" i="50"/>
  <c r="CQ188" i="50"/>
  <c r="CS198" i="50"/>
  <c r="CR218" i="50"/>
  <c r="CS220" i="50"/>
  <c r="CQ223" i="50"/>
  <c r="CR245" i="50"/>
  <c r="CQ277" i="50"/>
  <c r="CQ306" i="50"/>
  <c r="CQ315" i="50"/>
  <c r="CS319" i="50"/>
  <c r="CS332" i="50"/>
  <c r="CS339" i="50"/>
  <c r="CS346" i="50"/>
  <c r="CS348" i="50"/>
  <c r="CS368" i="50"/>
  <c r="CQ393" i="50"/>
  <c r="CS406" i="50"/>
  <c r="CQ409" i="50"/>
  <c r="CQ422" i="50"/>
  <c r="CS433" i="50"/>
  <c r="CR457" i="50"/>
  <c r="CR459" i="50"/>
  <c r="CS461" i="50"/>
  <c r="CQ475" i="50"/>
  <c r="CQ488" i="50"/>
  <c r="CR500" i="50"/>
  <c r="CS532" i="50"/>
  <c r="CR541" i="50"/>
  <c r="CR548" i="50"/>
  <c r="CS550" i="50"/>
  <c r="CQ555" i="50"/>
  <c r="CR570" i="50"/>
  <c r="CS572" i="50"/>
  <c r="CQ577" i="50"/>
  <c r="CQ586" i="50"/>
  <c r="CS590" i="50"/>
  <c r="CQ595" i="50"/>
  <c r="CQ599" i="50"/>
  <c r="CQ33" i="50"/>
  <c r="CR37" i="50"/>
  <c r="CR39" i="50"/>
  <c r="CQ44" i="50"/>
  <c r="CR46" i="50"/>
  <c r="CR48" i="50"/>
  <c r="CQ53" i="50"/>
  <c r="CQ57" i="50"/>
  <c r="CS61" i="50"/>
  <c r="CQ70" i="50"/>
  <c r="CR72" i="50"/>
  <c r="CS74" i="50"/>
  <c r="CQ77" i="50"/>
  <c r="CQ90" i="50"/>
  <c r="CR94" i="50"/>
  <c r="CS96" i="50"/>
  <c r="CS107" i="50"/>
  <c r="CR127" i="50"/>
  <c r="CR134" i="50"/>
  <c r="CR141" i="50"/>
  <c r="CQ172" i="50"/>
  <c r="CR178" i="50"/>
  <c r="CS182" i="50"/>
  <c r="CQ187" i="50"/>
  <c r="CR204" i="50"/>
  <c r="CQ238" i="50"/>
  <c r="CR255" i="50"/>
  <c r="CS259" i="50"/>
  <c r="CS261" i="50"/>
  <c r="CQ266" i="50"/>
  <c r="CR278" i="50"/>
  <c r="CS284" i="50"/>
  <c r="CS318" i="50"/>
  <c r="CS338" i="50"/>
  <c r="CQ341" i="50"/>
  <c r="CQ352" i="50"/>
  <c r="CQ361" i="50"/>
  <c r="CR372" i="50"/>
  <c r="CR381" i="50"/>
  <c r="CS398" i="50"/>
  <c r="CQ401" i="50"/>
  <c r="CS405" i="50"/>
  <c r="CR410" i="50"/>
  <c r="CS432" i="50"/>
  <c r="CR437" i="50"/>
  <c r="CS441" i="50"/>
  <c r="CQ444" i="50"/>
  <c r="CS460" i="50"/>
  <c r="CR467" i="50"/>
  <c r="CQ483" i="50"/>
  <c r="CQ512" i="50"/>
  <c r="CR516" i="50"/>
  <c r="CR525" i="50"/>
  <c r="CS529" i="50"/>
  <c r="CR547" i="50"/>
  <c r="CQ552" i="50"/>
  <c r="CQ554" i="50"/>
  <c r="CS580" i="50"/>
  <c r="CQ585" i="50"/>
  <c r="CS589" i="50"/>
  <c r="CQ594" i="50"/>
  <c r="CR602" i="50"/>
  <c r="CR609" i="50"/>
  <c r="CR81" i="50"/>
  <c r="CR146" i="50"/>
  <c r="CR213" i="50"/>
  <c r="CR215" i="50"/>
  <c r="CS257" i="50"/>
  <c r="CS307" i="50"/>
  <c r="CQ319" i="50"/>
  <c r="CR334" i="50"/>
  <c r="CR350" i="50"/>
  <c r="CS363" i="50"/>
  <c r="CR401" i="50"/>
  <c r="CR435" i="50"/>
  <c r="CR444" i="50"/>
  <c r="CS450" i="50"/>
  <c r="CR474" i="50"/>
  <c r="CQ550" i="50"/>
  <c r="CR567" i="50"/>
  <c r="CQ572" i="50"/>
  <c r="CR574" i="50"/>
  <c r="CR585" i="50"/>
  <c r="CR51" i="50"/>
  <c r="CS53" i="50"/>
  <c r="CS55" i="50"/>
  <c r="CQ60" i="50"/>
  <c r="CR68" i="50"/>
  <c r="CS81" i="50"/>
  <c r="CQ95" i="50"/>
  <c r="CQ106" i="50"/>
  <c r="CS114" i="50"/>
  <c r="CR123" i="50"/>
  <c r="CR130" i="50"/>
  <c r="CR137" i="50"/>
  <c r="CR144" i="50"/>
  <c r="CS146" i="50"/>
  <c r="CS148" i="50"/>
  <c r="CQ151" i="50"/>
  <c r="CQ155" i="50"/>
  <c r="CS172" i="50"/>
  <c r="CS187" i="50"/>
  <c r="CS200" i="50"/>
  <c r="CS202" i="50"/>
  <c r="CQ205" i="50"/>
  <c r="CR211" i="50"/>
  <c r="CS222" i="50"/>
  <c r="CR229" i="50"/>
  <c r="CR236" i="50"/>
  <c r="CS238" i="50"/>
  <c r="CQ243" i="50"/>
  <c r="CS253" i="50"/>
  <c r="CR274" i="50"/>
  <c r="CQ294" i="50"/>
  <c r="CQ308" i="50"/>
  <c r="CS321" i="50"/>
  <c r="CQ326" i="50"/>
  <c r="CS334" i="50"/>
  <c r="CS341" i="50"/>
  <c r="CS350" i="50"/>
  <c r="CR359" i="50"/>
  <c r="CQ364" i="50"/>
  <c r="CQ373" i="50"/>
  <c r="CR377" i="50"/>
  <c r="CQ397" i="50"/>
  <c r="CS401" i="50"/>
  <c r="CQ404" i="50"/>
  <c r="CS408" i="50"/>
  <c r="CR426" i="50"/>
  <c r="CQ431" i="50"/>
  <c r="CQ440" i="50"/>
  <c r="CQ477" i="50"/>
  <c r="CS493" i="50"/>
  <c r="CR506" i="50"/>
  <c r="CS508" i="50"/>
  <c r="CQ517" i="50"/>
  <c r="CR543" i="50"/>
  <c r="CQ548" i="50"/>
  <c r="CS556" i="50"/>
  <c r="CS567" i="50"/>
  <c r="CS574" i="50"/>
  <c r="CQ579" i="50"/>
  <c r="CS585" i="50"/>
  <c r="CS594" i="50"/>
  <c r="CQ603" i="50"/>
  <c r="CQ164" i="50"/>
  <c r="CR219" i="50"/>
  <c r="CR30" i="50"/>
  <c r="CQ36" i="50"/>
  <c r="CS39" i="50"/>
  <c r="CS41" i="50"/>
  <c r="CS51" i="50"/>
  <c r="CR57" i="50"/>
  <c r="CS59" i="50"/>
  <c r="CR67" i="50"/>
  <c r="CR75" i="50"/>
  <c r="CR77" i="50"/>
  <c r="CR85" i="50"/>
  <c r="CS132" i="50"/>
  <c r="CR221" i="50"/>
  <c r="CR237" i="50"/>
  <c r="CS287" i="50"/>
  <c r="CR301" i="50"/>
  <c r="CR421" i="50"/>
  <c r="CS454" i="50"/>
  <c r="CS513" i="50"/>
  <c r="CQ551" i="50"/>
  <c r="CS561" i="50"/>
  <c r="CS24" i="50"/>
  <c r="CS77" i="50"/>
  <c r="CR292" i="50"/>
  <c r="CR357" i="50"/>
  <c r="CR413" i="50"/>
  <c r="CR419" i="50"/>
  <c r="CR497" i="50"/>
  <c r="CR586" i="50"/>
  <c r="CS57" i="50"/>
  <c r="CS85" i="50"/>
  <c r="CS91" i="50"/>
  <c r="CR101" i="50"/>
  <c r="CR233" i="50"/>
  <c r="CR337" i="50"/>
  <c r="CR535" i="50"/>
  <c r="CR549" i="50"/>
  <c r="CS36" i="50"/>
  <c r="CR44" i="50"/>
  <c r="CQ54" i="50"/>
  <c r="CQ66" i="50"/>
  <c r="CQ74" i="50"/>
  <c r="CQ80" i="50"/>
  <c r="CQ86" i="50"/>
  <c r="CS101" i="50"/>
  <c r="CS103" i="50"/>
  <c r="CR109" i="50"/>
  <c r="CS135" i="50"/>
  <c r="CQ138" i="50"/>
  <c r="CQ160" i="50"/>
  <c r="CS252" i="50"/>
  <c r="CR315" i="50"/>
  <c r="CR322" i="50"/>
  <c r="CR355" i="50"/>
  <c r="CR404" i="50"/>
  <c r="CS417" i="50"/>
  <c r="CQ479" i="50"/>
  <c r="CS533" i="50"/>
  <c r="CS566" i="50"/>
  <c r="CR584" i="50"/>
  <c r="CR593" i="50"/>
  <c r="CQ21" i="50"/>
  <c r="CQ23" i="50"/>
  <c r="CS40" i="50"/>
  <c r="CS44" i="50"/>
  <c r="CR58" i="50"/>
  <c r="CR60" i="50"/>
  <c r="CR64" i="50"/>
  <c r="CQ72" i="50"/>
  <c r="CR76" i="50"/>
  <c r="CQ94" i="50"/>
  <c r="CS105" i="50"/>
  <c r="CS113" i="50"/>
  <c r="CS115" i="50"/>
  <c r="CS117" i="50"/>
  <c r="CS126" i="50"/>
  <c r="CS133" i="50"/>
  <c r="CS140" i="50"/>
  <c r="CS149" i="50"/>
  <c r="CR198" i="50"/>
  <c r="CS215" i="50"/>
  <c r="CS231" i="50"/>
  <c r="CR288" i="50"/>
  <c r="CQ325" i="50"/>
  <c r="CQ443" i="50"/>
  <c r="CS459" i="50"/>
  <c r="CS547" i="50"/>
  <c r="CR580" i="50"/>
  <c r="CQ598" i="50"/>
  <c r="CS63" i="50"/>
  <c r="CR25" i="50"/>
  <c r="CR84" i="50"/>
  <c r="CQ102" i="50"/>
  <c r="CS183" i="50"/>
  <c r="CR227" i="50"/>
  <c r="CR293" i="50"/>
  <c r="CR309" i="50"/>
  <c r="CQ316" i="50"/>
  <c r="CR318" i="50"/>
  <c r="CS470" i="50"/>
  <c r="CR552" i="50"/>
  <c r="CS560" i="50"/>
  <c r="CS562" i="50"/>
  <c r="CR578" i="50"/>
  <c r="CR195" i="50"/>
  <c r="CS610" i="50"/>
  <c r="CR17" i="50"/>
  <c r="CS19" i="50"/>
  <c r="CS23" i="50"/>
  <c r="CS33" i="50"/>
  <c r="CQ41" i="50"/>
  <c r="CS58" i="50"/>
  <c r="CS84" i="50"/>
  <c r="CS86" i="50"/>
  <c r="CS122" i="50"/>
  <c r="CR129" i="50"/>
  <c r="CR136" i="50"/>
  <c r="CS145" i="50"/>
  <c r="CS179" i="50"/>
  <c r="CS181" i="50"/>
  <c r="CS207" i="50"/>
  <c r="CQ214" i="50"/>
  <c r="CR367" i="50"/>
  <c r="CQ388" i="50"/>
  <c r="CQ410" i="50"/>
  <c r="CR412" i="50"/>
  <c r="CR425" i="50"/>
  <c r="CS427" i="50"/>
  <c r="CQ482" i="50"/>
  <c r="CR496" i="50"/>
  <c r="CS519" i="50"/>
  <c r="CS558" i="50"/>
  <c r="CQ592" i="50"/>
  <c r="CS17" i="50"/>
  <c r="CR45" i="50"/>
  <c r="CQ59" i="50"/>
  <c r="CS72" i="50"/>
  <c r="CS120" i="50"/>
  <c r="CS136" i="50"/>
  <c r="CS143" i="50"/>
  <c r="CS173" i="50"/>
  <c r="CS175" i="50"/>
  <c r="CS194" i="50"/>
  <c r="CS203" i="50"/>
  <c r="CQ312" i="50"/>
  <c r="CS345" i="50"/>
  <c r="CS347" i="50"/>
  <c r="CQ439" i="50"/>
  <c r="CQ480" i="50"/>
  <c r="CS534" i="50"/>
  <c r="CQ26" i="50"/>
  <c r="CQ30" i="50"/>
  <c r="CQ32" i="50"/>
  <c r="CR47" i="50"/>
  <c r="CR61" i="50"/>
  <c r="CQ81" i="50"/>
  <c r="CS108" i="50"/>
  <c r="CS110" i="50"/>
  <c r="CR114" i="50"/>
  <c r="CS118" i="50"/>
  <c r="CR148" i="50"/>
  <c r="CS169" i="50"/>
  <c r="CR199" i="50"/>
  <c r="CR239" i="50"/>
  <c r="CR296" i="50"/>
  <c r="CS343" i="50"/>
  <c r="CR354" i="50"/>
  <c r="CS394" i="50"/>
  <c r="CR423" i="50"/>
  <c r="CR460" i="50"/>
  <c r="CS488" i="50"/>
  <c r="CS541" i="50"/>
  <c r="CQ553" i="50"/>
  <c r="CR572" i="50"/>
  <c r="CR583" i="50"/>
  <c r="CQ121" i="50"/>
  <c r="CQ135" i="50"/>
  <c r="CQ175" i="50"/>
  <c r="CQ199" i="50"/>
  <c r="CS212" i="50"/>
  <c r="CR280" i="50"/>
  <c r="CS313" i="50"/>
  <c r="CQ371" i="50"/>
  <c r="CQ375" i="50"/>
  <c r="CR415" i="50"/>
  <c r="CQ419" i="50"/>
  <c r="CQ423" i="50"/>
  <c r="CR472" i="50"/>
  <c r="CR476" i="50"/>
  <c r="CS501" i="50"/>
  <c r="CR503" i="50"/>
  <c r="CR507" i="50"/>
  <c r="CQ535" i="50"/>
  <c r="CQ539" i="50"/>
  <c r="CQ543" i="50"/>
  <c r="CQ545" i="50"/>
  <c r="CQ564" i="50"/>
  <c r="CQ588" i="50"/>
  <c r="CS601" i="50"/>
  <c r="CQ123" i="50"/>
  <c r="CS161" i="50"/>
  <c r="CR173" i="50"/>
  <c r="CQ213" i="50"/>
  <c r="CQ219" i="50"/>
  <c r="CQ227" i="50"/>
  <c r="CQ229" i="50"/>
  <c r="CQ237" i="50"/>
  <c r="CS244" i="50"/>
  <c r="CS248" i="50"/>
  <c r="CS262" i="50"/>
  <c r="CS282" i="50"/>
  <c r="CS286" i="50"/>
  <c r="CQ353" i="50"/>
  <c r="CQ357" i="50"/>
  <c r="CQ367" i="50"/>
  <c r="CQ381" i="50"/>
  <c r="CQ387" i="50"/>
  <c r="CR398" i="50"/>
  <c r="CQ433" i="50"/>
  <c r="CR454" i="50"/>
  <c r="CS458" i="50"/>
  <c r="CS472" i="50"/>
  <c r="CS503" i="50"/>
  <c r="CS509" i="50"/>
  <c r="CR521" i="50"/>
  <c r="CS527" i="50"/>
  <c r="CS531" i="50"/>
  <c r="CQ549" i="50"/>
  <c r="CS612" i="50"/>
  <c r="CS614" i="50"/>
  <c r="CQ120" i="50"/>
  <c r="CQ150" i="50"/>
  <c r="CQ152" i="50"/>
  <c r="CQ180" i="50"/>
  <c r="CQ190" i="50"/>
  <c r="CQ192" i="50"/>
  <c r="CQ202" i="50"/>
  <c r="CS209" i="50"/>
  <c r="CR217" i="50"/>
  <c r="CS219" i="50"/>
  <c r="CS225" i="50"/>
  <c r="CS229" i="50"/>
  <c r="CQ255" i="50"/>
  <c r="CQ259" i="50"/>
  <c r="CQ281" i="50"/>
  <c r="CS292" i="50"/>
  <c r="CS296" i="50"/>
  <c r="CR312" i="50"/>
  <c r="CS333" i="50"/>
  <c r="CS355" i="50"/>
  <c r="CS359" i="50"/>
  <c r="CR361" i="50"/>
  <c r="CS383" i="50"/>
  <c r="CQ391" i="50"/>
  <c r="CR443" i="50"/>
  <c r="CQ453" i="50"/>
  <c r="CS464" i="50"/>
  <c r="CQ471" i="50"/>
  <c r="CR479" i="50"/>
  <c r="CR498" i="50"/>
  <c r="CQ508" i="50"/>
  <c r="CQ522" i="50"/>
  <c r="CQ524" i="50"/>
  <c r="CR528" i="50"/>
  <c r="CS568" i="50"/>
  <c r="CS576" i="50"/>
  <c r="CS586" i="50"/>
  <c r="CS592" i="50"/>
  <c r="CR594" i="50"/>
  <c r="CR596" i="50"/>
  <c r="CQ609" i="50"/>
  <c r="CQ613" i="50"/>
  <c r="CQ615" i="50"/>
  <c r="CQ118" i="50"/>
  <c r="CQ132" i="50"/>
  <c r="CQ136" i="50"/>
  <c r="CS164" i="50"/>
  <c r="CQ186" i="50"/>
  <c r="CQ198" i="50"/>
  <c r="CS217" i="50"/>
  <c r="CS241" i="50"/>
  <c r="CR273" i="50"/>
  <c r="CQ275" i="50"/>
  <c r="CQ283" i="50"/>
  <c r="CQ301" i="50"/>
  <c r="CS310" i="50"/>
  <c r="CS316" i="50"/>
  <c r="CQ344" i="50"/>
  <c r="CQ428" i="50"/>
  <c r="CQ465" i="50"/>
  <c r="CQ124" i="50"/>
  <c r="CQ130" i="50"/>
  <c r="CR176" i="50"/>
  <c r="CR192" i="50"/>
  <c r="CQ208" i="50"/>
  <c r="CQ230" i="50"/>
  <c r="CR253" i="50"/>
  <c r="CS263" i="50"/>
  <c r="CQ332" i="50"/>
  <c r="CQ334" i="50"/>
  <c r="CQ338" i="50"/>
  <c r="CQ340" i="50"/>
  <c r="CQ348" i="50"/>
  <c r="CQ378" i="50"/>
  <c r="CR393" i="50"/>
  <c r="CQ418" i="50"/>
  <c r="CQ426" i="50"/>
  <c r="CQ432" i="50"/>
  <c r="CS439" i="50"/>
  <c r="CS445" i="50"/>
  <c r="CS447" i="50"/>
  <c r="CR451" i="50"/>
  <c r="CS477" i="50"/>
  <c r="CS481" i="50"/>
  <c r="CR493" i="50"/>
  <c r="CQ506" i="50"/>
  <c r="CS510" i="50"/>
  <c r="CQ516" i="50"/>
  <c r="CQ520" i="50"/>
  <c r="CR530" i="50"/>
  <c r="CR532" i="50"/>
  <c r="CQ536" i="50"/>
  <c r="CQ567" i="50"/>
  <c r="CS582" i="50"/>
  <c r="CR600" i="50"/>
  <c r="CS604" i="50"/>
  <c r="CQ607" i="50"/>
  <c r="CR611" i="50"/>
  <c r="CS152" i="50"/>
  <c r="CS154" i="50"/>
  <c r="CS176" i="50"/>
  <c r="CS184" i="50"/>
  <c r="CS188" i="50"/>
  <c r="CS192" i="50"/>
  <c r="CS206" i="50"/>
  <c r="CQ212" i="50"/>
  <c r="CR222" i="50"/>
  <c r="CS247" i="50"/>
  <c r="CR251" i="50"/>
  <c r="CS279" i="50"/>
  <c r="CR289" i="50"/>
  <c r="CQ311" i="50"/>
  <c r="CQ317" i="50"/>
  <c r="CQ323" i="50"/>
  <c r="CR344" i="50"/>
  <c r="CR348" i="50"/>
  <c r="CQ362" i="50"/>
  <c r="CQ366" i="50"/>
  <c r="CR384" i="50"/>
  <c r="CS391" i="50"/>
  <c r="CQ407" i="50"/>
  <c r="CR420" i="50"/>
  <c r="CR422" i="50"/>
  <c r="CS451" i="50"/>
  <c r="CS457" i="50"/>
  <c r="CR463" i="50"/>
  <c r="CS467" i="50"/>
  <c r="CS471" i="50"/>
  <c r="CS475" i="50"/>
  <c r="CQ499" i="50"/>
  <c r="CS522" i="50"/>
  <c r="CS524" i="50"/>
  <c r="CS557" i="50"/>
  <c r="CR563" i="50"/>
  <c r="CR565" i="50"/>
  <c r="CQ581" i="50"/>
  <c r="CQ597" i="50"/>
  <c r="CR607" i="50"/>
  <c r="CS615" i="50"/>
  <c r="CQ163" i="50"/>
  <c r="CS204" i="50"/>
  <c r="CR224" i="50"/>
  <c r="CR234" i="50"/>
  <c r="CR238" i="50"/>
  <c r="CS251" i="50"/>
  <c r="CQ260" i="50"/>
  <c r="CR303" i="50"/>
  <c r="CR368" i="50"/>
  <c r="CR382" i="50"/>
  <c r="CS428" i="50"/>
  <c r="CQ446" i="50"/>
  <c r="CQ448" i="50"/>
  <c r="CS506" i="50"/>
  <c r="CS512" i="50"/>
  <c r="CS520" i="50"/>
  <c r="CS538" i="50"/>
  <c r="CR579" i="50"/>
  <c r="CR587" i="50"/>
  <c r="CQ173" i="50"/>
  <c r="CS230" i="50"/>
  <c r="CS232" i="50"/>
  <c r="CQ254" i="50"/>
  <c r="CQ258" i="50"/>
  <c r="CR264" i="50"/>
  <c r="CS299" i="50"/>
  <c r="CS352" i="50"/>
  <c r="CS354" i="50"/>
  <c r="CR364" i="50"/>
  <c r="CR366" i="50"/>
  <c r="CS399" i="50"/>
  <c r="CR440" i="50"/>
  <c r="CQ450" i="50"/>
  <c r="CQ472" i="50"/>
  <c r="CR482" i="50"/>
  <c r="CQ513" i="50"/>
  <c r="CS540" i="50"/>
  <c r="CR581" i="50"/>
  <c r="CS583" i="50"/>
  <c r="CS587" i="50"/>
  <c r="CS593" i="50"/>
  <c r="CQ612" i="50"/>
  <c r="CQ189" i="50"/>
  <c r="CS388" i="50"/>
  <c r="CR442" i="50"/>
  <c r="CR446" i="50"/>
  <c r="CS603" i="50"/>
  <c r="CS605" i="50"/>
  <c r="CQ608" i="50"/>
  <c r="CR152" i="50"/>
  <c r="CR203" i="50"/>
  <c r="CR231" i="50"/>
  <c r="CR285" i="50"/>
  <c r="CR405" i="50"/>
  <c r="CR118" i="50"/>
  <c r="CR161" i="50"/>
  <c r="CR314" i="50"/>
  <c r="CR335" i="50"/>
  <c r="CR568" i="50"/>
  <c r="CQ39" i="50"/>
  <c r="CS75" i="50"/>
  <c r="CQ91" i="50"/>
  <c r="CS94" i="50"/>
  <c r="CS125" i="50"/>
  <c r="CQ142" i="50"/>
  <c r="CR184" i="50"/>
  <c r="CQ200" i="50"/>
  <c r="CQ263" i="50"/>
  <c r="CR316" i="50"/>
  <c r="CS335" i="50"/>
  <c r="CR341" i="50"/>
  <c r="CQ356" i="50"/>
  <c r="CQ498" i="50"/>
  <c r="CR550" i="50"/>
  <c r="CQ578" i="50"/>
  <c r="CR26" i="50"/>
  <c r="CR93" i="50"/>
  <c r="CR160" i="50"/>
  <c r="CR172" i="50"/>
  <c r="CR592" i="50"/>
  <c r="CR126" i="50"/>
  <c r="CR209" i="50"/>
  <c r="CR225" i="50"/>
  <c r="CR270" i="50"/>
  <c r="CR304" i="50"/>
  <c r="CR428" i="50"/>
  <c r="CR430" i="50"/>
  <c r="CR69" i="50"/>
  <c r="CR78" i="50"/>
  <c r="CR102" i="50"/>
  <c r="CR197" i="50"/>
  <c r="CR54" i="50"/>
  <c r="CR206" i="50"/>
  <c r="CR308" i="50"/>
  <c r="CR475" i="50"/>
  <c r="CR90" i="50"/>
  <c r="CR97" i="50"/>
  <c r="CR111" i="50"/>
  <c r="CR133" i="50"/>
  <c r="CR157" i="50"/>
  <c r="CR589" i="50"/>
  <c r="CR23" i="50"/>
  <c r="CR32" i="50"/>
  <c r="CR42" i="50"/>
  <c r="CR49" i="50"/>
  <c r="CR18" i="50"/>
  <c r="AX18" i="50"/>
  <c r="CP17" i="50"/>
  <c r="CR115" i="50"/>
  <c r="CR154" i="50"/>
  <c r="CR163" i="50"/>
  <c r="CR196" i="50"/>
  <c r="CR91" i="50"/>
  <c r="CR179" i="50"/>
  <c r="CR200" i="50"/>
  <c r="CR250" i="50"/>
  <c r="CR332" i="50"/>
  <c r="CR400" i="50"/>
  <c r="CR82" i="50"/>
  <c r="CR149" i="50"/>
  <c r="CR139" i="50"/>
  <c r="CS156" i="50"/>
  <c r="CR181" i="50"/>
  <c r="CS193" i="50"/>
  <c r="CQ209" i="50"/>
  <c r="CR212" i="50"/>
  <c r="CQ216" i="50"/>
  <c r="CQ225" i="50"/>
  <c r="CR228" i="50"/>
  <c r="CQ244" i="50"/>
  <c r="CR252" i="50"/>
  <c r="CR349" i="50"/>
  <c r="CR35" i="50"/>
  <c r="CR63" i="50"/>
  <c r="CR87" i="50"/>
  <c r="CR105" i="50"/>
  <c r="CR258" i="50"/>
  <c r="CR311" i="50"/>
  <c r="CR323" i="50"/>
  <c r="CR336" i="50"/>
  <c r="CR383" i="50"/>
  <c r="CR402" i="50"/>
  <c r="CR513" i="50"/>
  <c r="CR542" i="50"/>
  <c r="CQ22" i="50"/>
  <c r="CR56" i="50"/>
  <c r="CS87" i="50"/>
  <c r="CQ147" i="50"/>
  <c r="CS157" i="50"/>
  <c r="CQ162" i="50"/>
  <c r="CR166" i="50"/>
  <c r="CR180" i="50"/>
  <c r="CS197" i="50"/>
  <c r="CQ218" i="50"/>
  <c r="CR263" i="50"/>
  <c r="CR277" i="50"/>
  <c r="CS285" i="50"/>
  <c r="CS308" i="50"/>
  <c r="CR353" i="50"/>
  <c r="CQ390" i="50"/>
  <c r="CS395" i="50"/>
  <c r="CQ429" i="50"/>
  <c r="CR434" i="50"/>
  <c r="CR461" i="50"/>
  <c r="CR537" i="50"/>
  <c r="CS598" i="50"/>
  <c r="CS613" i="50"/>
  <c r="CR138" i="50"/>
  <c r="CR153" i="50"/>
  <c r="CR183" i="50"/>
  <c r="CQ18" i="50"/>
  <c r="CQ49" i="50"/>
  <c r="CQ64" i="50"/>
  <c r="CR83" i="50"/>
  <c r="CQ128" i="50"/>
  <c r="CQ134" i="50"/>
  <c r="CS144" i="50"/>
  <c r="CR147" i="50"/>
  <c r="CQ156" i="50"/>
  <c r="CQ215" i="50"/>
  <c r="CQ234" i="50"/>
  <c r="CR271" i="50"/>
  <c r="CQ284" i="50"/>
  <c r="CQ330" i="50"/>
  <c r="CR333" i="50"/>
  <c r="CS362" i="50"/>
  <c r="CR375" i="50"/>
  <c r="CR411" i="50"/>
  <c r="CR595" i="50"/>
  <c r="CS22" i="50"/>
  <c r="CS31" i="50"/>
  <c r="CS46" i="50"/>
  <c r="CQ73" i="50"/>
  <c r="CS116" i="50"/>
  <c r="CQ176" i="50"/>
  <c r="CQ196" i="50"/>
  <c r="CS218" i="50"/>
  <c r="CS226" i="50"/>
  <c r="CS268" i="50"/>
  <c r="CQ304" i="50"/>
  <c r="CQ307" i="50"/>
  <c r="CQ337" i="50"/>
  <c r="CQ354" i="50"/>
  <c r="CS375" i="50"/>
  <c r="CR380" i="50"/>
  <c r="CS411" i="50"/>
  <c r="CS480" i="50"/>
  <c r="CS482" i="50"/>
  <c r="CQ557" i="50"/>
  <c r="CS571" i="50"/>
  <c r="CR21" i="50"/>
  <c r="CR55" i="50"/>
  <c r="CR124" i="50"/>
  <c r="CR230" i="50"/>
  <c r="CR243" i="50"/>
  <c r="CR284" i="50"/>
  <c r="CR424" i="50"/>
  <c r="CR205" i="50"/>
  <c r="CR307" i="50"/>
  <c r="CR326" i="50"/>
  <c r="CR41" i="50"/>
  <c r="CS45" i="50"/>
  <c r="CQ58" i="50"/>
  <c r="CQ92" i="50"/>
  <c r="CR110" i="50"/>
  <c r="CS158" i="50"/>
  <c r="CQ161" i="50"/>
  <c r="CR175" i="50"/>
  <c r="CQ191" i="50"/>
  <c r="CR201" i="50"/>
  <c r="CQ204" i="50"/>
  <c r="CR208" i="50"/>
  <c r="CQ233" i="50"/>
  <c r="CQ271" i="50"/>
  <c r="CQ280" i="50"/>
  <c r="CR300" i="50"/>
  <c r="CQ411" i="50"/>
  <c r="CS476" i="50"/>
  <c r="CS500" i="50"/>
  <c r="CR518" i="50"/>
  <c r="CR560" i="50"/>
  <c r="CR606" i="50"/>
  <c r="CQ182" i="50"/>
  <c r="CR187" i="50"/>
  <c r="CQ276" i="50"/>
  <c r="CR319" i="50"/>
  <c r="CQ358" i="50"/>
  <c r="CQ374" i="50"/>
  <c r="CR391" i="50"/>
  <c r="CR448" i="50"/>
  <c r="CQ546" i="50"/>
  <c r="CR554" i="50"/>
  <c r="CR561" i="50"/>
  <c r="CR582" i="50"/>
  <c r="CR433" i="50"/>
  <c r="CR484" i="50"/>
  <c r="CR509" i="50"/>
  <c r="CR539" i="50"/>
  <c r="CR551" i="50"/>
  <c r="CR601" i="50"/>
  <c r="CR610" i="50"/>
  <c r="CS178" i="50"/>
  <c r="CQ252" i="50"/>
  <c r="CR257" i="50"/>
  <c r="CQ272" i="50"/>
  <c r="CQ279" i="50"/>
  <c r="CR331" i="50"/>
  <c r="CS366" i="50"/>
  <c r="CS430" i="50"/>
  <c r="CS438" i="50"/>
  <c r="CR481" i="50"/>
  <c r="CR519" i="50"/>
  <c r="CR526" i="50"/>
  <c r="CR546" i="50"/>
  <c r="CQ210" i="50"/>
  <c r="CS331" i="50"/>
  <c r="CQ349" i="50"/>
  <c r="CS371" i="50"/>
  <c r="CS374" i="50"/>
  <c r="CS379" i="50"/>
  <c r="CQ414" i="50"/>
  <c r="CQ461" i="50"/>
  <c r="CR469" i="50"/>
  <c r="CQ493" i="50"/>
  <c r="CR536" i="50"/>
  <c r="CR598" i="50"/>
  <c r="CR603" i="50"/>
  <c r="CQ605" i="50"/>
  <c r="CS303" i="50"/>
  <c r="CQ321" i="50"/>
  <c r="CR358" i="50"/>
  <c r="CQ370" i="50"/>
  <c r="CR374" i="50"/>
  <c r="CQ386" i="50"/>
  <c r="CR390" i="50"/>
  <c r="CS424" i="50"/>
  <c r="CQ437" i="50"/>
  <c r="CR512" i="50"/>
  <c r="CQ540" i="50"/>
  <c r="CS543" i="50"/>
  <c r="CS551" i="50"/>
  <c r="CR317" i="50"/>
  <c r="CR370" i="50"/>
  <c r="CR386" i="50"/>
  <c r="CR540" i="50"/>
  <c r="CR298" i="50"/>
  <c r="CS317" i="50"/>
  <c r="CQ335" i="50"/>
  <c r="CS370" i="50"/>
  <c r="CQ400" i="50"/>
  <c r="CS452" i="50"/>
  <c r="CR489" i="50"/>
  <c r="CQ560" i="50"/>
  <c r="CQ563" i="50"/>
  <c r="CR588" i="50"/>
  <c r="CQ606" i="50"/>
  <c r="CR407" i="50"/>
  <c r="CR505" i="50"/>
  <c r="CS536" i="50"/>
  <c r="CQ596" i="50"/>
  <c r="CS606" i="50"/>
  <c r="CQ611" i="50"/>
  <c r="CR615" i="50"/>
  <c r="CQ368" i="50"/>
  <c r="CR373" i="50"/>
  <c r="CS426" i="50"/>
  <c r="CR462" i="50"/>
  <c r="CQ474" i="50"/>
  <c r="CR517" i="50"/>
  <c r="CS523" i="50"/>
  <c r="CQ526" i="50"/>
  <c r="CS396" i="50"/>
  <c r="CS403" i="50"/>
  <c r="CS453" i="50"/>
  <c r="CQ568" i="50"/>
  <c r="CS578" i="50"/>
  <c r="CS425" i="50"/>
  <c r="CR470" i="50"/>
  <c r="CR504" i="50"/>
  <c r="CR573" i="50"/>
  <c r="CS410" i="50"/>
  <c r="CR456" i="50"/>
  <c r="CR490" i="50"/>
  <c r="CS494" i="50"/>
  <c r="CQ507" i="50"/>
  <c r="CQ541" i="50"/>
  <c r="CR559" i="50"/>
  <c r="CS607" i="50"/>
  <c r="CQ610" i="50"/>
  <c r="A538" i="53" l="1"/>
  <c r="D537" i="53"/>
  <c r="C537" i="53"/>
  <c r="B537" i="53"/>
  <c r="A506" i="53"/>
  <c r="D505" i="53"/>
  <c r="G505" i="53" s="1"/>
  <c r="C505" i="53"/>
  <c r="F505" i="53" s="1"/>
  <c r="B505" i="53"/>
  <c r="E505" i="53" s="1"/>
  <c r="A51" i="53"/>
  <c r="AX19" i="50"/>
  <c r="CP18" i="50"/>
  <c r="A539" i="53" l="1"/>
  <c r="C538" i="53"/>
  <c r="D538" i="53"/>
  <c r="B538" i="53"/>
  <c r="G506" i="53"/>
  <c r="C506" i="53"/>
  <c r="F506" i="53" s="1"/>
  <c r="A507" i="53"/>
  <c r="B506" i="53"/>
  <c r="E506" i="53" s="1"/>
  <c r="D506" i="53"/>
  <c r="A52" i="53"/>
  <c r="CP19" i="50"/>
  <c r="AX20" i="50"/>
  <c r="A540" i="53" l="1"/>
  <c r="B539" i="53"/>
  <c r="D539" i="53"/>
  <c r="C539" i="53"/>
  <c r="E507" i="53"/>
  <c r="C507" i="53"/>
  <c r="F507" i="53" s="1"/>
  <c r="A508" i="53"/>
  <c r="D507" i="53"/>
  <c r="B507" i="53"/>
  <c r="G507" i="53"/>
  <c r="A53" i="53"/>
  <c r="AX21" i="50"/>
  <c r="CP20" i="50"/>
  <c r="A12" i="55"/>
  <c r="A11" i="55"/>
  <c r="D540" i="53" l="1"/>
  <c r="C540" i="53"/>
  <c r="B540" i="53"/>
  <c r="A541" i="53"/>
  <c r="F508" i="53"/>
  <c r="E508" i="53"/>
  <c r="B508" i="53"/>
  <c r="A509" i="53"/>
  <c r="D508" i="53"/>
  <c r="C508" i="53"/>
  <c r="G508" i="53"/>
  <c r="A54" i="53"/>
  <c r="E11" i="55"/>
  <c r="E12" i="55" s="1"/>
  <c r="A13" i="55"/>
  <c r="G11" i="55"/>
  <c r="G12" i="55" s="1"/>
  <c r="F11" i="55"/>
  <c r="F12" i="55" s="1"/>
  <c r="AX22" i="50"/>
  <c r="CP21" i="50"/>
  <c r="AC615" i="50"/>
  <c r="V615" i="50"/>
  <c r="AC614" i="50"/>
  <c r="V614" i="50"/>
  <c r="AC613" i="50"/>
  <c r="V613" i="50"/>
  <c r="AC612" i="50"/>
  <c r="V612" i="50"/>
  <c r="AC611" i="50"/>
  <c r="V611" i="50"/>
  <c r="AC610" i="50"/>
  <c r="V610" i="50"/>
  <c r="AC609" i="50"/>
  <c r="V609" i="50"/>
  <c r="AC608" i="50"/>
  <c r="V608" i="50"/>
  <c r="AC607" i="50"/>
  <c r="V607" i="50"/>
  <c r="AC606" i="50"/>
  <c r="V606" i="50"/>
  <c r="AC605" i="50"/>
  <c r="V605" i="50"/>
  <c r="AC604" i="50"/>
  <c r="V604" i="50"/>
  <c r="AC603" i="50"/>
  <c r="V603" i="50"/>
  <c r="AC602" i="50"/>
  <c r="V602" i="50"/>
  <c r="AC601" i="50"/>
  <c r="V601" i="50"/>
  <c r="AC600" i="50"/>
  <c r="V600" i="50"/>
  <c r="AC599" i="50"/>
  <c r="V599" i="50"/>
  <c r="AC598" i="50"/>
  <c r="V598" i="50"/>
  <c r="AC597" i="50"/>
  <c r="V597" i="50"/>
  <c r="AC596" i="50"/>
  <c r="V596" i="50"/>
  <c r="AC595" i="50"/>
  <c r="V595" i="50"/>
  <c r="AC594" i="50"/>
  <c r="V594" i="50"/>
  <c r="AC593" i="50"/>
  <c r="V593" i="50"/>
  <c r="AC592" i="50"/>
  <c r="V592" i="50"/>
  <c r="AC591" i="50"/>
  <c r="V591" i="50"/>
  <c r="AC590" i="50"/>
  <c r="V590" i="50"/>
  <c r="AC589" i="50"/>
  <c r="V589" i="50"/>
  <c r="AC588" i="50"/>
  <c r="V588" i="50"/>
  <c r="AC587" i="50"/>
  <c r="V587" i="50"/>
  <c r="AC586" i="50"/>
  <c r="V586" i="50"/>
  <c r="AC585" i="50"/>
  <c r="V585" i="50"/>
  <c r="AC584" i="50"/>
  <c r="V584" i="50"/>
  <c r="AC583" i="50"/>
  <c r="V583" i="50"/>
  <c r="AC582" i="50"/>
  <c r="V582" i="50"/>
  <c r="AC581" i="50"/>
  <c r="V581" i="50"/>
  <c r="AC580" i="50"/>
  <c r="V580" i="50"/>
  <c r="AC579" i="50"/>
  <c r="V579" i="50"/>
  <c r="AC578" i="50"/>
  <c r="V578" i="50"/>
  <c r="AC577" i="50"/>
  <c r="V577" i="50"/>
  <c r="AC576" i="50"/>
  <c r="V576" i="50"/>
  <c r="AC575" i="50"/>
  <c r="V575" i="50"/>
  <c r="AC574" i="50"/>
  <c r="V574" i="50"/>
  <c r="AC573" i="50"/>
  <c r="V573" i="50"/>
  <c r="AC572" i="50"/>
  <c r="V572" i="50"/>
  <c r="AC571" i="50"/>
  <c r="V571" i="50"/>
  <c r="AC570" i="50"/>
  <c r="V570" i="50"/>
  <c r="AC569" i="50"/>
  <c r="V569" i="50"/>
  <c r="AC568" i="50"/>
  <c r="V568" i="50"/>
  <c r="AC567" i="50"/>
  <c r="V567" i="50"/>
  <c r="AC566" i="50"/>
  <c r="V566" i="50"/>
  <c r="AC565" i="50"/>
  <c r="V565" i="50"/>
  <c r="AC564" i="50"/>
  <c r="V564" i="50"/>
  <c r="AC563" i="50"/>
  <c r="V563" i="50"/>
  <c r="AC562" i="50"/>
  <c r="V562" i="50"/>
  <c r="AC561" i="50"/>
  <c r="V561" i="50"/>
  <c r="AC560" i="50"/>
  <c r="V560" i="50"/>
  <c r="AC559" i="50"/>
  <c r="V559" i="50"/>
  <c r="AC558" i="50"/>
  <c r="V558" i="50"/>
  <c r="AC557" i="50"/>
  <c r="V557" i="50"/>
  <c r="AC556" i="50"/>
  <c r="V556" i="50"/>
  <c r="AC555" i="50"/>
  <c r="V555" i="50"/>
  <c r="AC554" i="50"/>
  <c r="V554" i="50"/>
  <c r="AC553" i="50"/>
  <c r="V553" i="50"/>
  <c r="AC552" i="50"/>
  <c r="V552" i="50"/>
  <c r="AC551" i="50"/>
  <c r="V551" i="50"/>
  <c r="AC550" i="50"/>
  <c r="V550" i="50"/>
  <c r="AC549" i="50"/>
  <c r="V549" i="50"/>
  <c r="AC548" i="50"/>
  <c r="V548" i="50"/>
  <c r="AC547" i="50"/>
  <c r="V547" i="50"/>
  <c r="AC546" i="50"/>
  <c r="V546" i="50"/>
  <c r="AC545" i="50"/>
  <c r="V545" i="50"/>
  <c r="AC544" i="50"/>
  <c r="V544" i="50"/>
  <c r="AC543" i="50"/>
  <c r="V543" i="50"/>
  <c r="AC542" i="50"/>
  <c r="V542" i="50"/>
  <c r="AC541" i="50"/>
  <c r="V541" i="50"/>
  <c r="AC540" i="50"/>
  <c r="V540" i="50"/>
  <c r="AC539" i="50"/>
  <c r="V539" i="50"/>
  <c r="AC538" i="50"/>
  <c r="V538" i="50"/>
  <c r="AC537" i="50"/>
  <c r="V537" i="50"/>
  <c r="AC536" i="50"/>
  <c r="V536" i="50"/>
  <c r="AC535" i="50"/>
  <c r="V535" i="50"/>
  <c r="AC534" i="50"/>
  <c r="V534" i="50"/>
  <c r="AC533" i="50"/>
  <c r="V533" i="50"/>
  <c r="AC532" i="50"/>
  <c r="V532" i="50"/>
  <c r="AC531" i="50"/>
  <c r="V531" i="50"/>
  <c r="AC530" i="50"/>
  <c r="V530" i="50"/>
  <c r="AC529" i="50"/>
  <c r="V529" i="50"/>
  <c r="AC528" i="50"/>
  <c r="V528" i="50"/>
  <c r="AC527" i="50"/>
  <c r="V527" i="50"/>
  <c r="AC526" i="50"/>
  <c r="V526" i="50"/>
  <c r="AC525" i="50"/>
  <c r="V525" i="50"/>
  <c r="AC524" i="50"/>
  <c r="V524" i="50"/>
  <c r="AC523" i="50"/>
  <c r="V523" i="50"/>
  <c r="AC522" i="50"/>
  <c r="V522" i="50"/>
  <c r="AC521" i="50"/>
  <c r="V521" i="50"/>
  <c r="AC520" i="50"/>
  <c r="V520" i="50"/>
  <c r="AC519" i="50"/>
  <c r="V519" i="50"/>
  <c r="AC518" i="50"/>
  <c r="V518" i="50"/>
  <c r="AC517" i="50"/>
  <c r="V517" i="50"/>
  <c r="AC516" i="50"/>
  <c r="V516" i="50"/>
  <c r="AC515" i="50"/>
  <c r="V515" i="50"/>
  <c r="AC514" i="50"/>
  <c r="V514" i="50"/>
  <c r="AC513" i="50"/>
  <c r="V513" i="50"/>
  <c r="AC512" i="50"/>
  <c r="V512" i="50"/>
  <c r="AC511" i="50"/>
  <c r="V511" i="50"/>
  <c r="AC510" i="50"/>
  <c r="V510" i="50"/>
  <c r="AC509" i="50"/>
  <c r="V509" i="50"/>
  <c r="AC508" i="50"/>
  <c r="V508" i="50"/>
  <c r="AC507" i="50"/>
  <c r="V507" i="50"/>
  <c r="AC506" i="50"/>
  <c r="V506" i="50"/>
  <c r="AC505" i="50"/>
  <c r="V505" i="50"/>
  <c r="AC504" i="50"/>
  <c r="V504" i="50"/>
  <c r="AC503" i="50"/>
  <c r="V503" i="50"/>
  <c r="AC502" i="50"/>
  <c r="V502" i="50"/>
  <c r="AC501" i="50"/>
  <c r="V501" i="50"/>
  <c r="AC500" i="50"/>
  <c r="V500" i="50"/>
  <c r="AC499" i="50"/>
  <c r="V499" i="50"/>
  <c r="AC498" i="50"/>
  <c r="V498" i="50"/>
  <c r="AC497" i="50"/>
  <c r="V497" i="50"/>
  <c r="AC496" i="50"/>
  <c r="V496" i="50"/>
  <c r="AC495" i="50"/>
  <c r="V495" i="50"/>
  <c r="AC494" i="50"/>
  <c r="V494" i="50"/>
  <c r="AC493" i="50"/>
  <c r="V493" i="50"/>
  <c r="AC492" i="50"/>
  <c r="V492" i="50"/>
  <c r="AC491" i="50"/>
  <c r="V491" i="50"/>
  <c r="AC490" i="50"/>
  <c r="V490" i="50"/>
  <c r="AC489" i="50"/>
  <c r="V489" i="50"/>
  <c r="AC488" i="50"/>
  <c r="V488" i="50"/>
  <c r="AC487" i="50"/>
  <c r="V487" i="50"/>
  <c r="AC486" i="50"/>
  <c r="V486" i="50"/>
  <c r="AC485" i="50"/>
  <c r="V485" i="50"/>
  <c r="AC484" i="50"/>
  <c r="V484" i="50"/>
  <c r="AC483" i="50"/>
  <c r="V483" i="50"/>
  <c r="AC482" i="50"/>
  <c r="V482" i="50"/>
  <c r="AC481" i="50"/>
  <c r="V481" i="50"/>
  <c r="AC480" i="50"/>
  <c r="V480" i="50"/>
  <c r="AC479" i="50"/>
  <c r="V479" i="50"/>
  <c r="AC478" i="50"/>
  <c r="V478" i="50"/>
  <c r="AC477" i="50"/>
  <c r="V477" i="50"/>
  <c r="AC476" i="50"/>
  <c r="V476" i="50"/>
  <c r="AC475" i="50"/>
  <c r="V475" i="50"/>
  <c r="AC474" i="50"/>
  <c r="V474" i="50"/>
  <c r="AC473" i="50"/>
  <c r="V473" i="50"/>
  <c r="AC472" i="50"/>
  <c r="V472" i="50"/>
  <c r="AC471" i="50"/>
  <c r="V471" i="50"/>
  <c r="AC470" i="50"/>
  <c r="V470" i="50"/>
  <c r="AC469" i="50"/>
  <c r="V469" i="50"/>
  <c r="AC468" i="50"/>
  <c r="V468" i="50"/>
  <c r="AC467" i="50"/>
  <c r="V467" i="50"/>
  <c r="AC466" i="50"/>
  <c r="V466" i="50"/>
  <c r="AC465" i="50"/>
  <c r="V465" i="50"/>
  <c r="AC464" i="50"/>
  <c r="V464" i="50"/>
  <c r="AC463" i="50"/>
  <c r="V463" i="50"/>
  <c r="AC462" i="50"/>
  <c r="V462" i="50"/>
  <c r="AC461" i="50"/>
  <c r="V461" i="50"/>
  <c r="AC460" i="50"/>
  <c r="V460" i="50"/>
  <c r="AC459" i="50"/>
  <c r="V459" i="50"/>
  <c r="AC458" i="50"/>
  <c r="V458" i="50"/>
  <c r="AC457" i="50"/>
  <c r="V457" i="50"/>
  <c r="AC456" i="50"/>
  <c r="V456" i="50"/>
  <c r="AC455" i="50"/>
  <c r="V455" i="50"/>
  <c r="AC454" i="50"/>
  <c r="V454" i="50"/>
  <c r="AC453" i="50"/>
  <c r="V453" i="50"/>
  <c r="AC452" i="50"/>
  <c r="V452" i="50"/>
  <c r="AC451" i="50"/>
  <c r="V451" i="50"/>
  <c r="AC450" i="50"/>
  <c r="V450" i="50"/>
  <c r="AC449" i="50"/>
  <c r="V449" i="50"/>
  <c r="AC448" i="50"/>
  <c r="V448" i="50"/>
  <c r="AC447" i="50"/>
  <c r="V447" i="50"/>
  <c r="AC446" i="50"/>
  <c r="V446" i="50"/>
  <c r="AC445" i="50"/>
  <c r="V445" i="50"/>
  <c r="AC444" i="50"/>
  <c r="V444" i="50"/>
  <c r="AC443" i="50"/>
  <c r="V443" i="50"/>
  <c r="AC442" i="50"/>
  <c r="V442" i="50"/>
  <c r="AC441" i="50"/>
  <c r="V441" i="50"/>
  <c r="AC440" i="50"/>
  <c r="V440" i="50"/>
  <c r="AC439" i="50"/>
  <c r="V439" i="50"/>
  <c r="AC438" i="50"/>
  <c r="V438" i="50"/>
  <c r="AC437" i="50"/>
  <c r="V437" i="50"/>
  <c r="AC436" i="50"/>
  <c r="V436" i="50"/>
  <c r="AC435" i="50"/>
  <c r="V435" i="50"/>
  <c r="AC434" i="50"/>
  <c r="V434" i="50"/>
  <c r="AC433" i="50"/>
  <c r="V433" i="50"/>
  <c r="AC432" i="50"/>
  <c r="V432" i="50"/>
  <c r="AC431" i="50"/>
  <c r="V431" i="50"/>
  <c r="AC430" i="50"/>
  <c r="V430" i="50"/>
  <c r="AC429" i="50"/>
  <c r="V429" i="50"/>
  <c r="AC428" i="50"/>
  <c r="V428" i="50"/>
  <c r="AC427" i="50"/>
  <c r="V427" i="50"/>
  <c r="AC426" i="50"/>
  <c r="V426" i="50"/>
  <c r="AC425" i="50"/>
  <c r="V425" i="50"/>
  <c r="AC424" i="50"/>
  <c r="V424" i="50"/>
  <c r="AC423" i="50"/>
  <c r="V423" i="50"/>
  <c r="AC422" i="50"/>
  <c r="V422" i="50"/>
  <c r="AC421" i="50"/>
  <c r="V421" i="50"/>
  <c r="AC420" i="50"/>
  <c r="V420" i="50"/>
  <c r="AC419" i="50"/>
  <c r="V419" i="50"/>
  <c r="AC418" i="50"/>
  <c r="V418" i="50"/>
  <c r="AC417" i="50"/>
  <c r="V417" i="50"/>
  <c r="AC416" i="50"/>
  <c r="V416" i="50"/>
  <c r="AC415" i="50"/>
  <c r="V415" i="50"/>
  <c r="AC414" i="50"/>
  <c r="V414" i="50"/>
  <c r="AC413" i="50"/>
  <c r="V413" i="50"/>
  <c r="AC412" i="50"/>
  <c r="V412" i="50"/>
  <c r="AC411" i="50"/>
  <c r="V411" i="50"/>
  <c r="AC410" i="50"/>
  <c r="V410" i="50"/>
  <c r="AC409" i="50"/>
  <c r="V409" i="50"/>
  <c r="AC408" i="50"/>
  <c r="V408" i="50"/>
  <c r="AC407" i="50"/>
  <c r="V407" i="50"/>
  <c r="AC406" i="50"/>
  <c r="V406" i="50"/>
  <c r="AC405" i="50"/>
  <c r="V405" i="50"/>
  <c r="AC404" i="50"/>
  <c r="V404" i="50"/>
  <c r="AC403" i="50"/>
  <c r="V403" i="50"/>
  <c r="AC402" i="50"/>
  <c r="V402" i="50"/>
  <c r="AC401" i="50"/>
  <c r="V401" i="50"/>
  <c r="AC400" i="50"/>
  <c r="V400" i="50"/>
  <c r="AC399" i="50"/>
  <c r="V399" i="50"/>
  <c r="AC398" i="50"/>
  <c r="V398" i="50"/>
  <c r="AC397" i="50"/>
  <c r="V397" i="50"/>
  <c r="AC396" i="50"/>
  <c r="V396" i="50"/>
  <c r="AC395" i="50"/>
  <c r="V395" i="50"/>
  <c r="AC394" i="50"/>
  <c r="V394" i="50"/>
  <c r="AC393" i="50"/>
  <c r="V393" i="50"/>
  <c r="AC392" i="50"/>
  <c r="V392" i="50"/>
  <c r="AC391" i="50"/>
  <c r="V391" i="50"/>
  <c r="AC390" i="50"/>
  <c r="V390" i="50"/>
  <c r="AC389" i="50"/>
  <c r="V389" i="50"/>
  <c r="AC388" i="50"/>
  <c r="V388" i="50"/>
  <c r="AC387" i="50"/>
  <c r="V387" i="50"/>
  <c r="AC386" i="50"/>
  <c r="V386" i="50"/>
  <c r="AC385" i="50"/>
  <c r="V385" i="50"/>
  <c r="AC384" i="50"/>
  <c r="V384" i="50"/>
  <c r="AC383" i="50"/>
  <c r="V383" i="50"/>
  <c r="AC382" i="50"/>
  <c r="V382" i="50"/>
  <c r="AC381" i="50"/>
  <c r="V381" i="50"/>
  <c r="AC380" i="50"/>
  <c r="V380" i="50"/>
  <c r="AC379" i="50"/>
  <c r="V379" i="50"/>
  <c r="AC378" i="50"/>
  <c r="V378" i="50"/>
  <c r="AC377" i="50"/>
  <c r="V377" i="50"/>
  <c r="AC376" i="50"/>
  <c r="V376" i="50"/>
  <c r="AC375" i="50"/>
  <c r="V375" i="50"/>
  <c r="AC374" i="50"/>
  <c r="V374" i="50"/>
  <c r="AC373" i="50"/>
  <c r="V373" i="50"/>
  <c r="AC372" i="50"/>
  <c r="V372" i="50"/>
  <c r="AC371" i="50"/>
  <c r="V371" i="50"/>
  <c r="AC370" i="50"/>
  <c r="V370" i="50"/>
  <c r="AC369" i="50"/>
  <c r="V369" i="50"/>
  <c r="AC368" i="50"/>
  <c r="V368" i="50"/>
  <c r="AC367" i="50"/>
  <c r="V367" i="50"/>
  <c r="AC366" i="50"/>
  <c r="V366" i="50"/>
  <c r="AC365" i="50"/>
  <c r="V365" i="50"/>
  <c r="AC364" i="50"/>
  <c r="V364" i="50"/>
  <c r="AC363" i="50"/>
  <c r="V363" i="50"/>
  <c r="AC362" i="50"/>
  <c r="V362" i="50"/>
  <c r="AC361" i="50"/>
  <c r="V361" i="50"/>
  <c r="AC360" i="50"/>
  <c r="V360" i="50"/>
  <c r="AC359" i="50"/>
  <c r="V359" i="50"/>
  <c r="AC358" i="50"/>
  <c r="V358" i="50"/>
  <c r="AC357" i="50"/>
  <c r="V357" i="50"/>
  <c r="AC356" i="50"/>
  <c r="V356" i="50"/>
  <c r="AC355" i="50"/>
  <c r="V355" i="50"/>
  <c r="AC354" i="50"/>
  <c r="V354" i="50"/>
  <c r="AC353" i="50"/>
  <c r="V353" i="50"/>
  <c r="AC352" i="50"/>
  <c r="V352" i="50"/>
  <c r="AC351" i="50"/>
  <c r="V351" i="50"/>
  <c r="AC350" i="50"/>
  <c r="V350" i="50"/>
  <c r="AC349" i="50"/>
  <c r="V349" i="50"/>
  <c r="AC348" i="50"/>
  <c r="V348" i="50"/>
  <c r="AC347" i="50"/>
  <c r="V347" i="50"/>
  <c r="AC346" i="50"/>
  <c r="V346" i="50"/>
  <c r="AC345" i="50"/>
  <c r="V345" i="50"/>
  <c r="AC344" i="50"/>
  <c r="V344" i="50"/>
  <c r="AC343" i="50"/>
  <c r="V343" i="50"/>
  <c r="AC342" i="50"/>
  <c r="V342" i="50"/>
  <c r="AC341" i="50"/>
  <c r="V341" i="50"/>
  <c r="AC340" i="50"/>
  <c r="V340" i="50"/>
  <c r="AC339" i="50"/>
  <c r="V339" i="50"/>
  <c r="AC338" i="50"/>
  <c r="V338" i="50"/>
  <c r="AC337" i="50"/>
  <c r="V337" i="50"/>
  <c r="AC336" i="50"/>
  <c r="V336" i="50"/>
  <c r="AC335" i="50"/>
  <c r="V335" i="50"/>
  <c r="AC334" i="50"/>
  <c r="V334" i="50"/>
  <c r="AC333" i="50"/>
  <c r="V333" i="50"/>
  <c r="AC332" i="50"/>
  <c r="V332" i="50"/>
  <c r="AC331" i="50"/>
  <c r="V331" i="50"/>
  <c r="AC330" i="50"/>
  <c r="V330" i="50"/>
  <c r="AC329" i="50"/>
  <c r="V329" i="50"/>
  <c r="AC328" i="50"/>
  <c r="V328" i="50"/>
  <c r="AC327" i="50"/>
  <c r="V327" i="50"/>
  <c r="AC326" i="50"/>
  <c r="V326" i="50"/>
  <c r="AC325" i="50"/>
  <c r="V325" i="50"/>
  <c r="AC324" i="50"/>
  <c r="V324" i="50"/>
  <c r="AC323" i="50"/>
  <c r="V323" i="50"/>
  <c r="AC322" i="50"/>
  <c r="V322" i="50"/>
  <c r="AC321" i="50"/>
  <c r="V321" i="50"/>
  <c r="AC320" i="50"/>
  <c r="V320" i="50"/>
  <c r="AC319" i="50"/>
  <c r="V319" i="50"/>
  <c r="AC318" i="50"/>
  <c r="V318" i="50"/>
  <c r="AC317" i="50"/>
  <c r="V317" i="50"/>
  <c r="AC316" i="50"/>
  <c r="V316" i="50"/>
  <c r="AC315" i="50"/>
  <c r="V315" i="50"/>
  <c r="AC314" i="50"/>
  <c r="V314" i="50"/>
  <c r="AC313" i="50"/>
  <c r="V313" i="50"/>
  <c r="AC312" i="50"/>
  <c r="V312" i="50"/>
  <c r="AC311" i="50"/>
  <c r="V311" i="50"/>
  <c r="AC310" i="50"/>
  <c r="V310" i="50"/>
  <c r="AC309" i="50"/>
  <c r="V309" i="50"/>
  <c r="AC308" i="50"/>
  <c r="V308" i="50"/>
  <c r="AC307" i="50"/>
  <c r="V307" i="50"/>
  <c r="AC306" i="50"/>
  <c r="V306" i="50"/>
  <c r="AC305" i="50"/>
  <c r="V305" i="50"/>
  <c r="AC304" i="50"/>
  <c r="V304" i="50"/>
  <c r="AC303" i="50"/>
  <c r="V303" i="50"/>
  <c r="AC302" i="50"/>
  <c r="V302" i="50"/>
  <c r="AC301" i="50"/>
  <c r="V301" i="50"/>
  <c r="AC300" i="50"/>
  <c r="V300" i="50"/>
  <c r="AC299" i="50"/>
  <c r="V299" i="50"/>
  <c r="AC298" i="50"/>
  <c r="V298" i="50"/>
  <c r="AC297" i="50"/>
  <c r="V297" i="50"/>
  <c r="AC296" i="50"/>
  <c r="V296" i="50"/>
  <c r="AC295" i="50"/>
  <c r="V295" i="50"/>
  <c r="AC294" i="50"/>
  <c r="V294" i="50"/>
  <c r="AC293" i="50"/>
  <c r="V293" i="50"/>
  <c r="AC292" i="50"/>
  <c r="V292" i="50"/>
  <c r="AC291" i="50"/>
  <c r="V291" i="50"/>
  <c r="AC290" i="50"/>
  <c r="V290" i="50"/>
  <c r="AC289" i="50"/>
  <c r="V289" i="50"/>
  <c r="AC288" i="50"/>
  <c r="V288" i="50"/>
  <c r="AC287" i="50"/>
  <c r="V287" i="50"/>
  <c r="AC286" i="50"/>
  <c r="V286" i="50"/>
  <c r="AC285" i="50"/>
  <c r="V285" i="50"/>
  <c r="AC284" i="50"/>
  <c r="V284" i="50"/>
  <c r="AC283" i="50"/>
  <c r="V283" i="50"/>
  <c r="AC282" i="50"/>
  <c r="V282" i="50"/>
  <c r="AC281" i="50"/>
  <c r="V281" i="50"/>
  <c r="AC280" i="50"/>
  <c r="V280" i="50"/>
  <c r="AC279" i="50"/>
  <c r="V279" i="50"/>
  <c r="AC278" i="50"/>
  <c r="V278" i="50"/>
  <c r="AC277" i="50"/>
  <c r="V277" i="50"/>
  <c r="AC276" i="50"/>
  <c r="V276" i="50"/>
  <c r="AC275" i="50"/>
  <c r="V275" i="50"/>
  <c r="AC274" i="50"/>
  <c r="V274" i="50"/>
  <c r="AC273" i="50"/>
  <c r="V273" i="50"/>
  <c r="AC272" i="50"/>
  <c r="V272" i="50"/>
  <c r="AC271" i="50"/>
  <c r="V271" i="50"/>
  <c r="AC270" i="50"/>
  <c r="V270" i="50"/>
  <c r="AC269" i="50"/>
  <c r="V269" i="50"/>
  <c r="AC268" i="50"/>
  <c r="V268" i="50"/>
  <c r="AC267" i="50"/>
  <c r="V267" i="50"/>
  <c r="AC266" i="50"/>
  <c r="V266" i="50"/>
  <c r="AC265" i="50"/>
  <c r="V265" i="50"/>
  <c r="AC264" i="50"/>
  <c r="V264" i="50"/>
  <c r="AC263" i="50"/>
  <c r="V263" i="50"/>
  <c r="AC262" i="50"/>
  <c r="V262" i="50"/>
  <c r="AC261" i="50"/>
  <c r="V261" i="50"/>
  <c r="AC260" i="50"/>
  <c r="V260" i="50"/>
  <c r="AC259" i="50"/>
  <c r="V259" i="50"/>
  <c r="AC258" i="50"/>
  <c r="V258" i="50"/>
  <c r="AC257" i="50"/>
  <c r="V257" i="50"/>
  <c r="AC256" i="50"/>
  <c r="V256" i="50"/>
  <c r="AC255" i="50"/>
  <c r="V255" i="50"/>
  <c r="AC254" i="50"/>
  <c r="V254" i="50"/>
  <c r="AC253" i="50"/>
  <c r="V253" i="50"/>
  <c r="AC252" i="50"/>
  <c r="V252" i="50"/>
  <c r="AC251" i="50"/>
  <c r="V251" i="50"/>
  <c r="AC250" i="50"/>
  <c r="V250" i="50"/>
  <c r="AC249" i="50"/>
  <c r="V249" i="50"/>
  <c r="AC248" i="50"/>
  <c r="V248" i="50"/>
  <c r="AC247" i="50"/>
  <c r="V247" i="50"/>
  <c r="AC246" i="50"/>
  <c r="V246" i="50"/>
  <c r="AC245" i="50"/>
  <c r="V245" i="50"/>
  <c r="AC244" i="50"/>
  <c r="V244" i="50"/>
  <c r="AC243" i="50"/>
  <c r="V243" i="50"/>
  <c r="AC242" i="50"/>
  <c r="V242" i="50"/>
  <c r="AC241" i="50"/>
  <c r="V241" i="50"/>
  <c r="AC240" i="50"/>
  <c r="V240" i="50"/>
  <c r="AC239" i="50"/>
  <c r="V239" i="50"/>
  <c r="AC238" i="50"/>
  <c r="V238" i="50"/>
  <c r="AC237" i="50"/>
  <c r="V237" i="50"/>
  <c r="AC236" i="50"/>
  <c r="V236" i="50"/>
  <c r="AC235" i="50"/>
  <c r="V235" i="50"/>
  <c r="AC234" i="50"/>
  <c r="V234" i="50"/>
  <c r="AC233" i="50"/>
  <c r="V233" i="50"/>
  <c r="AC232" i="50"/>
  <c r="V232" i="50"/>
  <c r="AC231" i="50"/>
  <c r="V231" i="50"/>
  <c r="AC230" i="50"/>
  <c r="V230" i="50"/>
  <c r="AC229" i="50"/>
  <c r="V229" i="50"/>
  <c r="AC228" i="50"/>
  <c r="V228" i="50"/>
  <c r="AC227" i="50"/>
  <c r="V227" i="50"/>
  <c r="AC226" i="50"/>
  <c r="V226" i="50"/>
  <c r="AC225" i="50"/>
  <c r="V225" i="50"/>
  <c r="AC224" i="50"/>
  <c r="V224" i="50"/>
  <c r="AC223" i="50"/>
  <c r="V223" i="50"/>
  <c r="AC222" i="50"/>
  <c r="V222" i="50"/>
  <c r="AC221" i="50"/>
  <c r="V221" i="50"/>
  <c r="AC220" i="50"/>
  <c r="V220" i="50"/>
  <c r="AC219" i="50"/>
  <c r="V219" i="50"/>
  <c r="AC218" i="50"/>
  <c r="V218" i="50"/>
  <c r="AC217" i="50"/>
  <c r="V217" i="50"/>
  <c r="AC216" i="50"/>
  <c r="V216" i="50"/>
  <c r="AC215" i="50"/>
  <c r="V215" i="50"/>
  <c r="AC214" i="50"/>
  <c r="V214" i="50"/>
  <c r="AC213" i="50"/>
  <c r="V213" i="50"/>
  <c r="AC212" i="50"/>
  <c r="V212" i="50"/>
  <c r="AC211" i="50"/>
  <c r="V211" i="50"/>
  <c r="AC210" i="50"/>
  <c r="V210" i="50"/>
  <c r="AC209" i="50"/>
  <c r="V209" i="50"/>
  <c r="AC208" i="50"/>
  <c r="V208" i="50"/>
  <c r="AC207" i="50"/>
  <c r="V207" i="50"/>
  <c r="AC206" i="50"/>
  <c r="V206" i="50"/>
  <c r="AC205" i="50"/>
  <c r="V205" i="50"/>
  <c r="AC204" i="50"/>
  <c r="V204" i="50"/>
  <c r="AC203" i="50"/>
  <c r="V203" i="50"/>
  <c r="AC202" i="50"/>
  <c r="V202" i="50"/>
  <c r="AC201" i="50"/>
  <c r="V201" i="50"/>
  <c r="AC200" i="50"/>
  <c r="V200" i="50"/>
  <c r="AC199" i="50"/>
  <c r="V199" i="50"/>
  <c r="AC198" i="50"/>
  <c r="V198" i="50"/>
  <c r="AC197" i="50"/>
  <c r="V197" i="50"/>
  <c r="AC196" i="50"/>
  <c r="V196" i="50"/>
  <c r="AC195" i="50"/>
  <c r="V195" i="50"/>
  <c r="AC194" i="50"/>
  <c r="V194" i="50"/>
  <c r="AC193" i="50"/>
  <c r="V193" i="50"/>
  <c r="AC192" i="50"/>
  <c r="V192" i="50"/>
  <c r="AC191" i="50"/>
  <c r="V191" i="50"/>
  <c r="AC190" i="50"/>
  <c r="V190" i="50"/>
  <c r="AC189" i="50"/>
  <c r="V189" i="50"/>
  <c r="AC188" i="50"/>
  <c r="V188" i="50"/>
  <c r="AC187" i="50"/>
  <c r="V187" i="50"/>
  <c r="AC186" i="50"/>
  <c r="V186" i="50"/>
  <c r="AC185" i="50"/>
  <c r="V185" i="50"/>
  <c r="AC184" i="50"/>
  <c r="V184" i="50"/>
  <c r="AC183" i="50"/>
  <c r="V183" i="50"/>
  <c r="AC182" i="50"/>
  <c r="V182" i="50"/>
  <c r="AC181" i="50"/>
  <c r="V181" i="50"/>
  <c r="AC180" i="50"/>
  <c r="V180" i="50"/>
  <c r="AC179" i="50"/>
  <c r="V179" i="50"/>
  <c r="AC178" i="50"/>
  <c r="V178" i="50"/>
  <c r="AC177" i="50"/>
  <c r="V177" i="50"/>
  <c r="AC176" i="50"/>
  <c r="V176" i="50"/>
  <c r="AC175" i="50"/>
  <c r="V175" i="50"/>
  <c r="AC174" i="50"/>
  <c r="V174" i="50"/>
  <c r="AC173" i="50"/>
  <c r="V173" i="50"/>
  <c r="AC172" i="50"/>
  <c r="V172" i="50"/>
  <c r="AC171" i="50"/>
  <c r="V171" i="50"/>
  <c r="AC170" i="50"/>
  <c r="V170" i="50"/>
  <c r="AC169" i="50"/>
  <c r="V169" i="50"/>
  <c r="AC168" i="50"/>
  <c r="V168" i="50"/>
  <c r="AC167" i="50"/>
  <c r="V167" i="50"/>
  <c r="AC166" i="50"/>
  <c r="V166" i="50"/>
  <c r="AC165" i="50"/>
  <c r="V165" i="50"/>
  <c r="AC164" i="50"/>
  <c r="V164" i="50"/>
  <c r="AC163" i="50"/>
  <c r="V163" i="50"/>
  <c r="AC162" i="50"/>
  <c r="V162" i="50"/>
  <c r="AC161" i="50"/>
  <c r="V161" i="50"/>
  <c r="AC160" i="50"/>
  <c r="V160" i="50"/>
  <c r="AC159" i="50"/>
  <c r="V159" i="50"/>
  <c r="AC158" i="50"/>
  <c r="V158" i="50"/>
  <c r="AC157" i="50"/>
  <c r="V157" i="50"/>
  <c r="AC156" i="50"/>
  <c r="V156" i="50"/>
  <c r="AC155" i="50"/>
  <c r="V155" i="50"/>
  <c r="AC154" i="50"/>
  <c r="V154" i="50"/>
  <c r="AC153" i="50"/>
  <c r="V153" i="50"/>
  <c r="AC152" i="50"/>
  <c r="V152" i="50"/>
  <c r="AC151" i="50"/>
  <c r="V151" i="50"/>
  <c r="AC150" i="50"/>
  <c r="V150" i="50"/>
  <c r="AC149" i="50"/>
  <c r="V149" i="50"/>
  <c r="AC148" i="50"/>
  <c r="V148" i="50"/>
  <c r="AC147" i="50"/>
  <c r="V147" i="50"/>
  <c r="AC146" i="50"/>
  <c r="V146" i="50"/>
  <c r="AC145" i="50"/>
  <c r="V145" i="50"/>
  <c r="AC144" i="50"/>
  <c r="V144" i="50"/>
  <c r="AC143" i="50"/>
  <c r="V143" i="50"/>
  <c r="AC142" i="50"/>
  <c r="V142" i="50"/>
  <c r="AC141" i="50"/>
  <c r="V141" i="50"/>
  <c r="AC140" i="50"/>
  <c r="V140" i="50"/>
  <c r="AC139" i="50"/>
  <c r="V139" i="50"/>
  <c r="AC138" i="50"/>
  <c r="V138" i="50"/>
  <c r="AC137" i="50"/>
  <c r="V137" i="50"/>
  <c r="AC136" i="50"/>
  <c r="V136" i="50"/>
  <c r="AC135" i="50"/>
  <c r="V135" i="50"/>
  <c r="AC134" i="50"/>
  <c r="V134" i="50"/>
  <c r="AC133" i="50"/>
  <c r="V133" i="50"/>
  <c r="AC132" i="50"/>
  <c r="V132" i="50"/>
  <c r="AC131" i="50"/>
  <c r="V131" i="50"/>
  <c r="AC130" i="50"/>
  <c r="V130" i="50"/>
  <c r="AC129" i="50"/>
  <c r="V129" i="50"/>
  <c r="AC128" i="50"/>
  <c r="V128" i="50"/>
  <c r="AC127" i="50"/>
  <c r="V127" i="50"/>
  <c r="AC126" i="50"/>
  <c r="V126" i="50"/>
  <c r="AC125" i="50"/>
  <c r="V125" i="50"/>
  <c r="AC124" i="50"/>
  <c r="V124" i="50"/>
  <c r="AC123" i="50"/>
  <c r="V123" i="50"/>
  <c r="AC122" i="50"/>
  <c r="V122" i="50"/>
  <c r="AC121" i="50"/>
  <c r="V121" i="50"/>
  <c r="AC120" i="50"/>
  <c r="V120" i="50"/>
  <c r="AC119" i="50"/>
  <c r="V119" i="50"/>
  <c r="AC118" i="50"/>
  <c r="V118" i="50"/>
  <c r="AC117" i="50"/>
  <c r="V117" i="50"/>
  <c r="AC116" i="50"/>
  <c r="V116" i="50"/>
  <c r="AC115" i="50"/>
  <c r="V115" i="50"/>
  <c r="AC114" i="50"/>
  <c r="V114" i="50"/>
  <c r="AC113" i="50"/>
  <c r="V113" i="50"/>
  <c r="AC112" i="50"/>
  <c r="V112" i="50"/>
  <c r="AC111" i="50"/>
  <c r="V111" i="50"/>
  <c r="AC110" i="50"/>
  <c r="V110" i="50"/>
  <c r="AC109" i="50"/>
  <c r="V109" i="50"/>
  <c r="AC108" i="50"/>
  <c r="V108" i="50"/>
  <c r="AC107" i="50"/>
  <c r="V107" i="50"/>
  <c r="AC106" i="50"/>
  <c r="V106" i="50"/>
  <c r="AC105" i="50"/>
  <c r="V105" i="50"/>
  <c r="AC104" i="50"/>
  <c r="V104" i="50"/>
  <c r="AC103" i="50"/>
  <c r="V103" i="50"/>
  <c r="AC102" i="50"/>
  <c r="V102" i="50"/>
  <c r="AC101" i="50"/>
  <c r="V101" i="50"/>
  <c r="AC100" i="50"/>
  <c r="V100" i="50"/>
  <c r="AC99" i="50"/>
  <c r="V99" i="50"/>
  <c r="AC98" i="50"/>
  <c r="V98" i="50"/>
  <c r="AC97" i="50"/>
  <c r="V97" i="50"/>
  <c r="AC96" i="50"/>
  <c r="V96" i="50"/>
  <c r="AC95" i="50"/>
  <c r="V95" i="50"/>
  <c r="AC94" i="50"/>
  <c r="V94" i="50"/>
  <c r="AC93" i="50"/>
  <c r="V93" i="50"/>
  <c r="AC92" i="50"/>
  <c r="V92" i="50"/>
  <c r="AC91" i="50"/>
  <c r="V91" i="50"/>
  <c r="AC90" i="50"/>
  <c r="V90" i="50"/>
  <c r="AC89" i="50"/>
  <c r="V89" i="50"/>
  <c r="AC88" i="50"/>
  <c r="V88" i="50"/>
  <c r="AC87" i="50"/>
  <c r="V87" i="50"/>
  <c r="AC86" i="50"/>
  <c r="V86" i="50"/>
  <c r="AC85" i="50"/>
  <c r="V85" i="50"/>
  <c r="AC84" i="50"/>
  <c r="V84" i="50"/>
  <c r="AC83" i="50"/>
  <c r="V83" i="50"/>
  <c r="AC82" i="50"/>
  <c r="V82" i="50"/>
  <c r="AC81" i="50"/>
  <c r="V81" i="50"/>
  <c r="AC80" i="50"/>
  <c r="V80" i="50"/>
  <c r="AC79" i="50"/>
  <c r="V79" i="50"/>
  <c r="AC78" i="50"/>
  <c r="V78" i="50"/>
  <c r="AC77" i="50"/>
  <c r="V77" i="50"/>
  <c r="AC76" i="50"/>
  <c r="V76" i="50"/>
  <c r="AC75" i="50"/>
  <c r="V75" i="50"/>
  <c r="AC74" i="50"/>
  <c r="V74" i="50"/>
  <c r="AC73" i="50"/>
  <c r="V73" i="50"/>
  <c r="AC72" i="50"/>
  <c r="V72" i="50"/>
  <c r="AC71" i="50"/>
  <c r="V71" i="50"/>
  <c r="AC70" i="50"/>
  <c r="V70" i="50"/>
  <c r="AC69" i="50"/>
  <c r="V69" i="50"/>
  <c r="AC68" i="50"/>
  <c r="V68" i="50"/>
  <c r="AC67" i="50"/>
  <c r="V67" i="50"/>
  <c r="AC66" i="50"/>
  <c r="V66" i="50"/>
  <c r="AC65" i="50"/>
  <c r="V65" i="50"/>
  <c r="AC64" i="50"/>
  <c r="V64" i="50"/>
  <c r="AC63" i="50"/>
  <c r="V63" i="50"/>
  <c r="AC62" i="50"/>
  <c r="V62" i="50"/>
  <c r="AC61" i="50"/>
  <c r="V61" i="50"/>
  <c r="AC60" i="50"/>
  <c r="V60" i="50"/>
  <c r="AC59" i="50"/>
  <c r="V59" i="50"/>
  <c r="AC58" i="50"/>
  <c r="V58" i="50"/>
  <c r="AC57" i="50"/>
  <c r="V57" i="50"/>
  <c r="AC56" i="50"/>
  <c r="V56" i="50"/>
  <c r="AC55" i="50"/>
  <c r="V55" i="50"/>
  <c r="AC54" i="50"/>
  <c r="V54" i="50"/>
  <c r="AC53" i="50"/>
  <c r="V53" i="50"/>
  <c r="AC52" i="50"/>
  <c r="V52" i="50"/>
  <c r="AC51" i="50"/>
  <c r="V51" i="50"/>
  <c r="AC50" i="50"/>
  <c r="V50" i="50"/>
  <c r="AC49" i="50"/>
  <c r="V49" i="50"/>
  <c r="AC48" i="50"/>
  <c r="V48" i="50"/>
  <c r="AC47" i="50"/>
  <c r="V47" i="50"/>
  <c r="AC46" i="50"/>
  <c r="V46" i="50"/>
  <c r="AC45" i="50"/>
  <c r="V45" i="50"/>
  <c r="AC44" i="50"/>
  <c r="V44" i="50"/>
  <c r="AC43" i="50"/>
  <c r="V43" i="50"/>
  <c r="AC42" i="50"/>
  <c r="V42" i="50"/>
  <c r="AC41" i="50"/>
  <c r="V41" i="50"/>
  <c r="AC40" i="50"/>
  <c r="V40" i="50"/>
  <c r="AC39" i="50"/>
  <c r="V39" i="50"/>
  <c r="AC38" i="50"/>
  <c r="V38" i="50"/>
  <c r="AC37" i="50"/>
  <c r="V37" i="50"/>
  <c r="AC36" i="50"/>
  <c r="V36" i="50"/>
  <c r="AC35" i="50"/>
  <c r="V35" i="50"/>
  <c r="AC34" i="50"/>
  <c r="V34" i="50"/>
  <c r="AC33" i="50"/>
  <c r="V33" i="50"/>
  <c r="AC32" i="50"/>
  <c r="V32" i="50"/>
  <c r="AC31" i="50"/>
  <c r="V31" i="50"/>
  <c r="AC30" i="50"/>
  <c r="V30" i="50"/>
  <c r="AC29" i="50"/>
  <c r="V29" i="50"/>
  <c r="AC28" i="50"/>
  <c r="V28" i="50"/>
  <c r="AC27" i="50"/>
  <c r="V27" i="50"/>
  <c r="AC26" i="50"/>
  <c r="V26" i="50"/>
  <c r="AC25" i="50"/>
  <c r="V25" i="50"/>
  <c r="AC24" i="50"/>
  <c r="V24" i="50"/>
  <c r="AC23" i="50"/>
  <c r="V23" i="50"/>
  <c r="AC22" i="50"/>
  <c r="V22" i="50"/>
  <c r="AC21" i="50"/>
  <c r="V21" i="50"/>
  <c r="AC20" i="50"/>
  <c r="V20" i="50"/>
  <c r="AC19" i="50"/>
  <c r="V19" i="50"/>
  <c r="AC18" i="50"/>
  <c r="V18" i="50"/>
  <c r="AC17" i="50"/>
  <c r="V17" i="50"/>
  <c r="AC16" i="50"/>
  <c r="V16" i="50"/>
  <c r="AQ615" i="50"/>
  <c r="AJ615" i="50"/>
  <c r="O615" i="50"/>
  <c r="H615" i="50"/>
  <c r="AQ614" i="50"/>
  <c r="AJ614" i="50"/>
  <c r="O614" i="50"/>
  <c r="H614" i="50"/>
  <c r="AQ613" i="50"/>
  <c r="AJ613" i="50"/>
  <c r="O613" i="50"/>
  <c r="H613" i="50"/>
  <c r="AQ612" i="50"/>
  <c r="AJ612" i="50"/>
  <c r="O612" i="50"/>
  <c r="H612" i="50"/>
  <c r="AQ611" i="50"/>
  <c r="AJ611" i="50"/>
  <c r="O611" i="50"/>
  <c r="H611" i="50"/>
  <c r="AQ610" i="50"/>
  <c r="AJ610" i="50"/>
  <c r="O610" i="50"/>
  <c r="H610" i="50"/>
  <c r="AQ609" i="50"/>
  <c r="AJ609" i="50"/>
  <c r="O609" i="50"/>
  <c r="H609" i="50"/>
  <c r="AQ608" i="50"/>
  <c r="AJ608" i="50"/>
  <c r="O608" i="50"/>
  <c r="H608" i="50"/>
  <c r="AQ607" i="50"/>
  <c r="AJ607" i="50"/>
  <c r="O607" i="50"/>
  <c r="H607" i="50"/>
  <c r="AQ606" i="50"/>
  <c r="AJ606" i="50"/>
  <c r="O606" i="50"/>
  <c r="H606" i="50"/>
  <c r="AQ605" i="50"/>
  <c r="AJ605" i="50"/>
  <c r="O605" i="50"/>
  <c r="H605" i="50"/>
  <c r="AQ604" i="50"/>
  <c r="AJ604" i="50"/>
  <c r="O604" i="50"/>
  <c r="H604" i="50"/>
  <c r="AQ603" i="50"/>
  <c r="AJ603" i="50"/>
  <c r="AV603" i="50" s="1"/>
  <c r="H597" i="55" s="1"/>
  <c r="O603" i="50"/>
  <c r="H603" i="50"/>
  <c r="AT603" i="50" s="1"/>
  <c r="AQ602" i="50"/>
  <c r="AJ602" i="50"/>
  <c r="O602" i="50"/>
  <c r="H602" i="50"/>
  <c r="AQ601" i="50"/>
  <c r="AJ601" i="50"/>
  <c r="AV601" i="50" s="1"/>
  <c r="O601" i="50"/>
  <c r="H601" i="50"/>
  <c r="AQ600" i="50"/>
  <c r="AJ600" i="50"/>
  <c r="AV600" i="50" s="1"/>
  <c r="O600" i="50"/>
  <c r="H600" i="50"/>
  <c r="AT600" i="50" s="1"/>
  <c r="AQ599" i="50"/>
  <c r="AJ599" i="50"/>
  <c r="AV599" i="50" s="1"/>
  <c r="O599" i="50"/>
  <c r="H599" i="50"/>
  <c r="AQ598" i="50"/>
  <c r="AJ598" i="50"/>
  <c r="O598" i="50"/>
  <c r="H598" i="50"/>
  <c r="AT598" i="50" s="1"/>
  <c r="AQ597" i="50"/>
  <c r="AJ597" i="50"/>
  <c r="O597" i="50"/>
  <c r="H597" i="50"/>
  <c r="AT597" i="50" s="1"/>
  <c r="AQ596" i="50"/>
  <c r="AJ596" i="50"/>
  <c r="O596" i="50"/>
  <c r="H596" i="50"/>
  <c r="AT596" i="50" s="1"/>
  <c r="AQ595" i="50"/>
  <c r="AJ595" i="50"/>
  <c r="O595" i="50"/>
  <c r="H595" i="50"/>
  <c r="AQ594" i="50"/>
  <c r="AJ594" i="50"/>
  <c r="AV594" i="50" s="1"/>
  <c r="O594" i="50"/>
  <c r="H594" i="50"/>
  <c r="AQ593" i="50"/>
  <c r="AJ593" i="50"/>
  <c r="O593" i="50"/>
  <c r="H593" i="50"/>
  <c r="AT593" i="50" s="1"/>
  <c r="AQ592" i="50"/>
  <c r="AJ592" i="50"/>
  <c r="AV592" i="50" s="1"/>
  <c r="O592" i="50"/>
  <c r="H592" i="50"/>
  <c r="AQ591" i="50"/>
  <c r="AJ591" i="50"/>
  <c r="O591" i="50"/>
  <c r="H591" i="50"/>
  <c r="AT591" i="50" s="1"/>
  <c r="AQ590" i="50"/>
  <c r="AJ590" i="50"/>
  <c r="O590" i="50"/>
  <c r="H590" i="50"/>
  <c r="AT590" i="50" s="1"/>
  <c r="AQ589" i="50"/>
  <c r="AJ589" i="50"/>
  <c r="O589" i="50"/>
  <c r="H589" i="50"/>
  <c r="AT589" i="50" s="1"/>
  <c r="AQ588" i="50"/>
  <c r="AJ588" i="50"/>
  <c r="O588" i="50"/>
  <c r="H588" i="50"/>
  <c r="AQ587" i="50"/>
  <c r="AJ587" i="50"/>
  <c r="AV587" i="50" s="1"/>
  <c r="O587" i="50"/>
  <c r="H587" i="50"/>
  <c r="AQ586" i="50"/>
  <c r="AJ586" i="50"/>
  <c r="AV586" i="50" s="1"/>
  <c r="O586" i="50"/>
  <c r="H586" i="50"/>
  <c r="AT586" i="50" s="1"/>
  <c r="AQ585" i="50"/>
  <c r="AJ585" i="50"/>
  <c r="O585" i="50"/>
  <c r="H585" i="50"/>
  <c r="AQ584" i="50"/>
  <c r="AJ584" i="50"/>
  <c r="O584" i="50"/>
  <c r="H584" i="50"/>
  <c r="AT584" i="50" s="1"/>
  <c r="AQ583" i="50"/>
  <c r="AJ583" i="50"/>
  <c r="O583" i="50"/>
  <c r="H583" i="50"/>
  <c r="AT583" i="50" s="1"/>
  <c r="AQ582" i="50"/>
  <c r="AJ582" i="50"/>
  <c r="AV582" i="50" s="1"/>
  <c r="O582" i="50"/>
  <c r="H582" i="50"/>
  <c r="AT582" i="50" s="1"/>
  <c r="AQ581" i="50"/>
  <c r="AJ581" i="50"/>
  <c r="O581" i="50"/>
  <c r="H581" i="50"/>
  <c r="AQ580" i="50"/>
  <c r="AJ580" i="50"/>
  <c r="AV580" i="50" s="1"/>
  <c r="O580" i="50"/>
  <c r="H580" i="50"/>
  <c r="AQ579" i="50"/>
  <c r="AJ579" i="50"/>
  <c r="AV579" i="50" s="1"/>
  <c r="O579" i="50"/>
  <c r="H579" i="50"/>
  <c r="AT579" i="50" s="1"/>
  <c r="AQ578" i="50"/>
  <c r="AJ578" i="50"/>
  <c r="AV578" i="50" s="1"/>
  <c r="O578" i="50"/>
  <c r="H578" i="50"/>
  <c r="AQ577" i="50"/>
  <c r="AJ577" i="50"/>
  <c r="O577" i="50"/>
  <c r="H577" i="50"/>
  <c r="AT577" i="50" s="1"/>
  <c r="AQ576" i="50"/>
  <c r="AJ576" i="50"/>
  <c r="O576" i="50"/>
  <c r="H576" i="50"/>
  <c r="AT576" i="50" s="1"/>
  <c r="AQ575" i="50"/>
  <c r="AJ575" i="50"/>
  <c r="AV575" i="50" s="1"/>
  <c r="O575" i="50"/>
  <c r="H575" i="50"/>
  <c r="AT575" i="50" s="1"/>
  <c r="AQ574" i="50"/>
  <c r="AJ574" i="50"/>
  <c r="O574" i="50"/>
  <c r="H574" i="50"/>
  <c r="AQ573" i="50"/>
  <c r="AJ573" i="50"/>
  <c r="AV573" i="50" s="1"/>
  <c r="O573" i="50"/>
  <c r="H573" i="50"/>
  <c r="AQ572" i="50"/>
  <c r="AJ572" i="50"/>
  <c r="AV572" i="50" s="1"/>
  <c r="O572" i="50"/>
  <c r="H572" i="50"/>
  <c r="AT572" i="50" s="1"/>
  <c r="AQ571" i="50"/>
  <c r="AJ571" i="50"/>
  <c r="AV571" i="50" s="1"/>
  <c r="O571" i="50"/>
  <c r="H571" i="50"/>
  <c r="AQ570" i="50"/>
  <c r="AJ570" i="50"/>
  <c r="O570" i="50"/>
  <c r="H570" i="50"/>
  <c r="AT570" i="50" s="1"/>
  <c r="AQ569" i="50"/>
  <c r="AJ569" i="50"/>
  <c r="O569" i="50"/>
  <c r="H569" i="50"/>
  <c r="AT569" i="50" s="1"/>
  <c r="AQ568" i="50"/>
  <c r="AJ568" i="50"/>
  <c r="O568" i="50"/>
  <c r="H568" i="50"/>
  <c r="AT568" i="50" s="1"/>
  <c r="AQ567" i="50"/>
  <c r="AJ567" i="50"/>
  <c r="O567" i="50"/>
  <c r="H567" i="50"/>
  <c r="AQ566" i="50"/>
  <c r="AJ566" i="50"/>
  <c r="O566" i="50"/>
  <c r="H566" i="50"/>
  <c r="AQ565" i="50"/>
  <c r="AJ565" i="50"/>
  <c r="O565" i="50"/>
  <c r="H565" i="50"/>
  <c r="AQ564" i="50"/>
  <c r="AJ564" i="50"/>
  <c r="AV564" i="50" s="1"/>
  <c r="O564" i="50"/>
  <c r="H564" i="50"/>
  <c r="AQ563" i="50"/>
  <c r="AJ563" i="50"/>
  <c r="O563" i="50"/>
  <c r="H563" i="50"/>
  <c r="AT563" i="50" s="1"/>
  <c r="AQ562" i="50"/>
  <c r="AJ562" i="50"/>
  <c r="O562" i="50"/>
  <c r="H562" i="50"/>
  <c r="AQ561" i="50"/>
  <c r="AJ561" i="50"/>
  <c r="O561" i="50"/>
  <c r="H561" i="50"/>
  <c r="AT561" i="50" s="1"/>
  <c r="AQ560" i="50"/>
  <c r="AJ560" i="50"/>
  <c r="O560" i="50"/>
  <c r="H560" i="50"/>
  <c r="AQ559" i="50"/>
  <c r="AJ559" i="50"/>
  <c r="O559" i="50"/>
  <c r="H559" i="50"/>
  <c r="AQ558" i="50"/>
  <c r="AJ558" i="50"/>
  <c r="O558" i="50"/>
  <c r="H558" i="50"/>
  <c r="AQ557" i="50"/>
  <c r="AJ557" i="50"/>
  <c r="AV557" i="50" s="1"/>
  <c r="O557" i="50"/>
  <c r="H557" i="50"/>
  <c r="AQ556" i="50"/>
  <c r="AJ556" i="50"/>
  <c r="O556" i="50"/>
  <c r="H556" i="50"/>
  <c r="AT556" i="50" s="1"/>
  <c r="AQ555" i="50"/>
  <c r="AJ555" i="50"/>
  <c r="O555" i="50"/>
  <c r="H555" i="50"/>
  <c r="AQ554" i="50"/>
  <c r="AJ554" i="50"/>
  <c r="O554" i="50"/>
  <c r="H554" i="50"/>
  <c r="AT554" i="50" s="1"/>
  <c r="AQ553" i="50"/>
  <c r="AJ553" i="50"/>
  <c r="O553" i="50"/>
  <c r="H553" i="50"/>
  <c r="AQ552" i="50"/>
  <c r="AJ552" i="50"/>
  <c r="AV552" i="50" s="1"/>
  <c r="O552" i="50"/>
  <c r="H552" i="50"/>
  <c r="AQ551" i="50"/>
  <c r="AJ551" i="50"/>
  <c r="O551" i="50"/>
  <c r="H551" i="50"/>
  <c r="AQ550" i="50"/>
  <c r="AJ550" i="50"/>
  <c r="AV550" i="50" s="1"/>
  <c r="O550" i="50"/>
  <c r="H550" i="50"/>
  <c r="AQ549" i="50"/>
  <c r="AJ549" i="50"/>
  <c r="AV549" i="50" s="1"/>
  <c r="H543" i="55" s="1"/>
  <c r="O549" i="50"/>
  <c r="H549" i="50"/>
  <c r="AQ548" i="50"/>
  <c r="AJ548" i="50"/>
  <c r="O548" i="50"/>
  <c r="H548" i="50"/>
  <c r="AT548" i="50" s="1"/>
  <c r="AQ547" i="50"/>
  <c r="AJ547" i="50"/>
  <c r="O547" i="50"/>
  <c r="H547" i="50"/>
  <c r="AQ546" i="50"/>
  <c r="AJ546" i="50"/>
  <c r="O546" i="50"/>
  <c r="H546" i="50"/>
  <c r="AT546" i="50" s="1"/>
  <c r="AQ545" i="50"/>
  <c r="AJ545" i="50"/>
  <c r="O545" i="50"/>
  <c r="H545" i="50"/>
  <c r="AQ544" i="50"/>
  <c r="AJ544" i="50"/>
  <c r="AV544" i="50" s="1"/>
  <c r="O544" i="50"/>
  <c r="H544" i="50"/>
  <c r="AT544" i="50" s="1"/>
  <c r="AQ543" i="50"/>
  <c r="AJ543" i="50"/>
  <c r="O543" i="50"/>
  <c r="H543" i="50"/>
  <c r="AQ542" i="50"/>
  <c r="AJ542" i="50"/>
  <c r="AV542" i="50" s="1"/>
  <c r="O542" i="50"/>
  <c r="H542" i="50"/>
  <c r="AQ541" i="50"/>
  <c r="AJ541" i="50"/>
  <c r="O541" i="50"/>
  <c r="H541" i="50"/>
  <c r="AT541" i="50" s="1"/>
  <c r="AQ540" i="50"/>
  <c r="AJ540" i="50"/>
  <c r="O540" i="50"/>
  <c r="H540" i="50"/>
  <c r="AQ539" i="50"/>
  <c r="AJ539" i="50"/>
  <c r="O539" i="50"/>
  <c r="H539" i="50"/>
  <c r="AT539" i="50" s="1"/>
  <c r="AQ538" i="50"/>
  <c r="AJ538" i="50"/>
  <c r="O538" i="50"/>
  <c r="H538" i="50"/>
  <c r="AQ537" i="50"/>
  <c r="AJ537" i="50"/>
  <c r="AV537" i="50" s="1"/>
  <c r="O537" i="50"/>
  <c r="H537" i="50"/>
  <c r="AT537" i="50" s="1"/>
  <c r="AQ536" i="50"/>
  <c r="AJ536" i="50"/>
  <c r="O536" i="50"/>
  <c r="H536" i="50"/>
  <c r="AQ535" i="50"/>
  <c r="AJ535" i="50"/>
  <c r="O535" i="50"/>
  <c r="H535" i="50"/>
  <c r="AQ534" i="50"/>
  <c r="AJ534" i="50"/>
  <c r="O534" i="50"/>
  <c r="H534" i="50"/>
  <c r="AT534" i="50" s="1"/>
  <c r="AQ533" i="50"/>
  <c r="AJ533" i="50"/>
  <c r="AV533" i="50" s="1"/>
  <c r="O533" i="50"/>
  <c r="H533" i="50"/>
  <c r="AQ532" i="50"/>
  <c r="AJ532" i="50"/>
  <c r="O532" i="50"/>
  <c r="H532" i="50"/>
  <c r="AQ531" i="50"/>
  <c r="AJ531" i="50"/>
  <c r="O531" i="50"/>
  <c r="H531" i="50"/>
  <c r="AQ530" i="50"/>
  <c r="AJ530" i="50"/>
  <c r="O530" i="50"/>
  <c r="H530" i="50"/>
  <c r="AT530" i="50" s="1"/>
  <c r="AQ529" i="50"/>
  <c r="AJ529" i="50"/>
  <c r="O529" i="50"/>
  <c r="H529" i="50"/>
  <c r="AQ528" i="50"/>
  <c r="AJ528" i="50"/>
  <c r="O528" i="50"/>
  <c r="H528" i="50"/>
  <c r="AQ527" i="50"/>
  <c r="AJ527" i="50"/>
  <c r="O527" i="50"/>
  <c r="H527" i="50"/>
  <c r="AT527" i="50" s="1"/>
  <c r="AQ526" i="50"/>
  <c r="AJ526" i="50"/>
  <c r="AV526" i="50" s="1"/>
  <c r="O526" i="50"/>
  <c r="H526" i="50"/>
  <c r="AQ525" i="50"/>
  <c r="AJ525" i="50"/>
  <c r="O525" i="50"/>
  <c r="H525" i="50"/>
  <c r="AQ524" i="50"/>
  <c r="AJ524" i="50"/>
  <c r="O524" i="50"/>
  <c r="H524" i="50"/>
  <c r="AQ523" i="50"/>
  <c r="AJ523" i="50"/>
  <c r="AV523" i="50" s="1"/>
  <c r="O523" i="50"/>
  <c r="H523" i="50"/>
  <c r="AT523" i="50" s="1"/>
  <c r="AQ522" i="50"/>
  <c r="AJ522" i="50"/>
  <c r="O522" i="50"/>
  <c r="H522" i="50"/>
  <c r="AQ521" i="50"/>
  <c r="AJ521" i="50"/>
  <c r="O521" i="50"/>
  <c r="H521" i="50"/>
  <c r="AQ520" i="50"/>
  <c r="AJ520" i="50"/>
  <c r="O520" i="50"/>
  <c r="H520" i="50"/>
  <c r="AT520" i="50" s="1"/>
  <c r="AQ519" i="50"/>
  <c r="AJ519" i="50"/>
  <c r="AV519" i="50" s="1"/>
  <c r="O519" i="50"/>
  <c r="H519" i="50"/>
  <c r="AQ518" i="50"/>
  <c r="AJ518" i="50"/>
  <c r="O518" i="50"/>
  <c r="H518" i="50"/>
  <c r="AT518" i="50" s="1"/>
  <c r="AQ517" i="50"/>
  <c r="AJ517" i="50"/>
  <c r="O517" i="50"/>
  <c r="H517" i="50"/>
  <c r="AQ516" i="50"/>
  <c r="AJ516" i="50"/>
  <c r="O516" i="50"/>
  <c r="H516" i="50"/>
  <c r="AQ515" i="50"/>
  <c r="AJ515" i="50"/>
  <c r="O515" i="50"/>
  <c r="H515" i="50"/>
  <c r="AQ514" i="50"/>
  <c r="AJ514" i="50"/>
  <c r="AV514" i="50" s="1"/>
  <c r="O514" i="50"/>
  <c r="H514" i="50"/>
  <c r="AQ513" i="50"/>
  <c r="AJ513" i="50"/>
  <c r="O513" i="50"/>
  <c r="H513" i="50"/>
  <c r="AT513" i="50" s="1"/>
  <c r="AQ512" i="50"/>
  <c r="AJ512" i="50"/>
  <c r="O512" i="50"/>
  <c r="H512" i="50"/>
  <c r="AQ511" i="50"/>
  <c r="AJ511" i="50"/>
  <c r="O511" i="50"/>
  <c r="H511" i="50"/>
  <c r="AT511" i="50" s="1"/>
  <c r="AQ510" i="50"/>
  <c r="AJ510" i="50"/>
  <c r="O510" i="50"/>
  <c r="H510" i="50"/>
  <c r="AQ509" i="50"/>
  <c r="AJ509" i="50"/>
  <c r="AV509" i="50" s="1"/>
  <c r="O509" i="50"/>
  <c r="H509" i="50"/>
  <c r="AQ508" i="50"/>
  <c r="AJ508" i="50"/>
  <c r="O508" i="50"/>
  <c r="H508" i="50"/>
  <c r="AQ507" i="50"/>
  <c r="AJ507" i="50"/>
  <c r="AV507" i="50" s="1"/>
  <c r="O507" i="50"/>
  <c r="H507" i="50"/>
  <c r="AQ506" i="50"/>
  <c r="AJ506" i="50"/>
  <c r="O506" i="50"/>
  <c r="H506" i="50"/>
  <c r="AT506" i="50" s="1"/>
  <c r="AQ505" i="50"/>
  <c r="AJ505" i="50"/>
  <c r="O505" i="50"/>
  <c r="H505" i="50"/>
  <c r="AQ504" i="50"/>
  <c r="AJ504" i="50"/>
  <c r="O504" i="50"/>
  <c r="H504" i="50"/>
  <c r="AT504" i="50" s="1"/>
  <c r="AQ503" i="50"/>
  <c r="AJ503" i="50"/>
  <c r="O503" i="50"/>
  <c r="H503" i="50"/>
  <c r="AQ502" i="50"/>
  <c r="AJ502" i="50"/>
  <c r="AV502" i="50" s="1"/>
  <c r="O502" i="50"/>
  <c r="H502" i="50"/>
  <c r="AQ501" i="50"/>
  <c r="AJ501" i="50"/>
  <c r="O501" i="50"/>
  <c r="H501" i="50"/>
  <c r="AQ500" i="50"/>
  <c r="AJ500" i="50"/>
  <c r="AV500" i="50" s="1"/>
  <c r="O500" i="50"/>
  <c r="H500" i="50"/>
  <c r="AQ499" i="50"/>
  <c r="AJ499" i="50"/>
  <c r="O499" i="50"/>
  <c r="H499" i="50"/>
  <c r="AT499" i="50" s="1"/>
  <c r="AQ498" i="50"/>
  <c r="AJ498" i="50"/>
  <c r="O498" i="50"/>
  <c r="H498" i="50"/>
  <c r="AQ497" i="50"/>
  <c r="AJ497" i="50"/>
  <c r="O497" i="50"/>
  <c r="H497" i="50"/>
  <c r="AT497" i="50" s="1"/>
  <c r="AQ496" i="50"/>
  <c r="AJ496" i="50"/>
  <c r="O496" i="50"/>
  <c r="H496" i="50"/>
  <c r="AQ495" i="50"/>
  <c r="AJ495" i="50"/>
  <c r="AV495" i="50" s="1"/>
  <c r="O495" i="50"/>
  <c r="H495" i="50"/>
  <c r="AQ494" i="50"/>
  <c r="AJ494" i="50"/>
  <c r="O494" i="50"/>
  <c r="H494" i="50"/>
  <c r="AQ493" i="50"/>
  <c r="AJ493" i="50"/>
  <c r="AV493" i="50" s="1"/>
  <c r="O493" i="50"/>
  <c r="H493" i="50"/>
  <c r="AQ492" i="50"/>
  <c r="AJ492" i="50"/>
  <c r="O492" i="50"/>
  <c r="H492" i="50"/>
  <c r="AT492" i="50" s="1"/>
  <c r="AQ491" i="50"/>
  <c r="AJ491" i="50"/>
  <c r="O491" i="50"/>
  <c r="H491" i="50"/>
  <c r="AQ490" i="50"/>
  <c r="AJ490" i="50"/>
  <c r="O490" i="50"/>
  <c r="H490" i="50"/>
  <c r="AQ489" i="50"/>
  <c r="AJ489" i="50"/>
  <c r="AV489" i="50" s="1"/>
  <c r="O489" i="50"/>
  <c r="H489" i="50"/>
  <c r="AQ488" i="50"/>
  <c r="AJ488" i="50"/>
  <c r="O488" i="50"/>
  <c r="H488" i="50"/>
  <c r="AT488" i="50" s="1"/>
  <c r="AQ487" i="50"/>
  <c r="AJ487" i="50"/>
  <c r="AV487" i="50" s="1"/>
  <c r="O487" i="50"/>
  <c r="H487" i="50"/>
  <c r="AQ486" i="50"/>
  <c r="AJ486" i="50"/>
  <c r="O486" i="50"/>
  <c r="H486" i="50"/>
  <c r="AT486" i="50" s="1"/>
  <c r="AQ485" i="50"/>
  <c r="AJ485" i="50"/>
  <c r="O485" i="50"/>
  <c r="H485" i="50"/>
  <c r="AT485" i="50" s="1"/>
  <c r="AQ484" i="50"/>
  <c r="AJ484" i="50"/>
  <c r="AV484" i="50" s="1"/>
  <c r="O484" i="50"/>
  <c r="H484" i="50"/>
  <c r="AT484" i="50" s="1"/>
  <c r="AQ483" i="50"/>
  <c r="AJ483" i="50"/>
  <c r="O483" i="50"/>
  <c r="H483" i="50"/>
  <c r="AQ482" i="50"/>
  <c r="AJ482" i="50"/>
  <c r="AV482" i="50" s="1"/>
  <c r="O482" i="50"/>
  <c r="H482" i="50"/>
  <c r="AQ481" i="50"/>
  <c r="AJ481" i="50"/>
  <c r="AV481" i="50" s="1"/>
  <c r="O481" i="50"/>
  <c r="H481" i="50"/>
  <c r="AT481" i="50" s="1"/>
  <c r="AQ480" i="50"/>
  <c r="AJ480" i="50"/>
  <c r="AV480" i="50" s="1"/>
  <c r="O480" i="50"/>
  <c r="H480" i="50"/>
  <c r="AQ479" i="50"/>
  <c r="AJ479" i="50"/>
  <c r="O479" i="50"/>
  <c r="H479" i="50"/>
  <c r="AT479" i="50" s="1"/>
  <c r="AQ478" i="50"/>
  <c r="AJ478" i="50"/>
  <c r="O478" i="50"/>
  <c r="H478" i="50"/>
  <c r="AT478" i="50" s="1"/>
  <c r="AQ477" i="50"/>
  <c r="AJ477" i="50"/>
  <c r="AV477" i="50" s="1"/>
  <c r="O477" i="50"/>
  <c r="H477" i="50"/>
  <c r="AT477" i="50" s="1"/>
  <c r="AQ476" i="50"/>
  <c r="AJ476" i="50"/>
  <c r="O476" i="50"/>
  <c r="H476" i="50"/>
  <c r="AQ475" i="50"/>
  <c r="AJ475" i="50"/>
  <c r="AV475" i="50" s="1"/>
  <c r="O475" i="50"/>
  <c r="H475" i="50"/>
  <c r="AQ474" i="50"/>
  <c r="AJ474" i="50"/>
  <c r="AV474" i="50" s="1"/>
  <c r="O474" i="50"/>
  <c r="H474" i="50"/>
  <c r="AT474" i="50" s="1"/>
  <c r="AQ473" i="50"/>
  <c r="AJ473" i="50"/>
  <c r="AV473" i="50" s="1"/>
  <c r="O473" i="50"/>
  <c r="H473" i="50"/>
  <c r="AQ472" i="50"/>
  <c r="AJ472" i="50"/>
  <c r="O472" i="50"/>
  <c r="H472" i="50"/>
  <c r="AT472" i="50" s="1"/>
  <c r="AQ471" i="50"/>
  <c r="AJ471" i="50"/>
  <c r="O471" i="50"/>
  <c r="H471" i="50"/>
  <c r="AT471" i="50" s="1"/>
  <c r="AQ470" i="50"/>
  <c r="AJ470" i="50"/>
  <c r="O470" i="50"/>
  <c r="H470" i="50"/>
  <c r="AT470" i="50" s="1"/>
  <c r="AQ469" i="50"/>
  <c r="AJ469" i="50"/>
  <c r="O469" i="50"/>
  <c r="H469" i="50"/>
  <c r="AQ468" i="50"/>
  <c r="AJ468" i="50"/>
  <c r="AV468" i="50" s="1"/>
  <c r="O468" i="50"/>
  <c r="H468" i="50"/>
  <c r="AQ467" i="50"/>
  <c r="AJ467" i="50"/>
  <c r="AV467" i="50" s="1"/>
  <c r="O467" i="50"/>
  <c r="H467" i="50"/>
  <c r="AT467" i="50" s="1"/>
  <c r="AQ466" i="50"/>
  <c r="AJ466" i="50"/>
  <c r="O466" i="50"/>
  <c r="H466" i="50"/>
  <c r="AQ465" i="50"/>
  <c r="AJ465" i="50"/>
  <c r="O465" i="50"/>
  <c r="H465" i="50"/>
  <c r="AT465" i="50" s="1"/>
  <c r="AQ464" i="50"/>
  <c r="AJ464" i="50"/>
  <c r="O464" i="50"/>
  <c r="H464" i="50"/>
  <c r="AT464" i="50" s="1"/>
  <c r="AQ463" i="50"/>
  <c r="AJ463" i="50"/>
  <c r="AV463" i="50" s="1"/>
  <c r="O463" i="50"/>
  <c r="H463" i="50"/>
  <c r="AT463" i="50" s="1"/>
  <c r="AQ462" i="50"/>
  <c r="AJ462" i="50"/>
  <c r="O462" i="50"/>
  <c r="H462" i="50"/>
  <c r="AQ461" i="50"/>
  <c r="AJ461" i="50"/>
  <c r="AV461" i="50" s="1"/>
  <c r="O461" i="50"/>
  <c r="H461" i="50"/>
  <c r="AQ460" i="50"/>
  <c r="AJ460" i="50"/>
  <c r="AV460" i="50" s="1"/>
  <c r="O460" i="50"/>
  <c r="H460" i="50"/>
  <c r="AT460" i="50" s="1"/>
  <c r="AQ459" i="50"/>
  <c r="AJ459" i="50"/>
  <c r="AV459" i="50" s="1"/>
  <c r="O459" i="50"/>
  <c r="H459" i="50"/>
  <c r="AQ458" i="50"/>
  <c r="AJ458" i="50"/>
  <c r="O458" i="50"/>
  <c r="H458" i="50"/>
  <c r="AT458" i="50" s="1"/>
  <c r="AQ457" i="50"/>
  <c r="AJ457" i="50"/>
  <c r="O457" i="50"/>
  <c r="H457" i="50"/>
  <c r="AT457" i="50" s="1"/>
  <c r="AQ456" i="50"/>
  <c r="AJ456" i="50"/>
  <c r="AV456" i="50" s="1"/>
  <c r="O456" i="50"/>
  <c r="H456" i="50"/>
  <c r="AT456" i="50" s="1"/>
  <c r="AQ455" i="50"/>
  <c r="AJ455" i="50"/>
  <c r="O455" i="50"/>
  <c r="H455" i="50"/>
  <c r="AQ454" i="50"/>
  <c r="AJ454" i="50"/>
  <c r="AV454" i="50" s="1"/>
  <c r="O454" i="50"/>
  <c r="H454" i="50"/>
  <c r="AQ453" i="50"/>
  <c r="AJ453" i="50"/>
  <c r="AV453" i="50" s="1"/>
  <c r="O453" i="50"/>
  <c r="H453" i="50"/>
  <c r="AT453" i="50" s="1"/>
  <c r="AQ452" i="50"/>
  <c r="AJ452" i="50"/>
  <c r="O452" i="50"/>
  <c r="H452" i="50"/>
  <c r="AQ451" i="50"/>
  <c r="AJ451" i="50"/>
  <c r="O451" i="50"/>
  <c r="H451" i="50"/>
  <c r="AT451" i="50" s="1"/>
  <c r="AQ450" i="50"/>
  <c r="AJ450" i="50"/>
  <c r="O450" i="50"/>
  <c r="H450" i="50"/>
  <c r="AT450" i="50" s="1"/>
  <c r="AQ449" i="50"/>
  <c r="AJ449" i="50"/>
  <c r="AV449" i="50" s="1"/>
  <c r="O449" i="50"/>
  <c r="H449" i="50"/>
  <c r="AT449" i="50" s="1"/>
  <c r="AQ448" i="50"/>
  <c r="AJ448" i="50"/>
  <c r="O448" i="50"/>
  <c r="H448" i="50"/>
  <c r="AQ447" i="50"/>
  <c r="AJ447" i="50"/>
  <c r="AV447" i="50" s="1"/>
  <c r="O447" i="50"/>
  <c r="H447" i="50"/>
  <c r="AQ446" i="50"/>
  <c r="AJ446" i="50"/>
  <c r="AV446" i="50" s="1"/>
  <c r="O446" i="50"/>
  <c r="H446" i="50"/>
  <c r="AT446" i="50" s="1"/>
  <c r="AQ445" i="50"/>
  <c r="AJ445" i="50"/>
  <c r="O445" i="50"/>
  <c r="H445" i="50"/>
  <c r="AQ444" i="50"/>
  <c r="AJ444" i="50"/>
  <c r="O444" i="50"/>
  <c r="H444" i="50"/>
  <c r="AT444" i="50" s="1"/>
  <c r="AQ443" i="50"/>
  <c r="AJ443" i="50"/>
  <c r="O443" i="50"/>
  <c r="H443" i="50"/>
  <c r="AT443" i="50" s="1"/>
  <c r="AQ442" i="50"/>
  <c r="AJ442" i="50"/>
  <c r="O442" i="50"/>
  <c r="H442" i="50"/>
  <c r="AT442" i="50" s="1"/>
  <c r="AQ441" i="50"/>
  <c r="AJ441" i="50"/>
  <c r="O441" i="50"/>
  <c r="H441" i="50"/>
  <c r="AQ440" i="50"/>
  <c r="AJ440" i="50"/>
  <c r="AV440" i="50" s="1"/>
  <c r="H434" i="55" s="1"/>
  <c r="O440" i="50"/>
  <c r="H440" i="50"/>
  <c r="AQ439" i="50"/>
  <c r="AJ439" i="50"/>
  <c r="O439" i="50"/>
  <c r="H439" i="50"/>
  <c r="AQ438" i="50"/>
  <c r="AJ438" i="50"/>
  <c r="O438" i="50"/>
  <c r="H438" i="50"/>
  <c r="AQ437" i="50"/>
  <c r="AJ437" i="50"/>
  <c r="AV437" i="50" s="1"/>
  <c r="O437" i="50"/>
  <c r="H437" i="50"/>
  <c r="AT437" i="50" s="1"/>
  <c r="AQ436" i="50"/>
  <c r="AJ436" i="50"/>
  <c r="O436" i="50"/>
  <c r="H436" i="50"/>
  <c r="AQ435" i="50"/>
  <c r="AJ435" i="50"/>
  <c r="O435" i="50"/>
  <c r="H435" i="50"/>
  <c r="AQ434" i="50"/>
  <c r="AJ434" i="50"/>
  <c r="O434" i="50"/>
  <c r="H434" i="50"/>
  <c r="AT434" i="50" s="1"/>
  <c r="AQ433" i="50"/>
  <c r="AJ433" i="50"/>
  <c r="O433" i="50"/>
  <c r="H433" i="50"/>
  <c r="AQ432" i="50"/>
  <c r="AJ432" i="50"/>
  <c r="O432" i="50"/>
  <c r="H432" i="50"/>
  <c r="AT432" i="50" s="1"/>
  <c r="AQ431" i="50"/>
  <c r="AJ431" i="50"/>
  <c r="AV431" i="50" s="1"/>
  <c r="O431" i="50"/>
  <c r="H431" i="50"/>
  <c r="AQ430" i="50"/>
  <c r="AJ430" i="50"/>
  <c r="AV430" i="50" s="1"/>
  <c r="O430" i="50"/>
  <c r="H430" i="50"/>
  <c r="AQ429" i="50"/>
  <c r="AJ429" i="50"/>
  <c r="O429" i="50"/>
  <c r="H429" i="50"/>
  <c r="AT429" i="50" s="1"/>
  <c r="AQ428" i="50"/>
  <c r="AJ428" i="50"/>
  <c r="O428" i="50"/>
  <c r="H428" i="50"/>
  <c r="AT428" i="50" s="1"/>
  <c r="AQ427" i="50"/>
  <c r="AJ427" i="50"/>
  <c r="O427" i="50"/>
  <c r="H427" i="50"/>
  <c r="AT427" i="50" s="1"/>
  <c r="AQ426" i="50"/>
  <c r="AJ426" i="50"/>
  <c r="O426" i="50"/>
  <c r="H426" i="50"/>
  <c r="AQ425" i="50"/>
  <c r="AJ425" i="50"/>
  <c r="AV425" i="50" s="1"/>
  <c r="O425" i="50"/>
  <c r="H425" i="50"/>
  <c r="AT425" i="50" s="1"/>
  <c r="AQ424" i="50"/>
  <c r="AJ424" i="50"/>
  <c r="AV424" i="50" s="1"/>
  <c r="O424" i="50"/>
  <c r="H424" i="50"/>
  <c r="AQ423" i="50"/>
  <c r="AJ423" i="50"/>
  <c r="AV423" i="50" s="1"/>
  <c r="O423" i="50"/>
  <c r="H423" i="50"/>
  <c r="AQ422" i="50"/>
  <c r="AJ422" i="50"/>
  <c r="O422" i="50"/>
  <c r="H422" i="50"/>
  <c r="AT422" i="50" s="1"/>
  <c r="AQ421" i="50"/>
  <c r="AJ421" i="50"/>
  <c r="O421" i="50"/>
  <c r="H421" i="50"/>
  <c r="AT421" i="50" s="1"/>
  <c r="AQ420" i="50"/>
  <c r="AJ420" i="50"/>
  <c r="O420" i="50"/>
  <c r="H420" i="50"/>
  <c r="AT420" i="50" s="1"/>
  <c r="AQ419" i="50"/>
  <c r="AJ419" i="50"/>
  <c r="O419" i="50"/>
  <c r="H419" i="50"/>
  <c r="AQ418" i="50"/>
  <c r="AJ418" i="50"/>
  <c r="AV418" i="50" s="1"/>
  <c r="O418" i="50"/>
  <c r="H418" i="50"/>
  <c r="AT418" i="50" s="1"/>
  <c r="AQ417" i="50"/>
  <c r="AJ417" i="50"/>
  <c r="AV417" i="50" s="1"/>
  <c r="O417" i="50"/>
  <c r="H417" i="50"/>
  <c r="AQ416" i="50"/>
  <c r="AJ416" i="50"/>
  <c r="AV416" i="50" s="1"/>
  <c r="O416" i="50"/>
  <c r="H416" i="50"/>
  <c r="AQ415" i="50"/>
  <c r="AJ415" i="50"/>
  <c r="O415" i="50"/>
  <c r="H415" i="50"/>
  <c r="AT415" i="50" s="1"/>
  <c r="AQ414" i="50"/>
  <c r="AJ414" i="50"/>
  <c r="AV414" i="50" s="1"/>
  <c r="O414" i="50"/>
  <c r="H414" i="50"/>
  <c r="AT414" i="50" s="1"/>
  <c r="AQ413" i="50"/>
  <c r="AJ413" i="50"/>
  <c r="O413" i="50"/>
  <c r="H413" i="50"/>
  <c r="AT413" i="50" s="1"/>
  <c r="AQ412" i="50"/>
  <c r="AJ412" i="50"/>
  <c r="O412" i="50"/>
  <c r="H412" i="50"/>
  <c r="AQ411" i="50"/>
  <c r="AJ411" i="50"/>
  <c r="AV411" i="50" s="1"/>
  <c r="O411" i="50"/>
  <c r="H411" i="50"/>
  <c r="AT411" i="50" s="1"/>
  <c r="AQ410" i="50"/>
  <c r="AJ410" i="50"/>
  <c r="AV410" i="50" s="1"/>
  <c r="O410" i="50"/>
  <c r="H410" i="50"/>
  <c r="AQ409" i="50"/>
  <c r="AJ409" i="50"/>
  <c r="AV409" i="50" s="1"/>
  <c r="O409" i="50"/>
  <c r="H409" i="50"/>
  <c r="AQ408" i="50"/>
  <c r="AJ408" i="50"/>
  <c r="O408" i="50"/>
  <c r="H408" i="50"/>
  <c r="AT408" i="50" s="1"/>
  <c r="AQ407" i="50"/>
  <c r="AJ407" i="50"/>
  <c r="AV407" i="50" s="1"/>
  <c r="O407" i="50"/>
  <c r="H407" i="50"/>
  <c r="AT407" i="50" s="1"/>
  <c r="AQ406" i="50"/>
  <c r="AJ406" i="50"/>
  <c r="O406" i="50"/>
  <c r="H406" i="50"/>
  <c r="AQ405" i="50"/>
  <c r="AJ405" i="50"/>
  <c r="AV405" i="50" s="1"/>
  <c r="O405" i="50"/>
  <c r="H405" i="50"/>
  <c r="AQ404" i="50"/>
  <c r="AJ404" i="50"/>
  <c r="O404" i="50"/>
  <c r="H404" i="50"/>
  <c r="AQ403" i="50"/>
  <c r="AJ403" i="50"/>
  <c r="O403" i="50"/>
  <c r="H403" i="50"/>
  <c r="AQ402" i="50"/>
  <c r="AJ402" i="50"/>
  <c r="O402" i="50"/>
  <c r="H402" i="50"/>
  <c r="AT402" i="50" s="1"/>
  <c r="AQ401" i="50"/>
  <c r="AJ401" i="50"/>
  <c r="O401" i="50"/>
  <c r="H401" i="50"/>
  <c r="AQ400" i="50"/>
  <c r="AJ400" i="50"/>
  <c r="O400" i="50"/>
  <c r="H400" i="50"/>
  <c r="AQ399" i="50"/>
  <c r="AJ399" i="50"/>
  <c r="O399" i="50"/>
  <c r="H399" i="50"/>
  <c r="AQ398" i="50"/>
  <c r="AJ398" i="50"/>
  <c r="O398" i="50"/>
  <c r="H398" i="50"/>
  <c r="AQ397" i="50"/>
  <c r="AJ397" i="50"/>
  <c r="O397" i="50"/>
  <c r="H397" i="50"/>
  <c r="AT397" i="50" s="1"/>
  <c r="AQ396" i="50"/>
  <c r="AJ396" i="50"/>
  <c r="O396" i="50"/>
  <c r="H396" i="50"/>
  <c r="AQ395" i="50"/>
  <c r="AJ395" i="50"/>
  <c r="O395" i="50"/>
  <c r="H395" i="50"/>
  <c r="AQ394" i="50"/>
  <c r="AJ394" i="50"/>
  <c r="AV394" i="50" s="1"/>
  <c r="O394" i="50"/>
  <c r="H394" i="50"/>
  <c r="AQ393" i="50"/>
  <c r="AJ393" i="50"/>
  <c r="AV393" i="50" s="1"/>
  <c r="O393" i="50"/>
  <c r="H393" i="50"/>
  <c r="AQ392" i="50"/>
  <c r="AJ392" i="50"/>
  <c r="O392" i="50"/>
  <c r="H392" i="50"/>
  <c r="AQ391" i="50"/>
  <c r="AJ391" i="50"/>
  <c r="O391" i="50"/>
  <c r="H391" i="50"/>
  <c r="AT391" i="50" s="1"/>
  <c r="AQ390" i="50"/>
  <c r="AJ390" i="50"/>
  <c r="AV390" i="50" s="1"/>
  <c r="H384" i="55" s="1"/>
  <c r="O390" i="50"/>
  <c r="H390" i="50"/>
  <c r="AQ389" i="50"/>
  <c r="AJ389" i="50"/>
  <c r="O389" i="50"/>
  <c r="H389" i="50"/>
  <c r="AQ388" i="50"/>
  <c r="AJ388" i="50"/>
  <c r="O388" i="50"/>
  <c r="H388" i="50"/>
  <c r="AT388" i="50" s="1"/>
  <c r="AQ387" i="50"/>
  <c r="AJ387" i="50"/>
  <c r="AV387" i="50" s="1"/>
  <c r="O387" i="50"/>
  <c r="H387" i="50"/>
  <c r="AT387" i="50" s="1"/>
  <c r="AQ386" i="50"/>
  <c r="AJ386" i="50"/>
  <c r="O386" i="50"/>
  <c r="H386" i="50"/>
  <c r="AQ385" i="50"/>
  <c r="AJ385" i="50"/>
  <c r="O385" i="50"/>
  <c r="H385" i="50"/>
  <c r="AQ384" i="50"/>
  <c r="AJ384" i="50"/>
  <c r="AV384" i="50" s="1"/>
  <c r="O384" i="50"/>
  <c r="H384" i="50"/>
  <c r="AT384" i="50" s="1"/>
  <c r="AQ383" i="50"/>
  <c r="AJ383" i="50"/>
  <c r="AV383" i="50" s="1"/>
  <c r="O383" i="50"/>
  <c r="H383" i="50"/>
  <c r="AQ382" i="50"/>
  <c r="AJ382" i="50"/>
  <c r="O382" i="50"/>
  <c r="H382" i="50"/>
  <c r="AQ381" i="50"/>
  <c r="AJ381" i="50"/>
  <c r="O381" i="50"/>
  <c r="H381" i="50"/>
  <c r="AT381" i="50" s="1"/>
  <c r="AQ380" i="50"/>
  <c r="AJ380" i="50"/>
  <c r="AV380" i="50" s="1"/>
  <c r="O380" i="50"/>
  <c r="H380" i="50"/>
  <c r="AT380" i="50" s="1"/>
  <c r="AQ379" i="50"/>
  <c r="AJ379" i="50"/>
  <c r="O379" i="50"/>
  <c r="H379" i="50"/>
  <c r="AQ378" i="50"/>
  <c r="AJ378" i="50"/>
  <c r="O378" i="50"/>
  <c r="H378" i="50"/>
  <c r="AQ377" i="50"/>
  <c r="AJ377" i="50"/>
  <c r="AV377" i="50" s="1"/>
  <c r="O377" i="50"/>
  <c r="H377" i="50"/>
  <c r="AQ376" i="50"/>
  <c r="AJ376" i="50"/>
  <c r="O376" i="50"/>
  <c r="H376" i="50"/>
  <c r="AT376" i="50" s="1"/>
  <c r="AQ375" i="50"/>
  <c r="AJ375" i="50"/>
  <c r="O375" i="50"/>
  <c r="H375" i="50"/>
  <c r="AQ374" i="50"/>
  <c r="AJ374" i="50"/>
  <c r="O374" i="50"/>
  <c r="H374" i="50"/>
  <c r="AT374" i="50" s="1"/>
  <c r="AQ373" i="50"/>
  <c r="AJ373" i="50"/>
  <c r="O373" i="50"/>
  <c r="H373" i="50"/>
  <c r="AT373" i="50" s="1"/>
  <c r="AQ372" i="50"/>
  <c r="AJ372" i="50"/>
  <c r="O372" i="50"/>
  <c r="H372" i="50"/>
  <c r="AQ371" i="50"/>
  <c r="AJ371" i="50"/>
  <c r="O371" i="50"/>
  <c r="H371" i="50"/>
  <c r="AQ370" i="50"/>
  <c r="AJ370" i="50"/>
  <c r="AV370" i="50" s="1"/>
  <c r="O370" i="50"/>
  <c r="H370" i="50"/>
  <c r="AQ369" i="50"/>
  <c r="AJ369" i="50"/>
  <c r="O369" i="50"/>
  <c r="H369" i="50"/>
  <c r="AT369" i="50" s="1"/>
  <c r="AQ368" i="50"/>
  <c r="AJ368" i="50"/>
  <c r="O368" i="50"/>
  <c r="H368" i="50"/>
  <c r="AQ367" i="50"/>
  <c r="AJ367" i="50"/>
  <c r="O367" i="50"/>
  <c r="H367" i="50"/>
  <c r="AT367" i="50" s="1"/>
  <c r="AQ366" i="50"/>
  <c r="AJ366" i="50"/>
  <c r="O366" i="50"/>
  <c r="H366" i="50"/>
  <c r="AT366" i="50" s="1"/>
  <c r="AQ365" i="50"/>
  <c r="AJ365" i="50"/>
  <c r="AV365" i="50" s="1"/>
  <c r="O365" i="50"/>
  <c r="H365" i="50"/>
  <c r="AQ364" i="50"/>
  <c r="AJ364" i="50"/>
  <c r="O364" i="50"/>
  <c r="H364" i="50"/>
  <c r="AQ363" i="50"/>
  <c r="AJ363" i="50"/>
  <c r="AV363" i="50" s="1"/>
  <c r="H357" i="55" s="1"/>
  <c r="O363" i="50"/>
  <c r="H363" i="50"/>
  <c r="AT363" i="50" s="1"/>
  <c r="AQ362" i="50"/>
  <c r="AJ362" i="50"/>
  <c r="O362" i="50"/>
  <c r="H362" i="50"/>
  <c r="AT362" i="50" s="1"/>
  <c r="AQ361" i="50"/>
  <c r="AJ361" i="50"/>
  <c r="O361" i="50"/>
  <c r="H361" i="50"/>
  <c r="AQ360" i="50"/>
  <c r="AJ360" i="50"/>
  <c r="O360" i="50"/>
  <c r="H360" i="50"/>
  <c r="AT360" i="50" s="1"/>
  <c r="AQ359" i="50"/>
  <c r="AJ359" i="50"/>
  <c r="AV359" i="50" s="1"/>
  <c r="O359" i="50"/>
  <c r="H359" i="50"/>
  <c r="AQ358" i="50"/>
  <c r="AJ358" i="50"/>
  <c r="AV358" i="50" s="1"/>
  <c r="O358" i="50"/>
  <c r="H358" i="50"/>
  <c r="AQ357" i="50"/>
  <c r="AJ357" i="50"/>
  <c r="O357" i="50"/>
  <c r="H357" i="50"/>
  <c r="AQ356" i="50"/>
  <c r="AJ356" i="50"/>
  <c r="AV356" i="50" s="1"/>
  <c r="O356" i="50"/>
  <c r="H356" i="50"/>
  <c r="AT356" i="50" s="1"/>
  <c r="AQ355" i="50"/>
  <c r="AJ355" i="50"/>
  <c r="O355" i="50"/>
  <c r="H355" i="50"/>
  <c r="AT355" i="50" s="1"/>
  <c r="AQ354" i="50"/>
  <c r="AJ354" i="50"/>
  <c r="O354" i="50"/>
  <c r="H354" i="50"/>
  <c r="AQ353" i="50"/>
  <c r="AJ353" i="50"/>
  <c r="O353" i="50"/>
  <c r="H353" i="50"/>
  <c r="AT353" i="50" s="1"/>
  <c r="AQ352" i="50"/>
  <c r="AJ352" i="50"/>
  <c r="AV352" i="50" s="1"/>
  <c r="O352" i="50"/>
  <c r="H352" i="50"/>
  <c r="AQ351" i="50"/>
  <c r="AJ351" i="50"/>
  <c r="AV351" i="50" s="1"/>
  <c r="O351" i="50"/>
  <c r="H351" i="50"/>
  <c r="AQ350" i="50"/>
  <c r="AJ350" i="50"/>
  <c r="O350" i="50"/>
  <c r="H350" i="50"/>
  <c r="AQ349" i="50"/>
  <c r="AJ349" i="50"/>
  <c r="O349" i="50"/>
  <c r="H349" i="50"/>
  <c r="AT349" i="50" s="1"/>
  <c r="AQ348" i="50"/>
  <c r="AJ348" i="50"/>
  <c r="O348" i="50"/>
  <c r="H348" i="50"/>
  <c r="AT348" i="50" s="1"/>
  <c r="AQ347" i="50"/>
  <c r="AJ347" i="50"/>
  <c r="O347" i="50"/>
  <c r="H347" i="50"/>
  <c r="AQ346" i="50"/>
  <c r="AJ346" i="50"/>
  <c r="O346" i="50"/>
  <c r="H346" i="50"/>
  <c r="AT346" i="50" s="1"/>
  <c r="AQ345" i="50"/>
  <c r="AJ345" i="50"/>
  <c r="O345" i="50"/>
  <c r="H345" i="50"/>
  <c r="AQ344" i="50"/>
  <c r="AJ344" i="50"/>
  <c r="AV344" i="50" s="1"/>
  <c r="O344" i="50"/>
  <c r="H344" i="50"/>
  <c r="AQ343" i="50"/>
  <c r="AJ343" i="50"/>
  <c r="O343" i="50"/>
  <c r="H343" i="50"/>
  <c r="AQ342" i="50"/>
  <c r="AJ342" i="50"/>
  <c r="O342" i="50"/>
  <c r="H342" i="50"/>
  <c r="AT342" i="50" s="1"/>
  <c r="AQ341" i="50"/>
  <c r="AJ341" i="50"/>
  <c r="AV341" i="50" s="1"/>
  <c r="H335" i="55" s="1"/>
  <c r="O341" i="50"/>
  <c r="H341" i="50"/>
  <c r="AQ340" i="50"/>
  <c r="AJ340" i="50"/>
  <c r="O340" i="50"/>
  <c r="H340" i="50"/>
  <c r="AQ339" i="50"/>
  <c r="AJ339" i="50"/>
  <c r="AV339" i="50" s="1"/>
  <c r="O339" i="50"/>
  <c r="H339" i="50"/>
  <c r="AQ338" i="50"/>
  <c r="AJ338" i="50"/>
  <c r="AV338" i="50" s="1"/>
  <c r="O338" i="50"/>
  <c r="H338" i="50"/>
  <c r="AT338" i="50" s="1"/>
  <c r="AQ337" i="50"/>
  <c r="AJ337" i="50"/>
  <c r="O337" i="50"/>
  <c r="H337" i="50"/>
  <c r="AQ336" i="50"/>
  <c r="AJ336" i="50"/>
  <c r="O336" i="50"/>
  <c r="H336" i="50"/>
  <c r="AT336" i="50" s="1"/>
  <c r="AQ335" i="50"/>
  <c r="AJ335" i="50"/>
  <c r="O335" i="50"/>
  <c r="H335" i="50"/>
  <c r="AT335" i="50" s="1"/>
  <c r="AQ334" i="50"/>
  <c r="AJ334" i="50"/>
  <c r="AV334" i="50" s="1"/>
  <c r="O334" i="50"/>
  <c r="H334" i="50"/>
  <c r="AQ333" i="50"/>
  <c r="AJ333" i="50"/>
  <c r="O333" i="50"/>
  <c r="H333" i="50"/>
  <c r="AQ332" i="50"/>
  <c r="AJ332" i="50"/>
  <c r="AV332" i="50" s="1"/>
  <c r="O332" i="50"/>
  <c r="H332" i="50"/>
  <c r="AQ331" i="50"/>
  <c r="AJ331" i="50"/>
  <c r="AV331" i="50" s="1"/>
  <c r="O331" i="50"/>
  <c r="H331" i="50"/>
  <c r="AT331" i="50" s="1"/>
  <c r="AQ330" i="50"/>
  <c r="AJ330" i="50"/>
  <c r="O330" i="50"/>
  <c r="H330" i="50"/>
  <c r="AQ329" i="50"/>
  <c r="AJ329" i="50"/>
  <c r="O329" i="50"/>
  <c r="H329" i="50"/>
  <c r="AT329" i="50" s="1"/>
  <c r="AQ328" i="50"/>
  <c r="AJ328" i="50"/>
  <c r="O328" i="50"/>
  <c r="H328" i="50"/>
  <c r="AT328" i="50" s="1"/>
  <c r="AQ327" i="50"/>
  <c r="AJ327" i="50"/>
  <c r="AV327" i="50" s="1"/>
  <c r="O327" i="50"/>
  <c r="H327" i="50"/>
  <c r="AQ326" i="50"/>
  <c r="AJ326" i="50"/>
  <c r="O326" i="50"/>
  <c r="H326" i="50"/>
  <c r="AQ325" i="50"/>
  <c r="AJ325" i="50"/>
  <c r="O325" i="50"/>
  <c r="H325" i="50"/>
  <c r="AQ324" i="50"/>
  <c r="AJ324" i="50"/>
  <c r="AV324" i="50" s="1"/>
  <c r="O324" i="50"/>
  <c r="H324" i="50"/>
  <c r="AT324" i="50" s="1"/>
  <c r="AQ323" i="50"/>
  <c r="AJ323" i="50"/>
  <c r="O323" i="50"/>
  <c r="H323" i="50"/>
  <c r="AQ322" i="50"/>
  <c r="AJ322" i="50"/>
  <c r="O322" i="50"/>
  <c r="H322" i="50"/>
  <c r="AT322" i="50" s="1"/>
  <c r="AQ321" i="50"/>
  <c r="AJ321" i="50"/>
  <c r="O321" i="50"/>
  <c r="H321" i="50"/>
  <c r="AT321" i="50" s="1"/>
  <c r="AQ320" i="50"/>
  <c r="AJ320" i="50"/>
  <c r="AV320" i="50" s="1"/>
  <c r="O320" i="50"/>
  <c r="H320" i="50"/>
  <c r="AT320" i="50" s="1"/>
  <c r="AQ319" i="50"/>
  <c r="AJ319" i="50"/>
  <c r="O319" i="50"/>
  <c r="H319" i="50"/>
  <c r="AQ318" i="50"/>
  <c r="AJ318" i="50"/>
  <c r="AV318" i="50" s="1"/>
  <c r="O318" i="50"/>
  <c r="H318" i="50"/>
  <c r="AQ317" i="50"/>
  <c r="AJ317" i="50"/>
  <c r="AV317" i="50" s="1"/>
  <c r="O317" i="50"/>
  <c r="H317" i="50"/>
  <c r="AT317" i="50" s="1"/>
  <c r="AQ316" i="50"/>
  <c r="AJ316" i="50"/>
  <c r="O316" i="50"/>
  <c r="H316" i="50"/>
  <c r="AQ315" i="50"/>
  <c r="AJ315" i="50"/>
  <c r="O315" i="50"/>
  <c r="H315" i="50"/>
  <c r="AT315" i="50" s="1"/>
  <c r="AQ314" i="50"/>
  <c r="AJ314" i="50"/>
  <c r="O314" i="50"/>
  <c r="H314" i="50"/>
  <c r="AT314" i="50" s="1"/>
  <c r="AQ313" i="50"/>
  <c r="AJ313" i="50"/>
  <c r="AV313" i="50" s="1"/>
  <c r="O313" i="50"/>
  <c r="H313" i="50"/>
  <c r="AT313" i="50" s="1"/>
  <c r="AQ312" i="50"/>
  <c r="AJ312" i="50"/>
  <c r="O312" i="50"/>
  <c r="H312" i="50"/>
  <c r="AQ311" i="50"/>
  <c r="AJ311" i="50"/>
  <c r="O311" i="50"/>
  <c r="H311" i="50"/>
  <c r="AQ310" i="50"/>
  <c r="AJ310" i="50"/>
  <c r="AV310" i="50" s="1"/>
  <c r="O310" i="50"/>
  <c r="H310" i="50"/>
  <c r="AT310" i="50" s="1"/>
  <c r="AQ309" i="50"/>
  <c r="AJ309" i="50"/>
  <c r="AV309" i="50" s="1"/>
  <c r="O309" i="50"/>
  <c r="H309" i="50"/>
  <c r="AQ308" i="50"/>
  <c r="AJ308" i="50"/>
  <c r="O308" i="50"/>
  <c r="H308" i="50"/>
  <c r="AT308" i="50" s="1"/>
  <c r="AQ307" i="50"/>
  <c r="AJ307" i="50"/>
  <c r="O307" i="50"/>
  <c r="H307" i="50"/>
  <c r="AT307" i="50" s="1"/>
  <c r="AQ306" i="50"/>
  <c r="AJ306" i="50"/>
  <c r="AV306" i="50" s="1"/>
  <c r="O306" i="50"/>
  <c r="H306" i="50"/>
  <c r="AQ305" i="50"/>
  <c r="AJ305" i="50"/>
  <c r="O305" i="50"/>
  <c r="H305" i="50"/>
  <c r="AQ304" i="50"/>
  <c r="AJ304" i="50"/>
  <c r="AV304" i="50" s="1"/>
  <c r="O304" i="50"/>
  <c r="H304" i="50"/>
  <c r="AQ303" i="50"/>
  <c r="AJ303" i="50"/>
  <c r="AV303" i="50" s="1"/>
  <c r="O303" i="50"/>
  <c r="H303" i="50"/>
  <c r="AT303" i="50" s="1"/>
  <c r="AQ302" i="50"/>
  <c r="AJ302" i="50"/>
  <c r="O302" i="50"/>
  <c r="H302" i="50"/>
  <c r="AQ301" i="50"/>
  <c r="AJ301" i="50"/>
  <c r="O301" i="50"/>
  <c r="H301" i="50"/>
  <c r="AT301" i="50" s="1"/>
  <c r="AQ300" i="50"/>
  <c r="AJ300" i="50"/>
  <c r="O300" i="50"/>
  <c r="H300" i="50"/>
  <c r="AT300" i="50" s="1"/>
  <c r="AQ299" i="50"/>
  <c r="AJ299" i="50"/>
  <c r="AV299" i="50" s="1"/>
  <c r="O299" i="50"/>
  <c r="H299" i="50"/>
  <c r="AQ298" i="50"/>
  <c r="AJ298" i="50"/>
  <c r="O298" i="50"/>
  <c r="H298" i="50"/>
  <c r="AQ297" i="50"/>
  <c r="AJ297" i="50"/>
  <c r="AV297" i="50" s="1"/>
  <c r="O297" i="50"/>
  <c r="H297" i="50"/>
  <c r="AQ296" i="50"/>
  <c r="AJ296" i="50"/>
  <c r="AV296" i="50" s="1"/>
  <c r="O296" i="50"/>
  <c r="H296" i="50"/>
  <c r="AT296" i="50" s="1"/>
  <c r="AQ295" i="50"/>
  <c r="AJ295" i="50"/>
  <c r="O295" i="50"/>
  <c r="H295" i="50"/>
  <c r="AQ294" i="50"/>
  <c r="AJ294" i="50"/>
  <c r="O294" i="50"/>
  <c r="H294" i="50"/>
  <c r="AT294" i="50" s="1"/>
  <c r="AQ293" i="50"/>
  <c r="AJ293" i="50"/>
  <c r="O293" i="50"/>
  <c r="H293" i="50"/>
  <c r="AT293" i="50" s="1"/>
  <c r="AQ292" i="50"/>
  <c r="AJ292" i="50"/>
  <c r="AV292" i="50" s="1"/>
  <c r="O292" i="50"/>
  <c r="H292" i="50"/>
  <c r="AQ291" i="50"/>
  <c r="AJ291" i="50"/>
  <c r="O291" i="50"/>
  <c r="H291" i="50"/>
  <c r="AQ290" i="50"/>
  <c r="AJ290" i="50"/>
  <c r="AV290" i="50" s="1"/>
  <c r="O290" i="50"/>
  <c r="H290" i="50"/>
  <c r="AQ289" i="50"/>
  <c r="AJ289" i="50"/>
  <c r="O289" i="50"/>
  <c r="H289" i="50"/>
  <c r="AT289" i="50" s="1"/>
  <c r="AQ288" i="50"/>
  <c r="AJ288" i="50"/>
  <c r="O288" i="50"/>
  <c r="H288" i="50"/>
  <c r="AQ287" i="50"/>
  <c r="AJ287" i="50"/>
  <c r="O287" i="50"/>
  <c r="H287" i="50"/>
  <c r="AT287" i="50" s="1"/>
  <c r="AQ286" i="50"/>
  <c r="AJ286" i="50"/>
  <c r="O286" i="50"/>
  <c r="H286" i="50"/>
  <c r="AQ285" i="50"/>
  <c r="AJ285" i="50"/>
  <c r="AV285" i="50" s="1"/>
  <c r="O285" i="50"/>
  <c r="H285" i="50"/>
  <c r="AQ284" i="50"/>
  <c r="AJ284" i="50"/>
  <c r="O284" i="50"/>
  <c r="H284" i="50"/>
  <c r="AQ283" i="50"/>
  <c r="AJ283" i="50"/>
  <c r="AV283" i="50" s="1"/>
  <c r="O283" i="50"/>
  <c r="H283" i="50"/>
  <c r="AT283" i="50" s="1"/>
  <c r="AQ282" i="50"/>
  <c r="AJ282" i="50"/>
  <c r="O282" i="50"/>
  <c r="H282" i="50"/>
  <c r="AT282" i="50" s="1"/>
  <c r="AQ281" i="50"/>
  <c r="AJ281" i="50"/>
  <c r="O281" i="50"/>
  <c r="H281" i="50"/>
  <c r="AQ280" i="50"/>
  <c r="AJ280" i="50"/>
  <c r="O280" i="50"/>
  <c r="H280" i="50"/>
  <c r="AT280" i="50" s="1"/>
  <c r="AQ279" i="50"/>
  <c r="AJ279" i="50"/>
  <c r="O279" i="50"/>
  <c r="H279" i="50"/>
  <c r="AQ278" i="50"/>
  <c r="AJ278" i="50"/>
  <c r="AV278" i="50" s="1"/>
  <c r="O278" i="50"/>
  <c r="H278" i="50"/>
  <c r="AQ277" i="50"/>
  <c r="AJ277" i="50"/>
  <c r="O277" i="50"/>
  <c r="H277" i="50"/>
  <c r="AQ276" i="50"/>
  <c r="AJ276" i="50"/>
  <c r="O276" i="50"/>
  <c r="H276" i="50"/>
  <c r="AT276" i="50" s="1"/>
  <c r="AQ275" i="50"/>
  <c r="AJ275" i="50"/>
  <c r="O275" i="50"/>
  <c r="H275" i="50"/>
  <c r="AT275" i="50" s="1"/>
  <c r="AQ274" i="50"/>
  <c r="AJ274" i="50"/>
  <c r="O274" i="50"/>
  <c r="H274" i="50"/>
  <c r="AQ273" i="50"/>
  <c r="AJ273" i="50"/>
  <c r="O273" i="50"/>
  <c r="H273" i="50"/>
  <c r="AT273" i="50" s="1"/>
  <c r="AQ272" i="50"/>
  <c r="AJ272" i="50"/>
  <c r="AV272" i="50" s="1"/>
  <c r="O272" i="50"/>
  <c r="H272" i="50"/>
  <c r="AQ271" i="50"/>
  <c r="AJ271" i="50"/>
  <c r="AV271" i="50" s="1"/>
  <c r="O271" i="50"/>
  <c r="H271" i="50"/>
  <c r="AQ270" i="50"/>
  <c r="AJ270" i="50"/>
  <c r="O270" i="50"/>
  <c r="H270" i="50"/>
  <c r="AQ269" i="50"/>
  <c r="AJ269" i="50"/>
  <c r="AV269" i="50" s="1"/>
  <c r="O269" i="50"/>
  <c r="H269" i="50"/>
  <c r="AT269" i="50" s="1"/>
  <c r="AQ268" i="50"/>
  <c r="AJ268" i="50"/>
  <c r="O268" i="50"/>
  <c r="H268" i="50"/>
  <c r="AT268" i="50" s="1"/>
  <c r="AQ267" i="50"/>
  <c r="AJ267" i="50"/>
  <c r="O267" i="50"/>
  <c r="H267" i="50"/>
  <c r="AQ266" i="50"/>
  <c r="AJ266" i="50"/>
  <c r="O266" i="50"/>
  <c r="H266" i="50"/>
  <c r="AT266" i="50" s="1"/>
  <c r="AQ265" i="50"/>
  <c r="AJ265" i="50"/>
  <c r="AV265" i="50" s="1"/>
  <c r="O265" i="50"/>
  <c r="H265" i="50"/>
  <c r="AQ264" i="50"/>
  <c r="AJ264" i="50"/>
  <c r="AV264" i="50" s="1"/>
  <c r="O264" i="50"/>
  <c r="H264" i="50"/>
  <c r="AQ263" i="50"/>
  <c r="AJ263" i="50"/>
  <c r="O263" i="50"/>
  <c r="H263" i="50"/>
  <c r="AQ262" i="50"/>
  <c r="AJ262" i="50"/>
  <c r="AV262" i="50" s="1"/>
  <c r="O262" i="50"/>
  <c r="H262" i="50"/>
  <c r="AT262" i="50" s="1"/>
  <c r="AQ261" i="50"/>
  <c r="AJ261" i="50"/>
  <c r="O261" i="50"/>
  <c r="H261" i="50"/>
  <c r="AT261" i="50" s="1"/>
  <c r="AQ260" i="50"/>
  <c r="AJ260" i="50"/>
  <c r="O260" i="50"/>
  <c r="H260" i="50"/>
  <c r="AQ259" i="50"/>
  <c r="AJ259" i="50"/>
  <c r="O259" i="50"/>
  <c r="H259" i="50"/>
  <c r="AT259" i="50" s="1"/>
  <c r="AQ258" i="50"/>
  <c r="AJ258" i="50"/>
  <c r="O258" i="50"/>
  <c r="H258" i="50"/>
  <c r="AQ257" i="50"/>
  <c r="AJ257" i="50"/>
  <c r="AV257" i="50" s="1"/>
  <c r="O257" i="50"/>
  <c r="H257" i="50"/>
  <c r="AQ256" i="50"/>
  <c r="AJ256" i="50"/>
  <c r="O256" i="50"/>
  <c r="H256" i="50"/>
  <c r="AQ255" i="50"/>
  <c r="AJ255" i="50"/>
  <c r="AV255" i="50" s="1"/>
  <c r="O255" i="50"/>
  <c r="H255" i="50"/>
  <c r="AT255" i="50" s="1"/>
  <c r="AQ254" i="50"/>
  <c r="AJ254" i="50"/>
  <c r="O254" i="50"/>
  <c r="H254" i="50"/>
  <c r="AT254" i="50" s="1"/>
  <c r="AQ253" i="50"/>
  <c r="AJ253" i="50"/>
  <c r="O253" i="50"/>
  <c r="H253" i="50"/>
  <c r="AQ252" i="50"/>
  <c r="AJ252" i="50"/>
  <c r="O252" i="50"/>
  <c r="H252" i="50"/>
  <c r="AT252" i="50" s="1"/>
  <c r="AQ251" i="50"/>
  <c r="AJ251" i="50"/>
  <c r="AV251" i="50" s="1"/>
  <c r="O251" i="50"/>
  <c r="H251" i="50"/>
  <c r="AQ250" i="50"/>
  <c r="AJ250" i="50"/>
  <c r="AV250" i="50" s="1"/>
  <c r="O250" i="50"/>
  <c r="H250" i="50"/>
  <c r="AQ249" i="50"/>
  <c r="AJ249" i="50"/>
  <c r="O249" i="50"/>
  <c r="H249" i="50"/>
  <c r="AQ248" i="50"/>
  <c r="AJ248" i="50"/>
  <c r="AV248" i="50" s="1"/>
  <c r="O248" i="50"/>
  <c r="H248" i="50"/>
  <c r="AT248" i="50" s="1"/>
  <c r="AQ247" i="50"/>
  <c r="AJ247" i="50"/>
  <c r="O247" i="50"/>
  <c r="H247" i="50"/>
  <c r="AT247" i="50" s="1"/>
  <c r="AQ246" i="50"/>
  <c r="AJ246" i="50"/>
  <c r="O246" i="50"/>
  <c r="H246" i="50"/>
  <c r="AQ245" i="50"/>
  <c r="AJ245" i="50"/>
  <c r="O245" i="50"/>
  <c r="H245" i="50"/>
  <c r="AT245" i="50" s="1"/>
  <c r="AQ244" i="50"/>
  <c r="AJ244" i="50"/>
  <c r="AV244" i="50" s="1"/>
  <c r="O244" i="50"/>
  <c r="H244" i="50"/>
  <c r="AQ243" i="50"/>
  <c r="AJ243" i="50"/>
  <c r="O243" i="50"/>
  <c r="H243" i="50"/>
  <c r="AQ242" i="50"/>
  <c r="AJ242" i="50"/>
  <c r="O242" i="50"/>
  <c r="H242" i="50"/>
  <c r="AQ241" i="50"/>
  <c r="AJ241" i="50"/>
  <c r="O241" i="50"/>
  <c r="H241" i="50"/>
  <c r="AT241" i="50" s="1"/>
  <c r="AQ240" i="50"/>
  <c r="AJ240" i="50"/>
  <c r="O240" i="50"/>
  <c r="H240" i="50"/>
  <c r="AT240" i="50" s="1"/>
  <c r="AQ239" i="50"/>
  <c r="AJ239" i="50"/>
  <c r="O239" i="50"/>
  <c r="H239" i="50"/>
  <c r="AQ238" i="50"/>
  <c r="AJ238" i="50"/>
  <c r="O238" i="50"/>
  <c r="H238" i="50"/>
  <c r="AT238" i="50" s="1"/>
  <c r="AQ237" i="50"/>
  <c r="AJ237" i="50"/>
  <c r="AV237" i="50" s="1"/>
  <c r="O237" i="50"/>
  <c r="H237" i="50"/>
  <c r="AQ236" i="50"/>
  <c r="AJ236" i="50"/>
  <c r="AV236" i="50" s="1"/>
  <c r="O236" i="50"/>
  <c r="H236" i="50"/>
  <c r="AQ235" i="50"/>
  <c r="AJ235" i="50"/>
  <c r="O235" i="50"/>
  <c r="H235" i="50"/>
  <c r="AQ234" i="50"/>
  <c r="AJ234" i="50"/>
  <c r="AV234" i="50" s="1"/>
  <c r="O234" i="50"/>
  <c r="H234" i="50"/>
  <c r="AT234" i="50" s="1"/>
  <c r="AQ233" i="50"/>
  <c r="AJ233" i="50"/>
  <c r="O233" i="50"/>
  <c r="H233" i="50"/>
  <c r="AT233" i="50" s="1"/>
  <c r="AQ232" i="50"/>
  <c r="AJ232" i="50"/>
  <c r="O232" i="50"/>
  <c r="H232" i="50"/>
  <c r="AQ231" i="50"/>
  <c r="AJ231" i="50"/>
  <c r="O231" i="50"/>
  <c r="H231" i="50"/>
  <c r="AT231" i="50" s="1"/>
  <c r="AQ230" i="50"/>
  <c r="AJ230" i="50"/>
  <c r="AV230" i="50" s="1"/>
  <c r="O230" i="50"/>
  <c r="H230" i="50"/>
  <c r="AQ229" i="50"/>
  <c r="AJ229" i="50"/>
  <c r="AV229" i="50" s="1"/>
  <c r="O229" i="50"/>
  <c r="H229" i="50"/>
  <c r="AQ228" i="50"/>
  <c r="AJ228" i="50"/>
  <c r="O228" i="50"/>
  <c r="H228" i="50"/>
  <c r="AQ227" i="50"/>
  <c r="AJ227" i="50"/>
  <c r="AV227" i="50" s="1"/>
  <c r="O227" i="50"/>
  <c r="H227" i="50"/>
  <c r="AT227" i="50" s="1"/>
  <c r="AQ226" i="50"/>
  <c r="AJ226" i="50"/>
  <c r="O226" i="50"/>
  <c r="H226" i="50"/>
  <c r="AT226" i="50" s="1"/>
  <c r="AQ225" i="50"/>
  <c r="AJ225" i="50"/>
  <c r="O225" i="50"/>
  <c r="H225" i="50"/>
  <c r="AQ224" i="50"/>
  <c r="AJ224" i="50"/>
  <c r="O224" i="50"/>
  <c r="H224" i="50"/>
  <c r="AT224" i="50" s="1"/>
  <c r="AQ223" i="50"/>
  <c r="AJ223" i="50"/>
  <c r="AV223" i="50" s="1"/>
  <c r="O223" i="50"/>
  <c r="H223" i="50"/>
  <c r="AQ222" i="50"/>
  <c r="AJ222" i="50"/>
  <c r="O222" i="50"/>
  <c r="H222" i="50"/>
  <c r="AQ221" i="50"/>
  <c r="AJ221" i="50"/>
  <c r="O221" i="50"/>
  <c r="H221" i="50"/>
  <c r="AQ220" i="50"/>
  <c r="AJ220" i="50"/>
  <c r="AV220" i="50" s="1"/>
  <c r="O220" i="50"/>
  <c r="H220" i="50"/>
  <c r="AT220" i="50" s="1"/>
  <c r="AQ219" i="50"/>
  <c r="AJ219" i="50"/>
  <c r="O219" i="50"/>
  <c r="H219" i="50"/>
  <c r="AT219" i="50" s="1"/>
  <c r="AQ218" i="50"/>
  <c r="AJ218" i="50"/>
  <c r="O218" i="50"/>
  <c r="H218" i="50"/>
  <c r="AQ217" i="50"/>
  <c r="AJ217" i="50"/>
  <c r="O217" i="50"/>
  <c r="H217" i="50"/>
  <c r="AT217" i="50" s="1"/>
  <c r="AQ216" i="50"/>
  <c r="AJ216" i="50"/>
  <c r="AV216" i="50" s="1"/>
  <c r="O216" i="50"/>
  <c r="H216" i="50"/>
  <c r="AQ215" i="50"/>
  <c r="AJ215" i="50"/>
  <c r="O215" i="50"/>
  <c r="H215" i="50"/>
  <c r="AQ214" i="50"/>
  <c r="AJ214" i="50"/>
  <c r="O214" i="50"/>
  <c r="H214" i="50"/>
  <c r="AQ213" i="50"/>
  <c r="AJ213" i="50"/>
  <c r="AV213" i="50" s="1"/>
  <c r="O213" i="50"/>
  <c r="H213" i="50"/>
  <c r="AT213" i="50" s="1"/>
  <c r="AQ212" i="50"/>
  <c r="AJ212" i="50"/>
  <c r="O212" i="50"/>
  <c r="H212" i="50"/>
  <c r="AT212" i="50" s="1"/>
  <c r="AQ211" i="50"/>
  <c r="AJ211" i="50"/>
  <c r="O211" i="50"/>
  <c r="H211" i="50"/>
  <c r="AQ210" i="50"/>
  <c r="AJ210" i="50"/>
  <c r="O210" i="50"/>
  <c r="H210" i="50"/>
  <c r="AT210" i="50" s="1"/>
  <c r="AQ209" i="50"/>
  <c r="AJ209" i="50"/>
  <c r="AV209" i="50" s="1"/>
  <c r="O209" i="50"/>
  <c r="H209" i="50"/>
  <c r="AQ208" i="50"/>
  <c r="AJ208" i="50"/>
  <c r="AV208" i="50" s="1"/>
  <c r="O208" i="50"/>
  <c r="H208" i="50"/>
  <c r="AQ207" i="50"/>
  <c r="AJ207" i="50"/>
  <c r="O207" i="50"/>
  <c r="H207" i="50"/>
  <c r="AQ206" i="50"/>
  <c r="AJ206" i="50"/>
  <c r="AV206" i="50" s="1"/>
  <c r="O206" i="50"/>
  <c r="H206" i="50"/>
  <c r="AT206" i="50" s="1"/>
  <c r="AQ205" i="50"/>
  <c r="AJ205" i="50"/>
  <c r="O205" i="50"/>
  <c r="H205" i="50"/>
  <c r="AT205" i="50" s="1"/>
  <c r="AQ204" i="50"/>
  <c r="AJ204" i="50"/>
  <c r="O204" i="50"/>
  <c r="H204" i="50"/>
  <c r="AQ203" i="50"/>
  <c r="AJ203" i="50"/>
  <c r="O203" i="50"/>
  <c r="H203" i="50"/>
  <c r="AT203" i="50" s="1"/>
  <c r="AQ202" i="50"/>
  <c r="AJ202" i="50"/>
  <c r="AV202" i="50" s="1"/>
  <c r="O202" i="50"/>
  <c r="H202" i="50"/>
  <c r="AQ201" i="50"/>
  <c r="AJ201" i="50"/>
  <c r="AV201" i="50" s="1"/>
  <c r="O201" i="50"/>
  <c r="H201" i="50"/>
  <c r="AQ200" i="50"/>
  <c r="AJ200" i="50"/>
  <c r="O200" i="50"/>
  <c r="H200" i="50"/>
  <c r="AQ199" i="50"/>
  <c r="AJ199" i="50"/>
  <c r="AV199" i="50" s="1"/>
  <c r="O199" i="50"/>
  <c r="H199" i="50"/>
  <c r="AT199" i="50" s="1"/>
  <c r="AQ198" i="50"/>
  <c r="AJ198" i="50"/>
  <c r="O198" i="50"/>
  <c r="H198" i="50"/>
  <c r="AT198" i="50" s="1"/>
  <c r="AQ197" i="50"/>
  <c r="AJ197" i="50"/>
  <c r="O197" i="50"/>
  <c r="H197" i="50"/>
  <c r="AQ196" i="50"/>
  <c r="AJ196" i="50"/>
  <c r="O196" i="50"/>
  <c r="H196" i="50"/>
  <c r="AT196" i="50" s="1"/>
  <c r="AQ195" i="50"/>
  <c r="AJ195" i="50"/>
  <c r="AV195" i="50" s="1"/>
  <c r="O195" i="50"/>
  <c r="H195" i="50"/>
  <c r="AQ194" i="50"/>
  <c r="AJ194" i="50"/>
  <c r="AV194" i="50" s="1"/>
  <c r="O194" i="50"/>
  <c r="H194" i="50"/>
  <c r="AQ193" i="50"/>
  <c r="AJ193" i="50"/>
  <c r="O193" i="50"/>
  <c r="H193" i="50"/>
  <c r="AQ192" i="50"/>
  <c r="AJ192" i="50"/>
  <c r="AV192" i="50" s="1"/>
  <c r="O192" i="50"/>
  <c r="H192" i="50"/>
  <c r="AT192" i="50" s="1"/>
  <c r="AQ191" i="50"/>
  <c r="AJ191" i="50"/>
  <c r="O191" i="50"/>
  <c r="H191" i="50"/>
  <c r="AT191" i="50" s="1"/>
  <c r="AQ190" i="50"/>
  <c r="AJ190" i="50"/>
  <c r="O190" i="50"/>
  <c r="H190" i="50"/>
  <c r="AQ189" i="50"/>
  <c r="AJ189" i="50"/>
  <c r="O189" i="50"/>
  <c r="H189" i="50"/>
  <c r="AT189" i="50" s="1"/>
  <c r="AQ188" i="50"/>
  <c r="AJ188" i="50"/>
  <c r="O188" i="50"/>
  <c r="H188" i="50"/>
  <c r="AQ187" i="50"/>
  <c r="AJ187" i="50"/>
  <c r="O187" i="50"/>
  <c r="H187" i="50"/>
  <c r="AQ186" i="50"/>
  <c r="AJ186" i="50"/>
  <c r="O186" i="50"/>
  <c r="H186" i="50"/>
  <c r="AQ185" i="50"/>
  <c r="AJ185" i="50"/>
  <c r="AV185" i="50" s="1"/>
  <c r="O185" i="50"/>
  <c r="H185" i="50"/>
  <c r="AT185" i="50" s="1"/>
  <c r="AQ184" i="50"/>
  <c r="AJ184" i="50"/>
  <c r="O184" i="50"/>
  <c r="H184" i="50"/>
  <c r="AT184" i="50" s="1"/>
  <c r="AQ183" i="50"/>
  <c r="AJ183" i="50"/>
  <c r="O183" i="50"/>
  <c r="H183" i="50"/>
  <c r="AQ182" i="50"/>
  <c r="AJ182" i="50"/>
  <c r="O182" i="50"/>
  <c r="H182" i="50"/>
  <c r="AT182" i="50" s="1"/>
  <c r="AQ181" i="50"/>
  <c r="AJ181" i="50"/>
  <c r="O181" i="50"/>
  <c r="H181" i="50"/>
  <c r="AQ180" i="50"/>
  <c r="AJ180" i="50"/>
  <c r="AV180" i="50" s="1"/>
  <c r="O180" i="50"/>
  <c r="H180" i="50"/>
  <c r="AQ179" i="50"/>
  <c r="AJ179" i="50"/>
  <c r="O179" i="50"/>
  <c r="H179" i="50"/>
  <c r="AQ178" i="50"/>
  <c r="AJ178" i="50"/>
  <c r="O178" i="50"/>
  <c r="H178" i="50"/>
  <c r="AT178" i="50" s="1"/>
  <c r="AQ177" i="50"/>
  <c r="AJ177" i="50"/>
  <c r="O177" i="50"/>
  <c r="H177" i="50"/>
  <c r="AT177" i="50" s="1"/>
  <c r="AQ176" i="50"/>
  <c r="AJ176" i="50"/>
  <c r="O176" i="50"/>
  <c r="H176" i="50"/>
  <c r="AQ175" i="50"/>
  <c r="AJ175" i="50"/>
  <c r="O175" i="50"/>
  <c r="H175" i="50"/>
  <c r="AT175" i="50" s="1"/>
  <c r="AQ174" i="50"/>
  <c r="AJ174" i="50"/>
  <c r="AV174" i="50" s="1"/>
  <c r="O174" i="50"/>
  <c r="H174" i="50"/>
  <c r="AQ173" i="50"/>
  <c r="AJ173" i="50"/>
  <c r="AV173" i="50" s="1"/>
  <c r="O173" i="50"/>
  <c r="H173" i="50"/>
  <c r="AQ172" i="50"/>
  <c r="AJ172" i="50"/>
  <c r="O172" i="50"/>
  <c r="H172" i="50"/>
  <c r="AQ171" i="50"/>
  <c r="AJ171" i="50"/>
  <c r="AV171" i="50" s="1"/>
  <c r="O171" i="50"/>
  <c r="H171" i="50"/>
  <c r="AT171" i="50" s="1"/>
  <c r="AQ170" i="50"/>
  <c r="AJ170" i="50"/>
  <c r="O170" i="50"/>
  <c r="H170" i="50"/>
  <c r="AT170" i="50" s="1"/>
  <c r="AQ169" i="50"/>
  <c r="AJ169" i="50"/>
  <c r="O169" i="50"/>
  <c r="H169" i="50"/>
  <c r="AQ168" i="50"/>
  <c r="AJ168" i="50"/>
  <c r="O168" i="50"/>
  <c r="H168" i="50"/>
  <c r="AT168" i="50" s="1"/>
  <c r="AQ167" i="50"/>
  <c r="AJ167" i="50"/>
  <c r="O167" i="50"/>
  <c r="H167" i="50"/>
  <c r="AQ166" i="50"/>
  <c r="AJ166" i="50"/>
  <c r="O166" i="50"/>
  <c r="H166" i="50"/>
  <c r="AQ165" i="50"/>
  <c r="AJ165" i="50"/>
  <c r="O165" i="50"/>
  <c r="H165" i="50"/>
  <c r="AQ164" i="50"/>
  <c r="AJ164" i="50"/>
  <c r="O164" i="50"/>
  <c r="H164" i="50"/>
  <c r="AT164" i="50" s="1"/>
  <c r="AQ163" i="50"/>
  <c r="AJ163" i="50"/>
  <c r="O163" i="50"/>
  <c r="H163" i="50"/>
  <c r="AT163" i="50" s="1"/>
  <c r="AQ162" i="50"/>
  <c r="AJ162" i="50"/>
  <c r="O162" i="50"/>
  <c r="H162" i="50"/>
  <c r="AQ161" i="50"/>
  <c r="AJ161" i="50"/>
  <c r="O161" i="50"/>
  <c r="H161" i="50"/>
  <c r="AT161" i="50" s="1"/>
  <c r="AQ160" i="50"/>
  <c r="AJ160" i="50"/>
  <c r="AV160" i="50" s="1"/>
  <c r="O160" i="50"/>
  <c r="H160" i="50"/>
  <c r="AQ159" i="50"/>
  <c r="AJ159" i="50"/>
  <c r="AV159" i="50" s="1"/>
  <c r="O159" i="50"/>
  <c r="H159" i="50"/>
  <c r="AQ158" i="50"/>
  <c r="AJ158" i="50"/>
  <c r="O158" i="50"/>
  <c r="H158" i="50"/>
  <c r="AQ157" i="50"/>
  <c r="AJ157" i="50"/>
  <c r="O157" i="50"/>
  <c r="H157" i="50"/>
  <c r="AT157" i="50" s="1"/>
  <c r="AQ156" i="50"/>
  <c r="AJ156" i="50"/>
  <c r="O156" i="50"/>
  <c r="H156" i="50"/>
  <c r="AT156" i="50" s="1"/>
  <c r="AQ155" i="50"/>
  <c r="AJ155" i="50"/>
  <c r="O155" i="50"/>
  <c r="H155" i="50"/>
  <c r="AQ154" i="50"/>
  <c r="AJ154" i="50"/>
  <c r="O154" i="50"/>
  <c r="H154" i="50"/>
  <c r="AT154" i="50" s="1"/>
  <c r="AQ153" i="50"/>
  <c r="AJ153" i="50"/>
  <c r="AV153" i="50" s="1"/>
  <c r="O153" i="50"/>
  <c r="H153" i="50"/>
  <c r="AQ152" i="50"/>
  <c r="AJ152" i="50"/>
  <c r="AV152" i="50" s="1"/>
  <c r="O152" i="50"/>
  <c r="H152" i="50"/>
  <c r="AQ151" i="50"/>
  <c r="AJ151" i="50"/>
  <c r="O151" i="50"/>
  <c r="H151" i="50"/>
  <c r="AQ150" i="50"/>
  <c r="AJ150" i="50"/>
  <c r="AV150" i="50" s="1"/>
  <c r="O150" i="50"/>
  <c r="H150" i="50"/>
  <c r="AT150" i="50" s="1"/>
  <c r="AQ149" i="50"/>
  <c r="AJ149" i="50"/>
  <c r="O149" i="50"/>
  <c r="H149" i="50"/>
  <c r="AT149" i="50" s="1"/>
  <c r="AQ148" i="50"/>
  <c r="AJ148" i="50"/>
  <c r="O148" i="50"/>
  <c r="H148" i="50"/>
  <c r="AQ147" i="50"/>
  <c r="AJ147" i="50"/>
  <c r="O147" i="50"/>
  <c r="H147" i="50"/>
  <c r="AT147" i="50" s="1"/>
  <c r="AQ146" i="50"/>
  <c r="AJ146" i="50"/>
  <c r="AV146" i="50" s="1"/>
  <c r="O146" i="50"/>
  <c r="H146" i="50"/>
  <c r="AQ145" i="50"/>
  <c r="AJ145" i="50"/>
  <c r="AV145" i="50" s="1"/>
  <c r="O145" i="50"/>
  <c r="H145" i="50"/>
  <c r="AQ144" i="50"/>
  <c r="AJ144" i="50"/>
  <c r="O144" i="50"/>
  <c r="H144" i="50"/>
  <c r="AQ143" i="50"/>
  <c r="AJ143" i="50"/>
  <c r="O143" i="50"/>
  <c r="H143" i="50"/>
  <c r="AT143" i="50" s="1"/>
  <c r="AQ142" i="50"/>
  <c r="AJ142" i="50"/>
  <c r="O142" i="50"/>
  <c r="H142" i="50"/>
  <c r="AT142" i="50" s="1"/>
  <c r="AQ141" i="50"/>
  <c r="AJ141" i="50"/>
  <c r="O141" i="50"/>
  <c r="H141" i="50"/>
  <c r="AQ140" i="50"/>
  <c r="AJ140" i="50"/>
  <c r="O140" i="50"/>
  <c r="H140" i="50"/>
  <c r="AT140" i="50" s="1"/>
  <c r="AQ139" i="50"/>
  <c r="AJ139" i="50"/>
  <c r="O139" i="50"/>
  <c r="H139" i="50"/>
  <c r="AQ138" i="50"/>
  <c r="AJ138" i="50"/>
  <c r="O138" i="50"/>
  <c r="H138" i="50"/>
  <c r="AQ137" i="50"/>
  <c r="AJ137" i="50"/>
  <c r="O137" i="50"/>
  <c r="H137" i="50"/>
  <c r="AQ136" i="50"/>
  <c r="AJ136" i="50"/>
  <c r="AV136" i="50" s="1"/>
  <c r="O136" i="50"/>
  <c r="H136" i="50"/>
  <c r="AT136" i="50" s="1"/>
  <c r="AQ135" i="50"/>
  <c r="AJ135" i="50"/>
  <c r="AV135" i="50" s="1"/>
  <c r="O135" i="50"/>
  <c r="H135" i="50"/>
  <c r="AT135" i="50" s="1"/>
  <c r="AQ134" i="50"/>
  <c r="AJ134" i="50"/>
  <c r="O134" i="50"/>
  <c r="H134" i="50"/>
  <c r="AQ133" i="50"/>
  <c r="AJ133" i="50"/>
  <c r="O133" i="50"/>
  <c r="H133" i="50"/>
  <c r="AT133" i="50" s="1"/>
  <c r="AQ132" i="50"/>
  <c r="AJ132" i="50"/>
  <c r="AV132" i="50" s="1"/>
  <c r="O132" i="50"/>
  <c r="H132" i="50"/>
  <c r="AT132" i="50" s="1"/>
  <c r="AQ131" i="50"/>
  <c r="AJ131" i="50"/>
  <c r="O131" i="50"/>
  <c r="H131" i="50"/>
  <c r="AQ130" i="50"/>
  <c r="AJ130" i="50"/>
  <c r="O130" i="50"/>
  <c r="H130" i="50"/>
  <c r="AQ129" i="50"/>
  <c r="AJ129" i="50"/>
  <c r="AV129" i="50" s="1"/>
  <c r="O129" i="50"/>
  <c r="H129" i="50"/>
  <c r="AT129" i="50" s="1"/>
  <c r="AQ128" i="50"/>
  <c r="AJ128" i="50"/>
  <c r="AV128" i="50" s="1"/>
  <c r="O128" i="50"/>
  <c r="H128" i="50"/>
  <c r="AT128" i="50" s="1"/>
  <c r="AQ127" i="50"/>
  <c r="AJ127" i="50"/>
  <c r="O127" i="50"/>
  <c r="H127" i="50"/>
  <c r="AQ126" i="50"/>
  <c r="AJ126" i="50"/>
  <c r="O126" i="50"/>
  <c r="H126" i="50"/>
  <c r="AT126" i="50" s="1"/>
  <c r="AQ125" i="50"/>
  <c r="AJ125" i="50"/>
  <c r="AV125" i="50" s="1"/>
  <c r="O125" i="50"/>
  <c r="H125" i="50"/>
  <c r="AT125" i="50" s="1"/>
  <c r="AQ124" i="50"/>
  <c r="AJ124" i="50"/>
  <c r="AV124" i="50" s="1"/>
  <c r="O124" i="50"/>
  <c r="H124" i="50"/>
  <c r="AQ123" i="50"/>
  <c r="AJ123" i="50"/>
  <c r="O123" i="50"/>
  <c r="H123" i="50"/>
  <c r="AQ122" i="50"/>
  <c r="AJ122" i="50"/>
  <c r="AV122" i="50" s="1"/>
  <c r="O122" i="50"/>
  <c r="H122" i="50"/>
  <c r="AT122" i="50" s="1"/>
  <c r="AQ121" i="50"/>
  <c r="AJ121" i="50"/>
  <c r="AV121" i="50" s="1"/>
  <c r="O121" i="50"/>
  <c r="H121" i="50"/>
  <c r="AT121" i="50" s="1"/>
  <c r="AQ120" i="50"/>
  <c r="AJ120" i="50"/>
  <c r="O120" i="50"/>
  <c r="H120" i="50"/>
  <c r="AQ119" i="50"/>
  <c r="AJ119" i="50"/>
  <c r="O119" i="50"/>
  <c r="H119" i="50"/>
  <c r="AQ118" i="50"/>
  <c r="AJ118" i="50"/>
  <c r="AV118" i="50" s="1"/>
  <c r="O118" i="50"/>
  <c r="H118" i="50"/>
  <c r="AQ117" i="50"/>
  <c r="AJ117" i="50"/>
  <c r="O117" i="50"/>
  <c r="H117" i="50"/>
  <c r="AQ116" i="50"/>
  <c r="AJ116" i="50"/>
  <c r="O116" i="50"/>
  <c r="H116" i="50"/>
  <c r="AQ115" i="50"/>
  <c r="AJ115" i="50"/>
  <c r="O115" i="50"/>
  <c r="H115" i="50"/>
  <c r="AT115" i="50" s="1"/>
  <c r="AQ114" i="50"/>
  <c r="AJ114" i="50"/>
  <c r="O114" i="50"/>
  <c r="H114" i="50"/>
  <c r="AQ113" i="50"/>
  <c r="AJ113" i="50"/>
  <c r="O113" i="50"/>
  <c r="H113" i="50"/>
  <c r="AQ112" i="50"/>
  <c r="AJ112" i="50"/>
  <c r="O112" i="50"/>
  <c r="H112" i="50"/>
  <c r="AQ111" i="50"/>
  <c r="AJ111" i="50"/>
  <c r="AV111" i="50" s="1"/>
  <c r="O111" i="50"/>
  <c r="H111" i="50"/>
  <c r="AQ110" i="50"/>
  <c r="AJ110" i="50"/>
  <c r="O110" i="50"/>
  <c r="H110" i="50"/>
  <c r="AQ109" i="50"/>
  <c r="AJ109" i="50"/>
  <c r="O109" i="50"/>
  <c r="H109" i="50"/>
  <c r="AQ108" i="50"/>
  <c r="AJ108" i="50"/>
  <c r="O108" i="50"/>
  <c r="H108" i="50"/>
  <c r="AT108" i="50" s="1"/>
  <c r="AQ107" i="50"/>
  <c r="AJ107" i="50"/>
  <c r="O107" i="50"/>
  <c r="H107" i="50"/>
  <c r="AT107" i="50" s="1"/>
  <c r="AQ106" i="50"/>
  <c r="AJ106" i="50"/>
  <c r="O106" i="50"/>
  <c r="H106" i="50"/>
  <c r="AQ105" i="50"/>
  <c r="AJ105" i="50"/>
  <c r="O105" i="50"/>
  <c r="H105" i="50"/>
  <c r="AQ104" i="50"/>
  <c r="AJ104" i="50"/>
  <c r="AV104" i="50" s="1"/>
  <c r="O104" i="50"/>
  <c r="H104" i="50"/>
  <c r="AQ103" i="50"/>
  <c r="AJ103" i="50"/>
  <c r="O103" i="50"/>
  <c r="H103" i="50"/>
  <c r="AQ102" i="50"/>
  <c r="AJ102" i="50"/>
  <c r="O102" i="50"/>
  <c r="H102" i="50"/>
  <c r="AQ101" i="50"/>
  <c r="AJ101" i="50"/>
  <c r="O101" i="50"/>
  <c r="H101" i="50"/>
  <c r="AT101" i="50" s="1"/>
  <c r="AQ100" i="50"/>
  <c r="AJ100" i="50"/>
  <c r="O100" i="50"/>
  <c r="H100" i="50"/>
  <c r="AT100" i="50" s="1"/>
  <c r="AQ99" i="50"/>
  <c r="AJ99" i="50"/>
  <c r="O99" i="50"/>
  <c r="H99" i="50"/>
  <c r="AQ98" i="50"/>
  <c r="AJ98" i="50"/>
  <c r="O98" i="50"/>
  <c r="H98" i="50"/>
  <c r="AQ97" i="50"/>
  <c r="AJ97" i="50"/>
  <c r="AV97" i="50" s="1"/>
  <c r="O97" i="50"/>
  <c r="H97" i="50"/>
  <c r="AQ96" i="50"/>
  <c r="AJ96" i="50"/>
  <c r="O96" i="50"/>
  <c r="H96" i="50"/>
  <c r="AQ95" i="50"/>
  <c r="AJ95" i="50"/>
  <c r="O95" i="50"/>
  <c r="H95" i="50"/>
  <c r="AQ94" i="50"/>
  <c r="AJ94" i="50"/>
  <c r="O94" i="50"/>
  <c r="H94" i="50"/>
  <c r="AT94" i="50" s="1"/>
  <c r="AQ93" i="50"/>
  <c r="AJ93" i="50"/>
  <c r="O93" i="50"/>
  <c r="H93" i="50"/>
  <c r="AT93" i="50" s="1"/>
  <c r="AQ92" i="50"/>
  <c r="AJ92" i="50"/>
  <c r="O92" i="50"/>
  <c r="H92" i="50"/>
  <c r="AQ91" i="50"/>
  <c r="AJ91" i="50"/>
  <c r="O91" i="50"/>
  <c r="H91" i="50"/>
  <c r="AQ90" i="50"/>
  <c r="AJ90" i="50"/>
  <c r="AV90" i="50" s="1"/>
  <c r="O90" i="50"/>
  <c r="H90" i="50"/>
  <c r="AQ89" i="50"/>
  <c r="AJ89" i="50"/>
  <c r="AV89" i="50" s="1"/>
  <c r="O89" i="50"/>
  <c r="H89" i="50"/>
  <c r="AQ88" i="50"/>
  <c r="AJ88" i="50"/>
  <c r="O88" i="50"/>
  <c r="H88" i="50"/>
  <c r="AQ87" i="50"/>
  <c r="AJ87" i="50"/>
  <c r="O87" i="50"/>
  <c r="H87" i="50"/>
  <c r="AT87" i="50" s="1"/>
  <c r="AQ86" i="50"/>
  <c r="AJ86" i="50"/>
  <c r="O86" i="50"/>
  <c r="H86" i="50"/>
  <c r="AT86" i="50" s="1"/>
  <c r="AQ85" i="50"/>
  <c r="AJ85" i="50"/>
  <c r="O85" i="50"/>
  <c r="H85" i="50"/>
  <c r="AQ84" i="50"/>
  <c r="AJ84" i="50"/>
  <c r="O84" i="50"/>
  <c r="H84" i="50"/>
  <c r="AQ83" i="50"/>
  <c r="AJ83" i="50"/>
  <c r="AV83" i="50" s="1"/>
  <c r="O83" i="50"/>
  <c r="H83" i="50"/>
  <c r="AQ82" i="50"/>
  <c r="AJ82" i="50"/>
  <c r="AV82" i="50" s="1"/>
  <c r="O82" i="50"/>
  <c r="H82" i="50"/>
  <c r="AQ81" i="50"/>
  <c r="AJ81" i="50"/>
  <c r="O81" i="50"/>
  <c r="H81" i="50"/>
  <c r="AQ80" i="50"/>
  <c r="AJ80" i="50"/>
  <c r="O80" i="50"/>
  <c r="H80" i="50"/>
  <c r="AT80" i="50" s="1"/>
  <c r="AQ79" i="50"/>
  <c r="AJ79" i="50"/>
  <c r="O79" i="50"/>
  <c r="H79" i="50"/>
  <c r="AT79" i="50" s="1"/>
  <c r="AQ78" i="50"/>
  <c r="AJ78" i="50"/>
  <c r="O78" i="50"/>
  <c r="H78" i="50"/>
  <c r="AQ77" i="50"/>
  <c r="AJ77" i="50"/>
  <c r="O77" i="50"/>
  <c r="H77" i="50"/>
  <c r="AQ76" i="50"/>
  <c r="AJ76" i="50"/>
  <c r="AV76" i="50" s="1"/>
  <c r="O76" i="50"/>
  <c r="H76" i="50"/>
  <c r="AQ75" i="50"/>
  <c r="AJ75" i="50"/>
  <c r="O75" i="50"/>
  <c r="H75" i="50"/>
  <c r="AQ74" i="50"/>
  <c r="AJ74" i="50"/>
  <c r="O74" i="50"/>
  <c r="H74" i="50"/>
  <c r="AQ73" i="50"/>
  <c r="AJ73" i="50"/>
  <c r="O73" i="50"/>
  <c r="H73" i="50"/>
  <c r="AT73" i="50" s="1"/>
  <c r="AQ72" i="50"/>
  <c r="AJ72" i="50"/>
  <c r="O72" i="50"/>
  <c r="H72" i="50"/>
  <c r="AT72" i="50" s="1"/>
  <c r="AQ71" i="50"/>
  <c r="AJ71" i="50"/>
  <c r="O71" i="50"/>
  <c r="H71" i="50"/>
  <c r="AQ70" i="50"/>
  <c r="AJ70" i="50"/>
  <c r="O70" i="50"/>
  <c r="H70" i="50"/>
  <c r="AQ69" i="50"/>
  <c r="AJ69" i="50"/>
  <c r="O69" i="50"/>
  <c r="H69" i="50"/>
  <c r="AQ68" i="50"/>
  <c r="AJ68" i="50"/>
  <c r="AV68" i="50" s="1"/>
  <c r="O68" i="50"/>
  <c r="H68" i="50"/>
  <c r="AQ67" i="50"/>
  <c r="AJ67" i="50"/>
  <c r="O67" i="50"/>
  <c r="H67" i="50"/>
  <c r="AQ66" i="50"/>
  <c r="AJ66" i="50"/>
  <c r="O66" i="50"/>
  <c r="H66" i="50"/>
  <c r="AT66" i="50" s="1"/>
  <c r="AQ65" i="50"/>
  <c r="AJ65" i="50"/>
  <c r="O65" i="50"/>
  <c r="H65" i="50"/>
  <c r="AT65" i="50" s="1"/>
  <c r="AQ64" i="50"/>
  <c r="AJ64" i="50"/>
  <c r="O64" i="50"/>
  <c r="H64" i="50"/>
  <c r="AQ63" i="50"/>
  <c r="AJ63" i="50"/>
  <c r="O63" i="50"/>
  <c r="H63" i="50"/>
  <c r="AQ62" i="50"/>
  <c r="AJ62" i="50"/>
  <c r="O62" i="50"/>
  <c r="H62" i="50"/>
  <c r="AQ61" i="50"/>
  <c r="AJ61" i="50"/>
  <c r="AV61" i="50" s="1"/>
  <c r="O61" i="50"/>
  <c r="H61" i="50"/>
  <c r="AQ60" i="50"/>
  <c r="AJ60" i="50"/>
  <c r="O60" i="50"/>
  <c r="H60" i="50"/>
  <c r="AQ59" i="50"/>
  <c r="AJ59" i="50"/>
  <c r="O59" i="50"/>
  <c r="H59" i="50"/>
  <c r="AT59" i="50" s="1"/>
  <c r="AQ58" i="50"/>
  <c r="AJ58" i="50"/>
  <c r="O58" i="50"/>
  <c r="H58" i="50"/>
  <c r="AT58" i="50" s="1"/>
  <c r="AQ57" i="50"/>
  <c r="AJ57" i="50"/>
  <c r="O57" i="50"/>
  <c r="H57" i="50"/>
  <c r="AQ56" i="50"/>
  <c r="AJ56" i="50"/>
  <c r="O56" i="50"/>
  <c r="H56" i="50"/>
  <c r="AQ55" i="50"/>
  <c r="AJ55" i="50"/>
  <c r="O55" i="50"/>
  <c r="H55" i="50"/>
  <c r="AQ54" i="50"/>
  <c r="AJ54" i="50"/>
  <c r="AV54" i="50" s="1"/>
  <c r="O54" i="50"/>
  <c r="H54" i="50"/>
  <c r="AQ53" i="50"/>
  <c r="AJ53" i="50"/>
  <c r="O53" i="50"/>
  <c r="H53" i="50"/>
  <c r="AQ52" i="50"/>
  <c r="AJ52" i="50"/>
  <c r="O52" i="50"/>
  <c r="H52" i="50"/>
  <c r="AT52" i="50" s="1"/>
  <c r="AQ51" i="50"/>
  <c r="AJ51" i="50"/>
  <c r="O51" i="50"/>
  <c r="H51" i="50"/>
  <c r="AT51" i="50" s="1"/>
  <c r="A542" i="53" l="1"/>
  <c r="D541" i="53"/>
  <c r="C541" i="53"/>
  <c r="B541" i="53"/>
  <c r="D509" i="53"/>
  <c r="G509" i="53" s="1"/>
  <c r="A510" i="53"/>
  <c r="C509" i="53"/>
  <c r="F509" i="53" s="1"/>
  <c r="B509" i="53"/>
  <c r="E509" i="53" s="1"/>
  <c r="A55" i="53"/>
  <c r="A14" i="55"/>
  <c r="G13" i="55"/>
  <c r="F13" i="55"/>
  <c r="E13" i="55"/>
  <c r="AV123" i="50"/>
  <c r="AT127" i="50"/>
  <c r="AV130" i="50"/>
  <c r="AT288" i="50"/>
  <c r="AV291" i="50"/>
  <c r="AT295" i="50"/>
  <c r="AV298" i="50"/>
  <c r="H292" i="55" s="1"/>
  <c r="AT302" i="50"/>
  <c r="AT309" i="50"/>
  <c r="AV312" i="50"/>
  <c r="H306" i="55" s="1"/>
  <c r="AT316" i="50"/>
  <c r="AV319" i="50"/>
  <c r="H313" i="55" s="1"/>
  <c r="AT323" i="50"/>
  <c r="AV326" i="50"/>
  <c r="H320" i="55" s="1"/>
  <c r="AT330" i="50"/>
  <c r="AV333" i="50"/>
  <c r="AT337" i="50"/>
  <c r="AV340" i="50"/>
  <c r="AT393" i="50"/>
  <c r="AV396" i="50"/>
  <c r="AT400" i="50"/>
  <c r="AV403" i="50"/>
  <c r="H397" i="55" s="1"/>
  <c r="AV408" i="50"/>
  <c r="AT412" i="50"/>
  <c r="AT419" i="50"/>
  <c r="AV422" i="50"/>
  <c r="H416" i="55" s="1"/>
  <c r="AT426" i="50"/>
  <c r="AT433" i="50"/>
  <c r="AV436" i="50"/>
  <c r="AT440" i="50"/>
  <c r="AT538" i="50"/>
  <c r="AV541" i="50"/>
  <c r="AT545" i="50"/>
  <c r="AV548" i="50"/>
  <c r="AV569" i="50"/>
  <c r="H563" i="55" s="1"/>
  <c r="AT573" i="50"/>
  <c r="AV576" i="50"/>
  <c r="AT580" i="50"/>
  <c r="AT587" i="50"/>
  <c r="AV590" i="50"/>
  <c r="H584" i="55" s="1"/>
  <c r="AT594" i="50"/>
  <c r="AV597" i="50"/>
  <c r="H591" i="55" s="1"/>
  <c r="AT601" i="50"/>
  <c r="AT608" i="50"/>
  <c r="AV611" i="50"/>
  <c r="AT615" i="50"/>
  <c r="AT392" i="50"/>
  <c r="AV395" i="50"/>
  <c r="AT406" i="50"/>
  <c r="AT53" i="50"/>
  <c r="AV56" i="50"/>
  <c r="H50" i="55" s="1"/>
  <c r="AT60" i="50"/>
  <c r="AV63" i="50"/>
  <c r="H57" i="55" s="1"/>
  <c r="AT67" i="50"/>
  <c r="AV70" i="50"/>
  <c r="H64" i="55" s="1"/>
  <c r="AT74" i="50"/>
  <c r="AV77" i="50"/>
  <c r="AT81" i="50"/>
  <c r="AT88" i="50"/>
  <c r="AV91" i="50"/>
  <c r="AT95" i="50"/>
  <c r="AV98" i="50"/>
  <c r="H92" i="55" s="1"/>
  <c r="AT102" i="50"/>
  <c r="AV105" i="50"/>
  <c r="H99" i="55" s="1"/>
  <c r="AT109" i="50"/>
  <c r="AV112" i="50"/>
  <c r="H106" i="55" s="1"/>
  <c r="AT116" i="50"/>
  <c r="AT123" i="50"/>
  <c r="AT130" i="50"/>
  <c r="AV133" i="50"/>
  <c r="H127" i="55" s="1"/>
  <c r="AT137" i="50"/>
  <c r="AV140" i="50"/>
  <c r="AT144" i="50"/>
  <c r="AT151" i="50"/>
  <c r="AV168" i="50"/>
  <c r="H162" i="55" s="1"/>
  <c r="AT172" i="50"/>
  <c r="AV175" i="50"/>
  <c r="H169" i="55" s="1"/>
  <c r="AT179" i="50"/>
  <c r="AV182" i="50"/>
  <c r="AT186" i="50"/>
  <c r="AV189" i="50"/>
  <c r="H183" i="55" s="1"/>
  <c r="AT193" i="50"/>
  <c r="AV196" i="50"/>
  <c r="H190" i="55" s="1"/>
  <c r="AT200" i="50"/>
  <c r="AV203" i="50"/>
  <c r="AT207" i="50"/>
  <c r="AV210" i="50"/>
  <c r="AT214" i="50"/>
  <c r="AV217" i="50"/>
  <c r="H211" i="55" s="1"/>
  <c r="AT221" i="50"/>
  <c r="AT228" i="50"/>
  <c r="AV231" i="50"/>
  <c r="H225" i="55" s="1"/>
  <c r="AT235" i="50"/>
  <c r="AT242" i="50"/>
  <c r="AT249" i="50"/>
  <c r="AV252" i="50"/>
  <c r="H246" i="55" s="1"/>
  <c r="AT256" i="50"/>
  <c r="AV259" i="50"/>
  <c r="H253" i="55" s="1"/>
  <c r="AT263" i="50"/>
  <c r="AV266" i="50"/>
  <c r="AV273" i="50"/>
  <c r="H267" i="55" s="1"/>
  <c r="AT277" i="50"/>
  <c r="AV280" i="50"/>
  <c r="H274" i="55" s="1"/>
  <c r="AT284" i="50"/>
  <c r="AV287" i="50"/>
  <c r="H281" i="55" s="1"/>
  <c r="AV518" i="50"/>
  <c r="H512" i="55" s="1"/>
  <c r="AT536" i="50"/>
  <c r="AV539" i="50"/>
  <c r="H533" i="55" s="1"/>
  <c r="AT543" i="50"/>
  <c r="AV546" i="50"/>
  <c r="H540" i="55" s="1"/>
  <c r="AT606" i="50"/>
  <c r="AV609" i="50"/>
  <c r="H603" i="55" s="1"/>
  <c r="AT613" i="50"/>
  <c r="AV364" i="50"/>
  <c r="AT368" i="50"/>
  <c r="AT375" i="50"/>
  <c r="AV378" i="50"/>
  <c r="H372" i="55" s="1"/>
  <c r="AT396" i="50"/>
  <c r="AV399" i="50"/>
  <c r="H393" i="55" s="1"/>
  <c r="AT403" i="50"/>
  <c r="AV406" i="50"/>
  <c r="H400" i="55" s="1"/>
  <c r="AU16" i="50"/>
  <c r="AU23" i="50"/>
  <c r="AU30" i="50"/>
  <c r="AU37" i="50"/>
  <c r="AU44" i="50"/>
  <c r="AU51" i="50"/>
  <c r="AU58" i="50"/>
  <c r="AU65" i="50"/>
  <c r="AU72" i="50"/>
  <c r="AU79" i="50"/>
  <c r="AU86" i="50"/>
  <c r="AU93" i="50"/>
  <c r="AU100" i="50"/>
  <c r="AU107" i="50"/>
  <c r="AU114" i="50"/>
  <c r="AU121" i="50"/>
  <c r="AU128" i="50"/>
  <c r="AU135" i="50"/>
  <c r="AU142" i="50"/>
  <c r="AU149" i="50"/>
  <c r="AU156" i="50"/>
  <c r="AU163" i="50"/>
  <c r="AU170" i="50"/>
  <c r="AU177" i="50"/>
  <c r="AU184" i="50"/>
  <c r="AU191" i="50"/>
  <c r="AU198" i="50"/>
  <c r="AU205" i="50"/>
  <c r="AU212" i="50"/>
  <c r="AU219" i="50"/>
  <c r="AU226" i="50"/>
  <c r="AU233" i="50"/>
  <c r="AU240" i="50"/>
  <c r="AU247" i="50"/>
  <c r="AU254" i="50"/>
  <c r="AU261" i="50"/>
  <c r="AU268" i="50"/>
  <c r="AU275" i="50"/>
  <c r="AU282" i="50"/>
  <c r="AU289" i="50"/>
  <c r="AU296" i="50"/>
  <c r="AU303" i="50"/>
  <c r="AU310" i="50"/>
  <c r="AU317" i="50"/>
  <c r="AU324" i="50"/>
  <c r="AU331" i="50"/>
  <c r="AU338" i="50"/>
  <c r="AU345" i="50"/>
  <c r="AU352" i="50"/>
  <c r="AU359" i="50"/>
  <c r="AU366" i="50"/>
  <c r="AU373" i="50"/>
  <c r="AU380" i="50"/>
  <c r="AU387" i="50"/>
  <c r="AU394" i="50"/>
  <c r="AU401" i="50"/>
  <c r="AU408" i="50"/>
  <c r="AU415" i="50"/>
  <c r="AU422" i="50"/>
  <c r="AU429" i="50"/>
  <c r="AU436" i="50"/>
  <c r="AU443" i="50"/>
  <c r="AU450" i="50"/>
  <c r="AU457" i="50"/>
  <c r="AU464" i="50"/>
  <c r="AU471" i="50"/>
  <c r="AU478" i="50"/>
  <c r="AU485" i="50"/>
  <c r="AU492" i="50"/>
  <c r="AU499" i="50"/>
  <c r="AU506" i="50"/>
  <c r="AU513" i="50"/>
  <c r="AU520" i="50"/>
  <c r="AU527" i="50"/>
  <c r="AU534" i="50"/>
  <c r="AU541" i="50"/>
  <c r="AU548" i="50"/>
  <c r="AU25" i="50"/>
  <c r="AU46" i="50"/>
  <c r="AU60" i="50"/>
  <c r="AU81" i="50"/>
  <c r="AU95" i="50"/>
  <c r="AU109" i="50"/>
  <c r="AU137" i="50"/>
  <c r="AU151" i="50"/>
  <c r="AU165" i="50"/>
  <c r="AU186" i="50"/>
  <c r="AU200" i="50"/>
  <c r="AU221" i="50"/>
  <c r="AU235" i="50"/>
  <c r="AU256" i="50"/>
  <c r="AU277" i="50"/>
  <c r="AU291" i="50"/>
  <c r="AU305" i="50"/>
  <c r="AU326" i="50"/>
  <c r="AU347" i="50"/>
  <c r="AU361" i="50"/>
  <c r="AU382" i="50"/>
  <c r="AU403" i="50"/>
  <c r="AU424" i="50"/>
  <c r="AU438" i="50"/>
  <c r="AU459" i="50"/>
  <c r="AU473" i="50"/>
  <c r="AU494" i="50"/>
  <c r="AU536" i="50"/>
  <c r="AU123" i="50"/>
  <c r="H303" i="55"/>
  <c r="AU18" i="50"/>
  <c r="AU32" i="50"/>
  <c r="AU39" i="50"/>
  <c r="AU53" i="50"/>
  <c r="AU67" i="50"/>
  <c r="AU74" i="50"/>
  <c r="AU88" i="50"/>
  <c r="AU102" i="50"/>
  <c r="AU116" i="50"/>
  <c r="AU130" i="50"/>
  <c r="AU144" i="50"/>
  <c r="AU158" i="50"/>
  <c r="AU172" i="50"/>
  <c r="AU179" i="50"/>
  <c r="AU193" i="50"/>
  <c r="AU207" i="50"/>
  <c r="AU214" i="50"/>
  <c r="AU228" i="50"/>
  <c r="AU242" i="50"/>
  <c r="AU249" i="50"/>
  <c r="AU263" i="50"/>
  <c r="AU270" i="50"/>
  <c r="AU284" i="50"/>
  <c r="AU298" i="50"/>
  <c r="AU312" i="50"/>
  <c r="AU319" i="50"/>
  <c r="AU333" i="50"/>
  <c r="AU340" i="50"/>
  <c r="AU354" i="50"/>
  <c r="AU368" i="50"/>
  <c r="AU375" i="50"/>
  <c r="AU389" i="50"/>
  <c r="AU396" i="50"/>
  <c r="AU410" i="50"/>
  <c r="AU417" i="50"/>
  <c r="AU431" i="50"/>
  <c r="AU445" i="50"/>
  <c r="AU452" i="50"/>
  <c r="AU466" i="50"/>
  <c r="AU480" i="50"/>
  <c r="AU487" i="50"/>
  <c r="AU501" i="50"/>
  <c r="AU508" i="50"/>
  <c r="AU474" i="50"/>
  <c r="AT270" i="50"/>
  <c r="AT343" i="50"/>
  <c r="AV346" i="50"/>
  <c r="H340" i="55" s="1"/>
  <c r="AT350" i="50"/>
  <c r="AV353" i="50"/>
  <c r="H347" i="55" s="1"/>
  <c r="AT357" i="50"/>
  <c r="AU495" i="50"/>
  <c r="AU529" i="50"/>
  <c r="AU550" i="50"/>
  <c r="AU564" i="50"/>
  <c r="AU585" i="50"/>
  <c r="AU599" i="50"/>
  <c r="AU606" i="50"/>
  <c r="AU26" i="50"/>
  <c r="AU47" i="50"/>
  <c r="AU68" i="50"/>
  <c r="AU82" i="50"/>
  <c r="AU103" i="50"/>
  <c r="AU117" i="50"/>
  <c r="AU138" i="50"/>
  <c r="AU152" i="50"/>
  <c r="AU166" i="50"/>
  <c r="AU187" i="50"/>
  <c r="AU208" i="50"/>
  <c r="AU222" i="50"/>
  <c r="AU236" i="50"/>
  <c r="AU257" i="50"/>
  <c r="AU278" i="50"/>
  <c r="AU292" i="50"/>
  <c r="AU306" i="50"/>
  <c r="AU327" i="50"/>
  <c r="AU341" i="50"/>
  <c r="AU362" i="50"/>
  <c r="AU383" i="50"/>
  <c r="AU397" i="50"/>
  <c r="AU411" i="50"/>
  <c r="AU432" i="50"/>
  <c r="AU446" i="50"/>
  <c r="AU460" i="50"/>
  <c r="AU488" i="50"/>
  <c r="AU509" i="50"/>
  <c r="AU523" i="50"/>
  <c r="AU544" i="50"/>
  <c r="AU558" i="50"/>
  <c r="AU579" i="50"/>
  <c r="AU607" i="50"/>
  <c r="AU27" i="50"/>
  <c r="AU48" i="50"/>
  <c r="AU62" i="50"/>
  <c r="AU83" i="50"/>
  <c r="AU97" i="50"/>
  <c r="AU118" i="50"/>
  <c r="AU139" i="50"/>
  <c r="AU22" i="50"/>
  <c r="AU36" i="50"/>
  <c r="AU50" i="50"/>
  <c r="AU64" i="50"/>
  <c r="AU78" i="50"/>
  <c r="AU85" i="50"/>
  <c r="AU92" i="50"/>
  <c r="AU99" i="50"/>
  <c r="AU106" i="50"/>
  <c r="AU113" i="50"/>
  <c r="AU120" i="50"/>
  <c r="AU127" i="50"/>
  <c r="AU134" i="50"/>
  <c r="AU141" i="50"/>
  <c r="AU155" i="50"/>
  <c r="AU162" i="50"/>
  <c r="AU169" i="50"/>
  <c r="AU176" i="50"/>
  <c r="AU183" i="50"/>
  <c r="AU190" i="50"/>
  <c r="AU197" i="50"/>
  <c r="AU204" i="50"/>
  <c r="AU211" i="50"/>
  <c r="AU218" i="50"/>
  <c r="AU225" i="50"/>
  <c r="AU232" i="50"/>
  <c r="AU239" i="50"/>
  <c r="AU246" i="50"/>
  <c r="AU253" i="50"/>
  <c r="AU260" i="50"/>
  <c r="AU267" i="50"/>
  <c r="AU274" i="50"/>
  <c r="AU281" i="50"/>
  <c r="AU288" i="50"/>
  <c r="AU295" i="50"/>
  <c r="AU302" i="50"/>
  <c r="AU309" i="50"/>
  <c r="AU515" i="50"/>
  <c r="AU522" i="50"/>
  <c r="AU543" i="50"/>
  <c r="AU557" i="50"/>
  <c r="AU571" i="50"/>
  <c r="AU578" i="50"/>
  <c r="AU592" i="50"/>
  <c r="AU613" i="50"/>
  <c r="AU19" i="50"/>
  <c r="AU33" i="50"/>
  <c r="AU40" i="50"/>
  <c r="AU54" i="50"/>
  <c r="AU61" i="50"/>
  <c r="AU75" i="50"/>
  <c r="AU89" i="50"/>
  <c r="AU96" i="50"/>
  <c r="AU110" i="50"/>
  <c r="AU124" i="50"/>
  <c r="AU131" i="50"/>
  <c r="AU145" i="50"/>
  <c r="AU159" i="50"/>
  <c r="AU173" i="50"/>
  <c r="AU180" i="50"/>
  <c r="AU194" i="50"/>
  <c r="AU201" i="50"/>
  <c r="AU215" i="50"/>
  <c r="AU229" i="50"/>
  <c r="AU243" i="50"/>
  <c r="AU250" i="50"/>
  <c r="AU264" i="50"/>
  <c r="AU271" i="50"/>
  <c r="AU285" i="50"/>
  <c r="AU299" i="50"/>
  <c r="AU313" i="50"/>
  <c r="AU320" i="50"/>
  <c r="AU334" i="50"/>
  <c r="AU348" i="50"/>
  <c r="AU355" i="50"/>
  <c r="AU369" i="50"/>
  <c r="AU376" i="50"/>
  <c r="AU390" i="50"/>
  <c r="AU404" i="50"/>
  <c r="AU418" i="50"/>
  <c r="AU425" i="50"/>
  <c r="AU439" i="50"/>
  <c r="AU453" i="50"/>
  <c r="AU467" i="50"/>
  <c r="AU481" i="50"/>
  <c r="AU502" i="50"/>
  <c r="AU516" i="50"/>
  <c r="AU530" i="50"/>
  <c r="AU537" i="50"/>
  <c r="AU551" i="50"/>
  <c r="AU565" i="50"/>
  <c r="AU572" i="50"/>
  <c r="AU586" i="50"/>
  <c r="AU593" i="50"/>
  <c r="AU600" i="50"/>
  <c r="AU614" i="50"/>
  <c r="AU20" i="50"/>
  <c r="AU34" i="50"/>
  <c r="AU41" i="50"/>
  <c r="AU55" i="50"/>
  <c r="AU69" i="50"/>
  <c r="AU76" i="50"/>
  <c r="AU90" i="50"/>
  <c r="AU104" i="50"/>
  <c r="AU111" i="50"/>
  <c r="AU125" i="50"/>
  <c r="AU132" i="50"/>
  <c r="AU29" i="50"/>
  <c r="AU43" i="50"/>
  <c r="AU57" i="50"/>
  <c r="AU71" i="50"/>
  <c r="AU148" i="50"/>
  <c r="AT521" i="50"/>
  <c r="AV524" i="50"/>
  <c r="AT528" i="50"/>
  <c r="AV531" i="50"/>
  <c r="H525" i="55" s="1"/>
  <c r="AT535" i="50"/>
  <c r="AV538" i="50"/>
  <c r="H532" i="55" s="1"/>
  <c r="AT542" i="50"/>
  <c r="AV545" i="50"/>
  <c r="H539" i="55" s="1"/>
  <c r="AT549" i="50"/>
  <c r="AU351" i="50"/>
  <c r="AU393" i="50"/>
  <c r="AU428" i="50"/>
  <c r="AU477" i="50"/>
  <c r="AU533" i="50"/>
  <c r="AU610" i="50"/>
  <c r="AU316" i="50"/>
  <c r="AU323" i="50"/>
  <c r="AU330" i="50"/>
  <c r="AU337" i="50"/>
  <c r="AU344" i="50"/>
  <c r="AU358" i="50"/>
  <c r="AU365" i="50"/>
  <c r="AU372" i="50"/>
  <c r="AU379" i="50"/>
  <c r="AU386" i="50"/>
  <c r="AU400" i="50"/>
  <c r="AU407" i="50"/>
  <c r="AU414" i="50"/>
  <c r="AU421" i="50"/>
  <c r="AU435" i="50"/>
  <c r="AU442" i="50"/>
  <c r="AU449" i="50"/>
  <c r="AU456" i="50"/>
  <c r="AU463" i="50"/>
  <c r="AU470" i="50"/>
  <c r="AU484" i="50"/>
  <c r="AU491" i="50"/>
  <c r="AU498" i="50"/>
  <c r="AU505" i="50"/>
  <c r="AU512" i="50"/>
  <c r="AU519" i="50"/>
  <c r="AU526" i="50"/>
  <c r="AU540" i="50"/>
  <c r="AU547" i="50"/>
  <c r="AU554" i="50"/>
  <c r="AU561" i="50"/>
  <c r="AU568" i="50"/>
  <c r="AU575" i="50"/>
  <c r="AU582" i="50"/>
  <c r="AU589" i="50"/>
  <c r="AU596" i="50"/>
  <c r="AU603" i="50"/>
  <c r="AT54" i="50"/>
  <c r="AV57" i="50"/>
  <c r="H51" i="55" s="1"/>
  <c r="AT61" i="50"/>
  <c r="AV64" i="50"/>
  <c r="H58" i="55" s="1"/>
  <c r="AT68" i="50"/>
  <c r="AV71" i="50"/>
  <c r="H65" i="55" s="1"/>
  <c r="AT75" i="50"/>
  <c r="AV78" i="50"/>
  <c r="AT82" i="50"/>
  <c r="AV85" i="50"/>
  <c r="H79" i="55" s="1"/>
  <c r="AT89" i="50"/>
  <c r="AV92" i="50"/>
  <c r="H86" i="55" s="1"/>
  <c r="AT96" i="50"/>
  <c r="AT103" i="50"/>
  <c r="AT110" i="50"/>
  <c r="AV113" i="50"/>
  <c r="H107" i="55" s="1"/>
  <c r="AT117" i="50"/>
  <c r="AV120" i="50"/>
  <c r="H114" i="55" s="1"/>
  <c r="AT365" i="50"/>
  <c r="AT372" i="50"/>
  <c r="AV375" i="50"/>
  <c r="AT379" i="50"/>
  <c r="AT386" i="50"/>
  <c r="AV389" i="50"/>
  <c r="H383" i="55" s="1"/>
  <c r="AV434" i="50"/>
  <c r="H428" i="55" s="1"/>
  <c r="AT438" i="50"/>
  <c r="AT445" i="50"/>
  <c r="AV448" i="50"/>
  <c r="H442" i="55" s="1"/>
  <c r="AT452" i="50"/>
  <c r="AV455" i="50"/>
  <c r="AT459" i="50"/>
  <c r="AV462" i="50"/>
  <c r="H456" i="55" s="1"/>
  <c r="AT466" i="50"/>
  <c r="AV469" i="50"/>
  <c r="H463" i="55" s="1"/>
  <c r="AT473" i="50"/>
  <c r="AV476" i="50"/>
  <c r="AT480" i="50"/>
  <c r="AV483" i="50"/>
  <c r="H477" i="55" s="1"/>
  <c r="AT487" i="50"/>
  <c r="AV490" i="50"/>
  <c r="H484" i="55" s="1"/>
  <c r="AT574" i="50"/>
  <c r="AV577" i="50"/>
  <c r="H571" i="55" s="1"/>
  <c r="AT581" i="50"/>
  <c r="AV584" i="50"/>
  <c r="H578" i="55" s="1"/>
  <c r="AT588" i="50"/>
  <c r="AV591" i="50"/>
  <c r="AT595" i="50"/>
  <c r="AT602" i="50"/>
  <c r="AU24" i="50"/>
  <c r="AU38" i="50"/>
  <c r="AU59" i="50"/>
  <c r="AV540" i="50"/>
  <c r="H534" i="55" s="1"/>
  <c r="AV547" i="50"/>
  <c r="H541" i="55" s="1"/>
  <c r="AV415" i="50"/>
  <c r="H409" i="55" s="1"/>
  <c r="AV429" i="50"/>
  <c r="H423" i="55" s="1"/>
  <c r="H475" i="55"/>
  <c r="AV516" i="50"/>
  <c r="H510" i="55" s="1"/>
  <c r="AV381" i="50"/>
  <c r="AT385" i="50"/>
  <c r="AV388" i="50"/>
  <c r="AV530" i="50"/>
  <c r="H524" i="55" s="1"/>
  <c r="AV568" i="50"/>
  <c r="H562" i="55" s="1"/>
  <c r="AV589" i="50"/>
  <c r="H583" i="55" s="1"/>
  <c r="AV596" i="50"/>
  <c r="H590" i="55" s="1"/>
  <c r="AT134" i="50"/>
  <c r="AV137" i="50"/>
  <c r="H131" i="55" s="1"/>
  <c r="AT141" i="50"/>
  <c r="AV144" i="50"/>
  <c r="AT148" i="50"/>
  <c r="AV151" i="50"/>
  <c r="H145" i="55" s="1"/>
  <c r="AT155" i="50"/>
  <c r="AV158" i="50"/>
  <c r="H152" i="55" s="1"/>
  <c r="AT162" i="50"/>
  <c r="AV165" i="50"/>
  <c r="H159" i="55" s="1"/>
  <c r="AT169" i="50"/>
  <c r="AV172" i="50"/>
  <c r="H166" i="55" s="1"/>
  <c r="AT176" i="50"/>
  <c r="AV179" i="50"/>
  <c r="H173" i="55" s="1"/>
  <c r="AT183" i="50"/>
  <c r="AV186" i="50"/>
  <c r="H180" i="55" s="1"/>
  <c r="AT190" i="50"/>
  <c r="AV193" i="50"/>
  <c r="H187" i="55" s="1"/>
  <c r="AT197" i="50"/>
  <c r="AV200" i="50"/>
  <c r="H194" i="55" s="1"/>
  <c r="AT204" i="50"/>
  <c r="AV207" i="50"/>
  <c r="AT211" i="50"/>
  <c r="AV214" i="50"/>
  <c r="H208" i="55" s="1"/>
  <c r="AT218" i="50"/>
  <c r="AV221" i="50"/>
  <c r="H215" i="55" s="1"/>
  <c r="AT225" i="50"/>
  <c r="AV228" i="50"/>
  <c r="H222" i="55" s="1"/>
  <c r="AT232" i="50"/>
  <c r="AV235" i="50"/>
  <c r="H229" i="55" s="1"/>
  <c r="AT239" i="50"/>
  <c r="AV242" i="50"/>
  <c r="H236" i="55" s="1"/>
  <c r="AT246" i="50"/>
  <c r="AV249" i="50"/>
  <c r="H243" i="55" s="1"/>
  <c r="AT253" i="50"/>
  <c r="AV256" i="50"/>
  <c r="AT260" i="50"/>
  <c r="AV263" i="50"/>
  <c r="H257" i="55" s="1"/>
  <c r="AT267" i="50"/>
  <c r="AV270" i="50"/>
  <c r="H264" i="55" s="1"/>
  <c r="AT274" i="50"/>
  <c r="AV277" i="50"/>
  <c r="H271" i="55" s="1"/>
  <c r="AT281" i="50"/>
  <c r="AV284" i="50"/>
  <c r="H278" i="55" s="1"/>
  <c r="AV343" i="50"/>
  <c r="H337" i="55" s="1"/>
  <c r="AT347" i="50"/>
  <c r="AV350" i="50"/>
  <c r="H344" i="55" s="1"/>
  <c r="AT354" i="50"/>
  <c r="AV357" i="50"/>
  <c r="H351" i="55" s="1"/>
  <c r="AT361" i="50"/>
  <c r="AV371" i="50"/>
  <c r="H365" i="55" s="1"/>
  <c r="AV492" i="50"/>
  <c r="AT496" i="50"/>
  <c r="AV499" i="50"/>
  <c r="H493" i="55" s="1"/>
  <c r="AT503" i="50"/>
  <c r="AV506" i="50"/>
  <c r="H500" i="55" s="1"/>
  <c r="AT510" i="50"/>
  <c r="AV513" i="50"/>
  <c r="H507" i="55" s="1"/>
  <c r="AT517" i="50"/>
  <c r="AU52" i="50"/>
  <c r="AV143" i="50"/>
  <c r="H137" i="55" s="1"/>
  <c r="AV164" i="50"/>
  <c r="H158" i="55" s="1"/>
  <c r="AU17" i="50"/>
  <c r="AU31" i="50"/>
  <c r="AU45" i="50"/>
  <c r="AU66" i="50"/>
  <c r="AV585" i="50"/>
  <c r="H579" i="55" s="1"/>
  <c r="AV305" i="50"/>
  <c r="H299" i="55" s="1"/>
  <c r="AV402" i="50"/>
  <c r="H396" i="55" s="1"/>
  <c r="AV368" i="50"/>
  <c r="H362" i="55" s="1"/>
  <c r="AV392" i="50"/>
  <c r="H386" i="55" s="1"/>
  <c r="AV106" i="50"/>
  <c r="H100" i="55" s="1"/>
  <c r="AV75" i="50"/>
  <c r="H69" i="55" s="1"/>
  <c r="AV96" i="50"/>
  <c r="H90" i="55" s="1"/>
  <c r="AV103" i="50"/>
  <c r="H97" i="55" s="1"/>
  <c r="AV110" i="50"/>
  <c r="H104" i="55" s="1"/>
  <c r="AT114" i="50"/>
  <c r="AV117" i="50"/>
  <c r="H111" i="55" s="1"/>
  <c r="AV288" i="50"/>
  <c r="H282" i="55" s="1"/>
  <c r="AT292" i="50"/>
  <c r="AV295" i="50"/>
  <c r="H289" i="55" s="1"/>
  <c r="AT299" i="50"/>
  <c r="AV302" i="50"/>
  <c r="H296" i="55" s="1"/>
  <c r="AT306" i="50"/>
  <c r="AV316" i="50"/>
  <c r="H310" i="55" s="1"/>
  <c r="AV323" i="50"/>
  <c r="H317" i="55" s="1"/>
  <c r="AT327" i="50"/>
  <c r="AV330" i="50"/>
  <c r="H324" i="55" s="1"/>
  <c r="AT334" i="50"/>
  <c r="AV337" i="50"/>
  <c r="H331" i="55" s="1"/>
  <c r="AT341" i="50"/>
  <c r="AV382" i="50"/>
  <c r="H376" i="55" s="1"/>
  <c r="AV583" i="50"/>
  <c r="H577" i="55" s="1"/>
  <c r="H447" i="55"/>
  <c r="AV166" i="50"/>
  <c r="H160" i="55" s="1"/>
  <c r="AV187" i="50"/>
  <c r="H181" i="55" s="1"/>
  <c r="AV215" i="50"/>
  <c r="H209" i="55" s="1"/>
  <c r="AV222" i="50"/>
  <c r="H216" i="55" s="1"/>
  <c r="AV243" i="50"/>
  <c r="H237" i="55" s="1"/>
  <c r="AV488" i="50"/>
  <c r="H482" i="55" s="1"/>
  <c r="AV99" i="50"/>
  <c r="H93" i="55" s="1"/>
  <c r="AV131" i="50"/>
  <c r="H125" i="55" s="1"/>
  <c r="AV138" i="50"/>
  <c r="H132" i="55" s="1"/>
  <c r="AV51" i="50"/>
  <c r="AT55" i="50"/>
  <c r="AV58" i="50"/>
  <c r="H52" i="55" s="1"/>
  <c r="AT62" i="50"/>
  <c r="AV65" i="50"/>
  <c r="H59" i="55" s="1"/>
  <c r="AT69" i="50"/>
  <c r="AV72" i="50"/>
  <c r="H66" i="55" s="1"/>
  <c r="AT76" i="50"/>
  <c r="AV79" i="50"/>
  <c r="H73" i="55" s="1"/>
  <c r="AT83" i="50"/>
  <c r="AV86" i="50"/>
  <c r="H80" i="55" s="1"/>
  <c r="AT90" i="50"/>
  <c r="AV93" i="50"/>
  <c r="AT97" i="50"/>
  <c r="AV100" i="50"/>
  <c r="H94" i="55" s="1"/>
  <c r="AT104" i="50"/>
  <c r="AV107" i="50"/>
  <c r="H101" i="55" s="1"/>
  <c r="AT111" i="50"/>
  <c r="AV114" i="50"/>
  <c r="AT118" i="50"/>
  <c r="AV157" i="50"/>
  <c r="H151" i="55" s="1"/>
  <c r="AV55" i="50"/>
  <c r="H49" i="55" s="1"/>
  <c r="AV62" i="50"/>
  <c r="H56" i="55" s="1"/>
  <c r="AV69" i="50"/>
  <c r="H63" i="55" s="1"/>
  <c r="H122" i="55"/>
  <c r="AV289" i="50"/>
  <c r="H283" i="55" s="1"/>
  <c r="AV178" i="50"/>
  <c r="H172" i="55" s="1"/>
  <c r="H45" i="55"/>
  <c r="AV369" i="50"/>
  <c r="H363" i="55" s="1"/>
  <c r="AV376" i="50"/>
  <c r="H370" i="55" s="1"/>
  <c r="H115" i="55"/>
  <c r="AT124" i="50"/>
  <c r="AV127" i="50"/>
  <c r="H121" i="55" s="1"/>
  <c r="AT131" i="50"/>
  <c r="AV134" i="50"/>
  <c r="H128" i="55" s="1"/>
  <c r="AT138" i="50"/>
  <c r="AV141" i="50"/>
  <c r="H135" i="55" s="1"/>
  <c r="AT145" i="50"/>
  <c r="AV148" i="50"/>
  <c r="H142" i="55" s="1"/>
  <c r="AT152" i="50"/>
  <c r="AV155" i="50"/>
  <c r="H149" i="55" s="1"/>
  <c r="AT159" i="50"/>
  <c r="AV162" i="50"/>
  <c r="H156" i="55" s="1"/>
  <c r="AT166" i="50"/>
  <c r="AV169" i="50"/>
  <c r="AT173" i="50"/>
  <c r="AV176" i="50"/>
  <c r="H170" i="55" s="1"/>
  <c r="AT180" i="50"/>
  <c r="AV183" i="50"/>
  <c r="H177" i="55" s="1"/>
  <c r="AT187" i="50"/>
  <c r="AV190" i="50"/>
  <c r="H184" i="55" s="1"/>
  <c r="AT194" i="50"/>
  <c r="AV197" i="50"/>
  <c r="H191" i="55" s="1"/>
  <c r="AT201" i="50"/>
  <c r="AV204" i="50"/>
  <c r="H198" i="55" s="1"/>
  <c r="AT208" i="50"/>
  <c r="AV211" i="50"/>
  <c r="H205" i="55" s="1"/>
  <c r="AT215" i="50"/>
  <c r="AV218" i="50"/>
  <c r="H212" i="55" s="1"/>
  <c r="AT222" i="50"/>
  <c r="AV225" i="50"/>
  <c r="H219" i="55" s="1"/>
  <c r="AT229" i="50"/>
  <c r="AV232" i="50"/>
  <c r="H226" i="55" s="1"/>
  <c r="AT236" i="50"/>
  <c r="AV239" i="50"/>
  <c r="H233" i="55" s="1"/>
  <c r="AT243" i="50"/>
  <c r="AV246" i="50"/>
  <c r="H240" i="55" s="1"/>
  <c r="AT250" i="50"/>
  <c r="AV253" i="50"/>
  <c r="H247" i="55" s="1"/>
  <c r="AT257" i="50"/>
  <c r="AV260" i="50"/>
  <c r="H254" i="55" s="1"/>
  <c r="AT264" i="50"/>
  <c r="AV267" i="50"/>
  <c r="H261" i="55" s="1"/>
  <c r="AT271" i="50"/>
  <c r="AV274" i="50"/>
  <c r="H268" i="55" s="1"/>
  <c r="AT278" i="50"/>
  <c r="AV281" i="50"/>
  <c r="H275" i="55" s="1"/>
  <c r="AT285" i="50"/>
  <c r="AT344" i="50"/>
  <c r="AV347" i="50"/>
  <c r="H341" i="55" s="1"/>
  <c r="AT351" i="50"/>
  <c r="AV354" i="50"/>
  <c r="H348" i="55" s="1"/>
  <c r="AT358" i="50"/>
  <c r="AV361" i="50"/>
  <c r="H355" i="55" s="1"/>
  <c r="AT382" i="50"/>
  <c r="AV385" i="50"/>
  <c r="H379" i="55" s="1"/>
  <c r="AT389" i="50"/>
  <c r="AT399" i="50"/>
  <c r="AT409" i="50"/>
  <c r="AV412" i="50"/>
  <c r="H406" i="55" s="1"/>
  <c r="AT416" i="50"/>
  <c r="AV419" i="50"/>
  <c r="H413" i="55" s="1"/>
  <c r="AT423" i="50"/>
  <c r="AV426" i="50"/>
  <c r="H420" i="55" s="1"/>
  <c r="AT430" i="50"/>
  <c r="AV433" i="50"/>
  <c r="H427" i="55" s="1"/>
  <c r="AV443" i="50"/>
  <c r="H437" i="55" s="1"/>
  <c r="AT447" i="50"/>
  <c r="AV450" i="50"/>
  <c r="H444" i="55" s="1"/>
  <c r="AT454" i="50"/>
  <c r="AV457" i="50"/>
  <c r="AT461" i="50"/>
  <c r="AV464" i="50"/>
  <c r="H458" i="55" s="1"/>
  <c r="AT468" i="50"/>
  <c r="AV471" i="50"/>
  <c r="H465" i="55" s="1"/>
  <c r="AT475" i="50"/>
  <c r="AV478" i="50"/>
  <c r="H472" i="55" s="1"/>
  <c r="AT482" i="50"/>
  <c r="AV485" i="50"/>
  <c r="H479" i="55" s="1"/>
  <c r="AT489" i="50"/>
  <c r="AT551" i="50"/>
  <c r="AV554" i="50"/>
  <c r="H548" i="55" s="1"/>
  <c r="AT558" i="50"/>
  <c r="AV561" i="50"/>
  <c r="H555" i="55" s="1"/>
  <c r="AT565" i="50"/>
  <c r="AV606" i="50"/>
  <c r="H600" i="55" s="1"/>
  <c r="AT610" i="50"/>
  <c r="AV613" i="50"/>
  <c r="H607" i="55" s="1"/>
  <c r="H258" i="55"/>
  <c r="H345" i="55"/>
  <c r="H352" i="55"/>
  <c r="AV372" i="50"/>
  <c r="H366" i="55" s="1"/>
  <c r="H448" i="55"/>
  <c r="AV593" i="50"/>
  <c r="H587" i="55" s="1"/>
  <c r="AT139" i="50"/>
  <c r="AV142" i="50"/>
  <c r="H136" i="55" s="1"/>
  <c r="AT146" i="50"/>
  <c r="AV149" i="50"/>
  <c r="AT153" i="50"/>
  <c r="AV156" i="50"/>
  <c r="H150" i="55" s="1"/>
  <c r="AT160" i="50"/>
  <c r="AV163" i="50"/>
  <c r="H157" i="55" s="1"/>
  <c r="AT167" i="50"/>
  <c r="AV170" i="50"/>
  <c r="AT174" i="50"/>
  <c r="AV177" i="50"/>
  <c r="H171" i="55" s="1"/>
  <c r="AT181" i="50"/>
  <c r="AV184" i="50"/>
  <c r="H178" i="55" s="1"/>
  <c r="AT188" i="50"/>
  <c r="AV191" i="50"/>
  <c r="H185" i="55" s="1"/>
  <c r="AT195" i="50"/>
  <c r="AV198" i="50"/>
  <c r="AT202" i="50"/>
  <c r="AV205" i="50"/>
  <c r="H199" i="55" s="1"/>
  <c r="AT209" i="50"/>
  <c r="AV212" i="50"/>
  <c r="H206" i="55" s="1"/>
  <c r="AT216" i="50"/>
  <c r="AV219" i="50"/>
  <c r="H213" i="55" s="1"/>
  <c r="AT223" i="50"/>
  <c r="AV226" i="50"/>
  <c r="H220" i="55" s="1"/>
  <c r="AT230" i="50"/>
  <c r="AV233" i="50"/>
  <c r="H227" i="55" s="1"/>
  <c r="AT237" i="50"/>
  <c r="AV240" i="50"/>
  <c r="H234" i="55" s="1"/>
  <c r="AT244" i="50"/>
  <c r="AV247" i="50"/>
  <c r="AT251" i="50"/>
  <c r="AV254" i="50"/>
  <c r="H248" i="55" s="1"/>
  <c r="AT258" i="50"/>
  <c r="AV261" i="50"/>
  <c r="H255" i="55" s="1"/>
  <c r="AT265" i="50"/>
  <c r="AV268" i="50"/>
  <c r="H262" i="55" s="1"/>
  <c r="AT272" i="50"/>
  <c r="AV275" i="50"/>
  <c r="H269" i="55" s="1"/>
  <c r="AT279" i="50"/>
  <c r="AV282" i="50"/>
  <c r="H276" i="55" s="1"/>
  <c r="AT286" i="50"/>
  <c r="H307" i="55"/>
  <c r="H321" i="55"/>
  <c r="AT345" i="50"/>
  <c r="AV348" i="50"/>
  <c r="H342" i="55" s="1"/>
  <c r="AT352" i="50"/>
  <c r="AV355" i="50"/>
  <c r="H349" i="55" s="1"/>
  <c r="AT359" i="50"/>
  <c r="AV362" i="50"/>
  <c r="H356" i="55" s="1"/>
  <c r="AV379" i="50"/>
  <c r="H373" i="55" s="1"/>
  <c r="AT383" i="50"/>
  <c r="AV386" i="50"/>
  <c r="H380" i="55" s="1"/>
  <c r="AT390" i="50"/>
  <c r="AT410" i="50"/>
  <c r="AV413" i="50"/>
  <c r="H407" i="55" s="1"/>
  <c r="AT417" i="50"/>
  <c r="AV420" i="50"/>
  <c r="AT424" i="50"/>
  <c r="AV427" i="50"/>
  <c r="H421" i="55" s="1"/>
  <c r="AT431" i="50"/>
  <c r="AT441" i="50"/>
  <c r="AV444" i="50"/>
  <c r="H438" i="55" s="1"/>
  <c r="AT448" i="50"/>
  <c r="AV451" i="50"/>
  <c r="H445" i="55" s="1"/>
  <c r="AT455" i="50"/>
  <c r="AV458" i="50"/>
  <c r="H452" i="55" s="1"/>
  <c r="AT462" i="50"/>
  <c r="AV465" i="50"/>
  <c r="H459" i="55" s="1"/>
  <c r="AT469" i="50"/>
  <c r="AV472" i="50"/>
  <c r="H466" i="55" s="1"/>
  <c r="AT476" i="50"/>
  <c r="AV479" i="50"/>
  <c r="H473" i="55" s="1"/>
  <c r="AT483" i="50"/>
  <c r="AV486" i="50"/>
  <c r="H480" i="55" s="1"/>
  <c r="AT490" i="50"/>
  <c r="AT552" i="50"/>
  <c r="AV555" i="50"/>
  <c r="H549" i="55" s="1"/>
  <c r="AT559" i="50"/>
  <c r="AV562" i="50"/>
  <c r="H556" i="55" s="1"/>
  <c r="AT566" i="50"/>
  <c r="H594" i="55"/>
  <c r="AT604" i="50"/>
  <c r="AV607" i="50"/>
  <c r="H601" i="55" s="1"/>
  <c r="AT611" i="50"/>
  <c r="AV614" i="50"/>
  <c r="H608" i="55" s="1"/>
  <c r="AV139" i="50"/>
  <c r="H133" i="55" s="1"/>
  <c r="AV181" i="50"/>
  <c r="H175" i="55" s="1"/>
  <c r="AV188" i="50"/>
  <c r="H182" i="55" s="1"/>
  <c r="AV258" i="50"/>
  <c r="H252" i="55" s="1"/>
  <c r="AV279" i="50"/>
  <c r="H273" i="55" s="1"/>
  <c r="AV286" i="50"/>
  <c r="H280" i="55" s="1"/>
  <c r="H297" i="55"/>
  <c r="AV345" i="50"/>
  <c r="H339" i="55" s="1"/>
  <c r="H387" i="55"/>
  <c r="AV441" i="50"/>
  <c r="H435" i="55" s="1"/>
  <c r="AV559" i="50"/>
  <c r="H553" i="55" s="1"/>
  <c r="AV566" i="50"/>
  <c r="H560" i="55" s="1"/>
  <c r="AV604" i="50"/>
  <c r="H598" i="55" s="1"/>
  <c r="AV167" i="50"/>
  <c r="H161" i="55" s="1"/>
  <c r="AV52" i="50"/>
  <c r="H46" i="55" s="1"/>
  <c r="AT56" i="50"/>
  <c r="AV59" i="50"/>
  <c r="H53" i="55" s="1"/>
  <c r="AT63" i="50"/>
  <c r="AV66" i="50"/>
  <c r="H60" i="55" s="1"/>
  <c r="AT70" i="50"/>
  <c r="AV73" i="50"/>
  <c r="H67" i="55" s="1"/>
  <c r="AT77" i="50"/>
  <c r="AV80" i="50"/>
  <c r="H74" i="55" s="1"/>
  <c r="AT84" i="50"/>
  <c r="AV87" i="50"/>
  <c r="H81" i="55" s="1"/>
  <c r="AT91" i="50"/>
  <c r="AV94" i="50"/>
  <c r="H88" i="55" s="1"/>
  <c r="AT98" i="50"/>
  <c r="AV101" i="50"/>
  <c r="H95" i="55" s="1"/>
  <c r="AT105" i="50"/>
  <c r="AV108" i="50"/>
  <c r="H102" i="55" s="1"/>
  <c r="AT112" i="50"/>
  <c r="AV115" i="50"/>
  <c r="H109" i="55" s="1"/>
  <c r="AT119" i="50"/>
  <c r="H224" i="55"/>
  <c r="AT290" i="50"/>
  <c r="AV293" i="50"/>
  <c r="H287" i="55" s="1"/>
  <c r="AT297" i="50"/>
  <c r="AV300" i="50"/>
  <c r="H294" i="55" s="1"/>
  <c r="AT304" i="50"/>
  <c r="AV307" i="50"/>
  <c r="H301" i="55" s="1"/>
  <c r="AT311" i="50"/>
  <c r="AV314" i="50"/>
  <c r="H308" i="55" s="1"/>
  <c r="AT318" i="50"/>
  <c r="AV321" i="50"/>
  <c r="H315" i="55" s="1"/>
  <c r="AT325" i="50"/>
  <c r="AV328" i="50"/>
  <c r="H322" i="55" s="1"/>
  <c r="AT332" i="50"/>
  <c r="AV335" i="50"/>
  <c r="H329" i="55" s="1"/>
  <c r="AT339" i="50"/>
  <c r="AV366" i="50"/>
  <c r="H360" i="55" s="1"/>
  <c r="AT370" i="50"/>
  <c r="AV373" i="50"/>
  <c r="H367" i="55" s="1"/>
  <c r="AT377" i="50"/>
  <c r="AT394" i="50"/>
  <c r="AV397" i="50"/>
  <c r="H391" i="55" s="1"/>
  <c r="AV400" i="50"/>
  <c r="H394" i="55" s="1"/>
  <c r="AT404" i="50"/>
  <c r="AT435" i="50"/>
  <c r="AV438" i="50"/>
  <c r="H432" i="55" s="1"/>
  <c r="AT494" i="50"/>
  <c r="AV497" i="50"/>
  <c r="H491" i="55" s="1"/>
  <c r="AT501" i="50"/>
  <c r="AV504" i="50"/>
  <c r="H498" i="55" s="1"/>
  <c r="AT508" i="50"/>
  <c r="AV511" i="50"/>
  <c r="H505" i="55" s="1"/>
  <c r="AT515" i="50"/>
  <c r="AV521" i="50"/>
  <c r="H515" i="55" s="1"/>
  <c r="AT525" i="50"/>
  <c r="AV528" i="50"/>
  <c r="H522" i="55" s="1"/>
  <c r="AT532" i="50"/>
  <c r="AV535" i="50"/>
  <c r="H529" i="55" s="1"/>
  <c r="AV342" i="50"/>
  <c r="H336" i="55" s="1"/>
  <c r="AV421" i="50"/>
  <c r="H415" i="55" s="1"/>
  <c r="AV428" i="50"/>
  <c r="H422" i="55" s="1"/>
  <c r="AV445" i="50"/>
  <c r="H439" i="55" s="1"/>
  <c r="AV452" i="50"/>
  <c r="H446" i="55" s="1"/>
  <c r="AV466" i="50"/>
  <c r="H460" i="55" s="1"/>
  <c r="AV349" i="50"/>
  <c r="H343" i="55" s="1"/>
  <c r="AV119" i="50"/>
  <c r="H113" i="55" s="1"/>
  <c r="H221" i="55"/>
  <c r="AV311" i="50"/>
  <c r="H305" i="55" s="1"/>
  <c r="AV325" i="50"/>
  <c r="H319" i="55" s="1"/>
  <c r="AV570" i="50"/>
  <c r="H564" i="55" s="1"/>
  <c r="AV598" i="50"/>
  <c r="H592" i="55" s="1"/>
  <c r="AV241" i="50"/>
  <c r="H235" i="55" s="1"/>
  <c r="AV84" i="50"/>
  <c r="H78" i="55" s="1"/>
  <c r="AV126" i="50"/>
  <c r="H120" i="55" s="1"/>
  <c r="AV147" i="50"/>
  <c r="H141" i="55" s="1"/>
  <c r="AV154" i="50"/>
  <c r="H148" i="55" s="1"/>
  <c r="AT158" i="50"/>
  <c r="AV161" i="50"/>
  <c r="AT165" i="50"/>
  <c r="AV224" i="50"/>
  <c r="H218" i="55" s="1"/>
  <c r="AV238" i="50"/>
  <c r="H232" i="55" s="1"/>
  <c r="AV245" i="50"/>
  <c r="H239" i="55" s="1"/>
  <c r="AV360" i="50"/>
  <c r="H354" i="55" s="1"/>
  <c r="H371" i="55"/>
  <c r="AV432" i="50"/>
  <c r="H426" i="55" s="1"/>
  <c r="AV442" i="50"/>
  <c r="H436" i="55" s="1"/>
  <c r="AV470" i="50"/>
  <c r="H464" i="55" s="1"/>
  <c r="AV276" i="50"/>
  <c r="H270" i="55" s="1"/>
  <c r="H123" i="55"/>
  <c r="AV53" i="50"/>
  <c r="H47" i="55" s="1"/>
  <c r="AT57" i="50"/>
  <c r="AV60" i="50"/>
  <c r="H54" i="55" s="1"/>
  <c r="AT64" i="50"/>
  <c r="AV67" i="50"/>
  <c r="H61" i="55" s="1"/>
  <c r="AT71" i="50"/>
  <c r="AV74" i="50"/>
  <c r="H68" i="55" s="1"/>
  <c r="AT78" i="50"/>
  <c r="AV81" i="50"/>
  <c r="H75" i="55" s="1"/>
  <c r="AT85" i="50"/>
  <c r="AV88" i="50"/>
  <c r="H82" i="55" s="1"/>
  <c r="AT92" i="50"/>
  <c r="AV95" i="50"/>
  <c r="H89" i="55" s="1"/>
  <c r="AT99" i="50"/>
  <c r="AV102" i="50"/>
  <c r="H96" i="55" s="1"/>
  <c r="AT106" i="50"/>
  <c r="AV109" i="50"/>
  <c r="H103" i="55" s="1"/>
  <c r="AT113" i="50"/>
  <c r="AV116" i="50"/>
  <c r="H110" i="55" s="1"/>
  <c r="AT120" i="50"/>
  <c r="H176" i="55"/>
  <c r="H260" i="55"/>
  <c r="AT291" i="50"/>
  <c r="AV294" i="50"/>
  <c r="H288" i="55" s="1"/>
  <c r="AT298" i="50"/>
  <c r="AV301" i="50"/>
  <c r="H295" i="55" s="1"/>
  <c r="AT305" i="50"/>
  <c r="AV308" i="50"/>
  <c r="H302" i="55" s="1"/>
  <c r="AT312" i="50"/>
  <c r="AV315" i="50"/>
  <c r="H309" i="55" s="1"/>
  <c r="AT319" i="50"/>
  <c r="AV322" i="50"/>
  <c r="H316" i="55" s="1"/>
  <c r="AT326" i="50"/>
  <c r="AV329" i="50"/>
  <c r="H323" i="55" s="1"/>
  <c r="AT333" i="50"/>
  <c r="AV336" i="50"/>
  <c r="H330" i="55" s="1"/>
  <c r="AT340" i="50"/>
  <c r="AT364" i="50"/>
  <c r="AV367" i="50"/>
  <c r="AT371" i="50"/>
  <c r="AV374" i="50"/>
  <c r="H368" i="55" s="1"/>
  <c r="AT378" i="50"/>
  <c r="AV391" i="50"/>
  <c r="H385" i="55" s="1"/>
  <c r="AT395" i="50"/>
  <c r="AV398" i="50"/>
  <c r="H392" i="55" s="1"/>
  <c r="AV401" i="50"/>
  <c r="H395" i="55" s="1"/>
  <c r="AT405" i="50"/>
  <c r="AV536" i="50"/>
  <c r="H530" i="55" s="1"/>
  <c r="AT540" i="50"/>
  <c r="AV543" i="50"/>
  <c r="H537" i="55" s="1"/>
  <c r="AT547" i="50"/>
  <c r="AT571" i="50"/>
  <c r="AV574" i="50"/>
  <c r="H568" i="55" s="1"/>
  <c r="AT578" i="50"/>
  <c r="AV581" i="50"/>
  <c r="H575" i="55" s="1"/>
  <c r="AT585" i="50"/>
  <c r="AV588" i="50"/>
  <c r="H582" i="55" s="1"/>
  <c r="AT592" i="50"/>
  <c r="AV595" i="50"/>
  <c r="H589" i="55" s="1"/>
  <c r="AT599" i="50"/>
  <c r="H596" i="55"/>
  <c r="AV602" i="50"/>
  <c r="AU73" i="50"/>
  <c r="AU80" i="50"/>
  <c r="AU87" i="50"/>
  <c r="AU94" i="50"/>
  <c r="AU101" i="50"/>
  <c r="AU108" i="50"/>
  <c r="AU115" i="50"/>
  <c r="AU122" i="50"/>
  <c r="AU129" i="50"/>
  <c r="AU136" i="50"/>
  <c r="AU143" i="50"/>
  <c r="AU150" i="50"/>
  <c r="AU157" i="50"/>
  <c r="AU164" i="50"/>
  <c r="AU171" i="50"/>
  <c r="AU178" i="50"/>
  <c r="AU185" i="50"/>
  <c r="AU192" i="50"/>
  <c r="AU199" i="50"/>
  <c r="AU206" i="50"/>
  <c r="AU213" i="50"/>
  <c r="AU220" i="50"/>
  <c r="AU227" i="50"/>
  <c r="AU234" i="50"/>
  <c r="AU241" i="50"/>
  <c r="AU248" i="50"/>
  <c r="AU255" i="50"/>
  <c r="AU262" i="50"/>
  <c r="AU269" i="50"/>
  <c r="AU276" i="50"/>
  <c r="AU283" i="50"/>
  <c r="AU290" i="50"/>
  <c r="AU297" i="50"/>
  <c r="AU304" i="50"/>
  <c r="AU311" i="50"/>
  <c r="AU318" i="50"/>
  <c r="AU325" i="50"/>
  <c r="AU332" i="50"/>
  <c r="AU339" i="50"/>
  <c r="AU346" i="50"/>
  <c r="AU353" i="50"/>
  <c r="AU360" i="50"/>
  <c r="AU367" i="50"/>
  <c r="AU374" i="50"/>
  <c r="AU381" i="50"/>
  <c r="AU388" i="50"/>
  <c r="AU395" i="50"/>
  <c r="AU402" i="50"/>
  <c r="AU409" i="50"/>
  <c r="AU416" i="50"/>
  <c r="AU423" i="50"/>
  <c r="AU430" i="50"/>
  <c r="AU437" i="50"/>
  <c r="AU444" i="50"/>
  <c r="AU451" i="50"/>
  <c r="AU458" i="50"/>
  <c r="AU465" i="50"/>
  <c r="AU472" i="50"/>
  <c r="AU479" i="50"/>
  <c r="AU486" i="50"/>
  <c r="AU493" i="50"/>
  <c r="AU500" i="50"/>
  <c r="AU507" i="50"/>
  <c r="AU514" i="50"/>
  <c r="AU521" i="50"/>
  <c r="AU528" i="50"/>
  <c r="AU535" i="50"/>
  <c r="AU542" i="50"/>
  <c r="AU549" i="50"/>
  <c r="AU556" i="50"/>
  <c r="AU563" i="50"/>
  <c r="AU570" i="50"/>
  <c r="AU577" i="50"/>
  <c r="AU584" i="50"/>
  <c r="AU591" i="50"/>
  <c r="AU598" i="50"/>
  <c r="AU605" i="50"/>
  <c r="AU612" i="50"/>
  <c r="AT493" i="50"/>
  <c r="AV496" i="50"/>
  <c r="H490" i="55" s="1"/>
  <c r="AT500" i="50"/>
  <c r="AV503" i="50"/>
  <c r="H497" i="55" s="1"/>
  <c r="AT507" i="50"/>
  <c r="AV510" i="50"/>
  <c r="AT514" i="50"/>
  <c r="AV517" i="50"/>
  <c r="H511" i="55" s="1"/>
  <c r="AV520" i="50"/>
  <c r="H514" i="55" s="1"/>
  <c r="AT524" i="50"/>
  <c r="AV527" i="50"/>
  <c r="H521" i="55" s="1"/>
  <c r="AT531" i="50"/>
  <c r="AV534" i="50"/>
  <c r="H528" i="55" s="1"/>
  <c r="AV551" i="50"/>
  <c r="H545" i="55" s="1"/>
  <c r="AT555" i="50"/>
  <c r="AV558" i="50"/>
  <c r="H552" i="55" s="1"/>
  <c r="AT562" i="50"/>
  <c r="AV565" i="50"/>
  <c r="H559" i="55" s="1"/>
  <c r="H576" i="55"/>
  <c r="AT607" i="50"/>
  <c r="AV610" i="50"/>
  <c r="AT614" i="50"/>
  <c r="AU146" i="50"/>
  <c r="AU153" i="50"/>
  <c r="AU160" i="50"/>
  <c r="AU167" i="50"/>
  <c r="AU174" i="50"/>
  <c r="AU181" i="50"/>
  <c r="AU188" i="50"/>
  <c r="AU195" i="50"/>
  <c r="AU202" i="50"/>
  <c r="AU209" i="50"/>
  <c r="AU216" i="50"/>
  <c r="AU223" i="50"/>
  <c r="AU230" i="50"/>
  <c r="AU237" i="50"/>
  <c r="AU244" i="50"/>
  <c r="AU251" i="50"/>
  <c r="AU258" i="50"/>
  <c r="AU265" i="50"/>
  <c r="AU272" i="50"/>
  <c r="AU279" i="50"/>
  <c r="AU286" i="50"/>
  <c r="AU293" i="50"/>
  <c r="AU300" i="50"/>
  <c r="AU307" i="50"/>
  <c r="AU314" i="50"/>
  <c r="AU321" i="50"/>
  <c r="AU328" i="50"/>
  <c r="AU335" i="50"/>
  <c r="AU342" i="50"/>
  <c r="AU349" i="50"/>
  <c r="AU356" i="50"/>
  <c r="AU363" i="50"/>
  <c r="AU370" i="50"/>
  <c r="AU377" i="50"/>
  <c r="AU384" i="50"/>
  <c r="AU391" i="50"/>
  <c r="AU398" i="50"/>
  <c r="AU405" i="50"/>
  <c r="AU412" i="50"/>
  <c r="AU419" i="50"/>
  <c r="AU426" i="50"/>
  <c r="AU433" i="50"/>
  <c r="AU440" i="50"/>
  <c r="AU447" i="50"/>
  <c r="AU454" i="50"/>
  <c r="AU461" i="50"/>
  <c r="AU468" i="50"/>
  <c r="AU475" i="50"/>
  <c r="AU482" i="50"/>
  <c r="AU489" i="50"/>
  <c r="AU496" i="50"/>
  <c r="AU503" i="50"/>
  <c r="AU510" i="50"/>
  <c r="AU517" i="50"/>
  <c r="AU524" i="50"/>
  <c r="AU531" i="50"/>
  <c r="AU538" i="50"/>
  <c r="AU545" i="50"/>
  <c r="AU552" i="50"/>
  <c r="AU559" i="50"/>
  <c r="AU566" i="50"/>
  <c r="AU573" i="50"/>
  <c r="AU580" i="50"/>
  <c r="AU587" i="50"/>
  <c r="AU594" i="50"/>
  <c r="AU601" i="50"/>
  <c r="AU608" i="50"/>
  <c r="AU615" i="50"/>
  <c r="AU21" i="50"/>
  <c r="AU28" i="50"/>
  <c r="AU35" i="50"/>
  <c r="AU42" i="50"/>
  <c r="AU49" i="50"/>
  <c r="AU56" i="50"/>
  <c r="AU63" i="50"/>
  <c r="AU70" i="50"/>
  <c r="AU77" i="50"/>
  <c r="AU84" i="50"/>
  <c r="AU91" i="50"/>
  <c r="AU98" i="50"/>
  <c r="AU105" i="50"/>
  <c r="AU112" i="50"/>
  <c r="AU119" i="50"/>
  <c r="AU126" i="50"/>
  <c r="AU133" i="50"/>
  <c r="AU140" i="50"/>
  <c r="AU147" i="50"/>
  <c r="AU154" i="50"/>
  <c r="AU161" i="50"/>
  <c r="AU168" i="50"/>
  <c r="AU175" i="50"/>
  <c r="AU182" i="50"/>
  <c r="AU189" i="50"/>
  <c r="AU196" i="50"/>
  <c r="AU203" i="50"/>
  <c r="AU210" i="50"/>
  <c r="AU217" i="50"/>
  <c r="AU224" i="50"/>
  <c r="AU231" i="50"/>
  <c r="AU238" i="50"/>
  <c r="AU245" i="50"/>
  <c r="AU252" i="50"/>
  <c r="AU259" i="50"/>
  <c r="AU266" i="50"/>
  <c r="AU273" i="50"/>
  <c r="AU280" i="50"/>
  <c r="AU287" i="50"/>
  <c r="AU294" i="50"/>
  <c r="AU301" i="50"/>
  <c r="AU308" i="50"/>
  <c r="AU315" i="50"/>
  <c r="AU322" i="50"/>
  <c r="AU329" i="50"/>
  <c r="AU336" i="50"/>
  <c r="AU343" i="50"/>
  <c r="AU350" i="50"/>
  <c r="AU357" i="50"/>
  <c r="AU364" i="50"/>
  <c r="AU371" i="50"/>
  <c r="AU378" i="50"/>
  <c r="AU385" i="50"/>
  <c r="AU392" i="50"/>
  <c r="AU399" i="50"/>
  <c r="AU406" i="50"/>
  <c r="AU413" i="50"/>
  <c r="AU420" i="50"/>
  <c r="AU427" i="50"/>
  <c r="AU434" i="50"/>
  <c r="AU441" i="50"/>
  <c r="AU448" i="50"/>
  <c r="AU455" i="50"/>
  <c r="AU462" i="50"/>
  <c r="AU469" i="50"/>
  <c r="AU476" i="50"/>
  <c r="AU483" i="50"/>
  <c r="AU490" i="50"/>
  <c r="AU497" i="50"/>
  <c r="AU504" i="50"/>
  <c r="AU511" i="50"/>
  <c r="AU518" i="50"/>
  <c r="AU525" i="50"/>
  <c r="AU532" i="50"/>
  <c r="AU539" i="50"/>
  <c r="AU546" i="50"/>
  <c r="AU553" i="50"/>
  <c r="AU560" i="50"/>
  <c r="AU567" i="50"/>
  <c r="AU574" i="50"/>
  <c r="AU581" i="50"/>
  <c r="AU588" i="50"/>
  <c r="AU595" i="50"/>
  <c r="AU602" i="50"/>
  <c r="AU609" i="50"/>
  <c r="AT398" i="50"/>
  <c r="AT401" i="50"/>
  <c r="AV404" i="50"/>
  <c r="H398" i="55" s="1"/>
  <c r="H401" i="55"/>
  <c r="AV435" i="50"/>
  <c r="H429" i="55" s="1"/>
  <c r="AT439" i="50"/>
  <c r="AT491" i="50"/>
  <c r="AV494" i="50"/>
  <c r="H488" i="55" s="1"/>
  <c r="AT498" i="50"/>
  <c r="AV501" i="50"/>
  <c r="H495" i="55" s="1"/>
  <c r="AT505" i="50"/>
  <c r="AV508" i="50"/>
  <c r="H502" i="55" s="1"/>
  <c r="AT512" i="50"/>
  <c r="AV515" i="50"/>
  <c r="H509" i="55" s="1"/>
  <c r="AT522" i="50"/>
  <c r="AV525" i="50"/>
  <c r="H519" i="55" s="1"/>
  <c r="AT529" i="50"/>
  <c r="AV532" i="50"/>
  <c r="H526" i="55" s="1"/>
  <c r="H536" i="55"/>
  <c r="AT553" i="50"/>
  <c r="AV556" i="50"/>
  <c r="H550" i="55" s="1"/>
  <c r="AT560" i="50"/>
  <c r="AV563" i="50"/>
  <c r="H557" i="55" s="1"/>
  <c r="AT567" i="50"/>
  <c r="AT605" i="50"/>
  <c r="AV608" i="50"/>
  <c r="H602" i="55" s="1"/>
  <c r="AT612" i="50"/>
  <c r="AV615" i="50"/>
  <c r="H609" i="55" s="1"/>
  <c r="AT436" i="50"/>
  <c r="AV439" i="50"/>
  <c r="H433" i="55" s="1"/>
  <c r="H478" i="55"/>
  <c r="AV491" i="50"/>
  <c r="H485" i="55" s="1"/>
  <c r="AT495" i="50"/>
  <c r="AV498" i="50"/>
  <c r="H492" i="55" s="1"/>
  <c r="AT502" i="50"/>
  <c r="AV505" i="50"/>
  <c r="H499" i="55" s="1"/>
  <c r="AT509" i="50"/>
  <c r="AV512" i="50"/>
  <c r="H506" i="55" s="1"/>
  <c r="AT516" i="50"/>
  <c r="AT519" i="50"/>
  <c r="AV522" i="50"/>
  <c r="H516" i="55" s="1"/>
  <c r="AT526" i="50"/>
  <c r="AV529" i="50"/>
  <c r="H523" i="55" s="1"/>
  <c r="AT533" i="50"/>
  <c r="AT550" i="50"/>
  <c r="AV553" i="50"/>
  <c r="H547" i="55" s="1"/>
  <c r="AT557" i="50"/>
  <c r="AV560" i="50"/>
  <c r="H554" i="55" s="1"/>
  <c r="AT564" i="50"/>
  <c r="AV567" i="50"/>
  <c r="H561" i="55" s="1"/>
  <c r="AV605" i="50"/>
  <c r="H599" i="55" s="1"/>
  <c r="AT609" i="50"/>
  <c r="AV612" i="50"/>
  <c r="H606" i="55" s="1"/>
  <c r="AU555" i="50"/>
  <c r="AU562" i="50"/>
  <c r="AU569" i="50"/>
  <c r="AU576" i="50"/>
  <c r="AU583" i="50"/>
  <c r="AU590" i="50"/>
  <c r="AU597" i="50"/>
  <c r="AU604" i="50"/>
  <c r="AU611" i="50"/>
  <c r="AX23" i="50"/>
  <c r="CP22" i="50"/>
  <c r="H144" i="55"/>
  <c r="H265" i="55"/>
  <c r="H469" i="55"/>
  <c r="H520" i="55"/>
  <c r="H272" i="55"/>
  <c r="H353" i="55"/>
  <c r="H130" i="55"/>
  <c r="H513" i="55"/>
  <c r="H134" i="55"/>
  <c r="H399" i="55"/>
  <c r="H570" i="55"/>
  <c r="H155" i="55"/>
  <c r="H168" i="55"/>
  <c r="H192" i="55"/>
  <c r="H223" i="55"/>
  <c r="H256" i="55"/>
  <c r="H259" i="55"/>
  <c r="H286" i="55"/>
  <c r="H450" i="55"/>
  <c r="H470" i="55"/>
  <c r="H487" i="55"/>
  <c r="H504" i="55"/>
  <c r="H538" i="55"/>
  <c r="H476" i="55"/>
  <c r="H483" i="55"/>
  <c r="H440" i="55"/>
  <c r="H494" i="55"/>
  <c r="H501" i="55"/>
  <c r="H551" i="55"/>
  <c r="H581" i="55"/>
  <c r="H604" i="55"/>
  <c r="H454" i="55"/>
  <c r="H146" i="55"/>
  <c r="H200" i="55"/>
  <c r="H314" i="55"/>
  <c r="H328" i="55"/>
  <c r="H378" i="55"/>
  <c r="H388" i="55"/>
  <c r="H404" i="55"/>
  <c r="H411" i="55"/>
  <c r="H542" i="55"/>
  <c r="H565" i="55"/>
  <c r="H119" i="55"/>
  <c r="H129" i="55"/>
  <c r="H143" i="55"/>
  <c r="H163" i="55"/>
  <c r="H197" i="55"/>
  <c r="H204" i="55"/>
  <c r="H231" i="55"/>
  <c r="H251" i="55"/>
  <c r="H325" i="55"/>
  <c r="H358" i="55"/>
  <c r="H441" i="55"/>
  <c r="H546" i="55"/>
  <c r="H595" i="55"/>
  <c r="H496" i="55"/>
  <c r="H503" i="55"/>
  <c r="H116" i="55"/>
  <c r="H147" i="55"/>
  <c r="H238" i="55"/>
  <c r="H241" i="55"/>
  <c r="H291" i="55"/>
  <c r="H332" i="55"/>
  <c r="H412" i="55"/>
  <c r="H566" i="55"/>
  <c r="H55" i="55"/>
  <c r="H193" i="55"/>
  <c r="H203" i="55"/>
  <c r="H210" i="55"/>
  <c r="H249" i="55"/>
  <c r="H333" i="55"/>
  <c r="H369" i="55"/>
  <c r="H544" i="55"/>
  <c r="H535" i="55"/>
  <c r="H91" i="55"/>
  <c r="H298" i="55"/>
  <c r="H98" i="55"/>
  <c r="H201" i="55"/>
  <c r="H250" i="55"/>
  <c r="H311" i="55"/>
  <c r="H461" i="55"/>
  <c r="H474" i="55"/>
  <c r="H481" i="55"/>
  <c r="H72" i="55"/>
  <c r="H85" i="55"/>
  <c r="H364" i="55"/>
  <c r="H471" i="55"/>
  <c r="H517" i="55"/>
  <c r="H586" i="55"/>
  <c r="H48" i="55"/>
  <c r="H154" i="55"/>
  <c r="H414" i="55"/>
  <c r="H455" i="55"/>
  <c r="H468" i="55"/>
  <c r="H508" i="55"/>
  <c r="H580" i="55"/>
  <c r="H449" i="55"/>
  <c r="H462" i="55"/>
  <c r="H518" i="55"/>
  <c r="H70" i="55"/>
  <c r="H83" i="55"/>
  <c r="H118" i="55"/>
  <c r="H375" i="55"/>
  <c r="H443" i="55"/>
  <c r="H574" i="55"/>
  <c r="H126" i="55"/>
  <c r="H188" i="55"/>
  <c r="H207" i="55"/>
  <c r="H244" i="55"/>
  <c r="H284" i="55"/>
  <c r="H318" i="55"/>
  <c r="H327" i="55"/>
  <c r="H346" i="55"/>
  <c r="H405" i="55"/>
  <c r="H418" i="55"/>
  <c r="H453" i="55"/>
  <c r="H527" i="55"/>
  <c r="H105" i="55"/>
  <c r="H108" i="55"/>
  <c r="H117" i="55"/>
  <c r="H179" i="55"/>
  <c r="H214" i="55"/>
  <c r="H230" i="55"/>
  <c r="H266" i="55"/>
  <c r="H290" i="55"/>
  <c r="H334" i="55"/>
  <c r="H408" i="55"/>
  <c r="H569" i="55"/>
  <c r="H572" i="55"/>
  <c r="H588" i="55"/>
  <c r="H593" i="55"/>
  <c r="H164" i="55"/>
  <c r="H189" i="55"/>
  <c r="H195" i="55"/>
  <c r="H285" i="55"/>
  <c r="H300" i="55"/>
  <c r="H350" i="55"/>
  <c r="H359" i="55"/>
  <c r="H374" i="55"/>
  <c r="H377" i="55"/>
  <c r="H419" i="55"/>
  <c r="H425" i="55"/>
  <c r="H489" i="55"/>
  <c r="H531" i="55"/>
  <c r="H585" i="55"/>
  <c r="H605" i="55"/>
  <c r="H77" i="55"/>
  <c r="H84" i="55"/>
  <c r="H87" i="55"/>
  <c r="H112" i="55"/>
  <c r="H124" i="55"/>
  <c r="H140" i="55"/>
  <c r="H174" i="55"/>
  <c r="H186" i="55"/>
  <c r="H279" i="55"/>
  <c r="H304" i="55"/>
  <c r="H338" i="55"/>
  <c r="H389" i="55"/>
  <c r="H451" i="55"/>
  <c r="H457" i="55"/>
  <c r="H467" i="55"/>
  <c r="H558" i="55"/>
  <c r="H567" i="55"/>
  <c r="H573" i="55"/>
  <c r="H245" i="55"/>
  <c r="H71" i="55"/>
  <c r="H165" i="55"/>
  <c r="H139" i="55"/>
  <c r="H167" i="55"/>
  <c r="H217" i="55"/>
  <c r="H62" i="55"/>
  <c r="H312" i="55"/>
  <c r="H76" i="55"/>
  <c r="H138" i="55"/>
  <c r="H196" i="55"/>
  <c r="H242" i="55"/>
  <c r="H293" i="55"/>
  <c r="H153" i="55"/>
  <c r="H202" i="55"/>
  <c r="H390" i="55"/>
  <c r="H228" i="55"/>
  <c r="H263" i="55"/>
  <c r="H361" i="55"/>
  <c r="H402" i="55"/>
  <c r="H410" i="55"/>
  <c r="H382" i="55"/>
  <c r="H431" i="55"/>
  <c r="H424" i="55"/>
  <c r="H277" i="55"/>
  <c r="H326" i="55"/>
  <c r="H381" i="55"/>
  <c r="H430" i="55"/>
  <c r="H403" i="55"/>
  <c r="H486" i="55"/>
  <c r="H417" i="55"/>
  <c r="D542" i="53" l="1"/>
  <c r="C542" i="53"/>
  <c r="B542" i="53"/>
  <c r="A543" i="53"/>
  <c r="D510" i="53"/>
  <c r="G510" i="53" s="1"/>
  <c r="C510" i="53"/>
  <c r="F510" i="53" s="1"/>
  <c r="B510" i="53"/>
  <c r="E510" i="53" s="1"/>
  <c r="A511" i="53"/>
  <c r="A56" i="53"/>
  <c r="A15" i="55"/>
  <c r="F14" i="55"/>
  <c r="G14" i="55"/>
  <c r="E14" i="55"/>
  <c r="AX24" i="50"/>
  <c r="CP23" i="50"/>
  <c r="B543" i="53" l="1"/>
  <c r="D543" i="53"/>
  <c r="C543" i="53"/>
  <c r="A544" i="53"/>
  <c r="F511" i="53"/>
  <c r="B511" i="53"/>
  <c r="E511" i="53" s="1"/>
  <c r="A512" i="53"/>
  <c r="D511" i="53"/>
  <c r="G511" i="53" s="1"/>
  <c r="C511" i="53"/>
  <c r="A57" i="53"/>
  <c r="A16" i="55"/>
  <c r="E15" i="55"/>
  <c r="G15" i="55"/>
  <c r="F15" i="55"/>
  <c r="AX25" i="50"/>
  <c r="CP24" i="50"/>
  <c r="A545" i="53" l="1"/>
  <c r="C544" i="53"/>
  <c r="B544" i="53"/>
  <c r="D544" i="53"/>
  <c r="G512" i="53"/>
  <c r="C512" i="53"/>
  <c r="F512" i="53" s="1"/>
  <c r="B512" i="53"/>
  <c r="E512" i="53" s="1"/>
  <c r="A513" i="53"/>
  <c r="D512" i="53"/>
  <c r="A58" i="53"/>
  <c r="A17" i="55"/>
  <c r="G16" i="55"/>
  <c r="F16" i="55"/>
  <c r="E16" i="55"/>
  <c r="CP25" i="50"/>
  <c r="AX26" i="50"/>
  <c r="C545" i="53" l="1"/>
  <c r="A546" i="53"/>
  <c r="D545" i="53"/>
  <c r="B545" i="53"/>
  <c r="B513" i="53"/>
  <c r="E513" i="53" s="1"/>
  <c r="A514" i="53"/>
  <c r="D513" i="53"/>
  <c r="C513" i="53"/>
  <c r="F513" i="53" s="1"/>
  <c r="G513" i="53"/>
  <c r="A59" i="53"/>
  <c r="G17" i="55"/>
  <c r="A18" i="55"/>
  <c r="F17" i="55"/>
  <c r="E17" i="55"/>
  <c r="AX27" i="50"/>
  <c r="CP26" i="50"/>
  <c r="A547" i="53" l="1"/>
  <c r="D546" i="53"/>
  <c r="B546" i="53"/>
  <c r="C546" i="53"/>
  <c r="G514" i="53"/>
  <c r="A515" i="53"/>
  <c r="D514" i="53"/>
  <c r="C514" i="53"/>
  <c r="F514" i="53" s="1"/>
  <c r="B514" i="53"/>
  <c r="E514" i="53" s="1"/>
  <c r="A60" i="53"/>
  <c r="G18" i="55"/>
  <c r="F18" i="55"/>
  <c r="A19" i="55"/>
  <c r="E18" i="55"/>
  <c r="AX28" i="50"/>
  <c r="CP27" i="50"/>
  <c r="D547" i="53" l="1"/>
  <c r="A548" i="53"/>
  <c r="C547" i="53"/>
  <c r="B547" i="53"/>
  <c r="E515" i="53"/>
  <c r="A516" i="53"/>
  <c r="D515" i="53"/>
  <c r="G515" i="53" s="1"/>
  <c r="C515" i="53"/>
  <c r="F515" i="53" s="1"/>
  <c r="B515" i="53"/>
  <c r="A61" i="53"/>
  <c r="E19" i="55"/>
  <c r="G19" i="55"/>
  <c r="F19" i="55"/>
  <c r="A20" i="55"/>
  <c r="CP28" i="50"/>
  <c r="AX29" i="50"/>
  <c r="A549" i="53" l="1"/>
  <c r="B548" i="53"/>
  <c r="D548" i="53"/>
  <c r="C548" i="53"/>
  <c r="D516" i="53"/>
  <c r="G516" i="53" s="1"/>
  <c r="C516" i="53"/>
  <c r="F516" i="53" s="1"/>
  <c r="A517" i="53"/>
  <c r="B516" i="53"/>
  <c r="E516" i="53" s="1"/>
  <c r="A62" i="53"/>
  <c r="A21" i="55"/>
  <c r="F20" i="55"/>
  <c r="G20" i="55"/>
  <c r="E20" i="55"/>
  <c r="AX30" i="50"/>
  <c r="CP29" i="50"/>
  <c r="D549" i="53" l="1"/>
  <c r="C549" i="53"/>
  <c r="B549" i="53"/>
  <c r="A550" i="53"/>
  <c r="G517" i="53"/>
  <c r="E517" i="53"/>
  <c r="C517" i="53"/>
  <c r="F517" i="53" s="1"/>
  <c r="B517" i="53"/>
  <c r="D517" i="53"/>
  <c r="A518" i="53"/>
  <c r="A63" i="53"/>
  <c r="F21" i="55"/>
  <c r="E21" i="55"/>
  <c r="G21" i="55"/>
  <c r="A22" i="55"/>
  <c r="CP30" i="50"/>
  <c r="AX31" i="50"/>
  <c r="A551" i="53" l="1"/>
  <c r="D550" i="53"/>
  <c r="C550" i="53"/>
  <c r="B550" i="53"/>
  <c r="D518" i="53"/>
  <c r="G518" i="53" s="1"/>
  <c r="C518" i="53"/>
  <c r="F518" i="53" s="1"/>
  <c r="B518" i="53"/>
  <c r="E518" i="53" s="1"/>
  <c r="A519" i="53"/>
  <c r="A64" i="53"/>
  <c r="A23" i="55"/>
  <c r="E22" i="55"/>
  <c r="G22" i="55"/>
  <c r="F22" i="55"/>
  <c r="AX32" i="50"/>
  <c r="CP31" i="50"/>
  <c r="A552" i="53" l="1"/>
  <c r="D551" i="53"/>
  <c r="C551" i="53"/>
  <c r="B551" i="53"/>
  <c r="G519" i="53"/>
  <c r="D519" i="53"/>
  <c r="C519" i="53"/>
  <c r="F519" i="53" s="1"/>
  <c r="B519" i="53"/>
  <c r="E519" i="53" s="1"/>
  <c r="A520" i="53"/>
  <c r="A65" i="53"/>
  <c r="A24" i="55"/>
  <c r="E23" i="55"/>
  <c r="F23" i="55"/>
  <c r="G23" i="55"/>
  <c r="AX33" i="50"/>
  <c r="CP32" i="50"/>
  <c r="A553" i="53" l="1"/>
  <c r="C552" i="53"/>
  <c r="D552" i="53"/>
  <c r="B552" i="53"/>
  <c r="C520" i="53"/>
  <c r="F520" i="53" s="1"/>
  <c r="B520" i="53"/>
  <c r="E520" i="53" s="1"/>
  <c r="A521" i="53"/>
  <c r="D520" i="53"/>
  <c r="G520" i="53" s="1"/>
  <c r="A66" i="53"/>
  <c r="A25" i="55"/>
  <c r="G24" i="55"/>
  <c r="E24" i="55"/>
  <c r="F24" i="55"/>
  <c r="AX34" i="50"/>
  <c r="CP33" i="50"/>
  <c r="B553" i="53" l="1"/>
  <c r="D553" i="53"/>
  <c r="C553" i="53"/>
  <c r="A554" i="53"/>
  <c r="A522" i="53"/>
  <c r="C521" i="53"/>
  <c r="F521" i="53" s="1"/>
  <c r="D521" i="53"/>
  <c r="G521" i="53" s="1"/>
  <c r="B521" i="53"/>
  <c r="E521" i="53" s="1"/>
  <c r="A67" i="53"/>
  <c r="A26" i="55"/>
  <c r="G25" i="55"/>
  <c r="F25" i="55"/>
  <c r="E25" i="55"/>
  <c r="CP34" i="50"/>
  <c r="AX35" i="50"/>
  <c r="D554" i="53" l="1"/>
  <c r="C554" i="53"/>
  <c r="B554" i="53"/>
  <c r="A555" i="53"/>
  <c r="G522" i="53"/>
  <c r="A523" i="53"/>
  <c r="D522" i="53"/>
  <c r="C522" i="53"/>
  <c r="F522" i="53" s="1"/>
  <c r="B522" i="53"/>
  <c r="E522" i="53" s="1"/>
  <c r="A68" i="53"/>
  <c r="A27" i="55"/>
  <c r="F26" i="55"/>
  <c r="G26" i="55"/>
  <c r="E26" i="55"/>
  <c r="AX36" i="50"/>
  <c r="CP35" i="50"/>
  <c r="B555" i="53" l="1"/>
  <c r="A556" i="53"/>
  <c r="D555" i="53"/>
  <c r="C555" i="53"/>
  <c r="B523" i="53"/>
  <c r="E523" i="53" s="1"/>
  <c r="D523" i="53"/>
  <c r="C523" i="53"/>
  <c r="F523" i="53" s="1"/>
  <c r="A524" i="53"/>
  <c r="G523" i="53"/>
  <c r="A69" i="53"/>
  <c r="A28" i="55"/>
  <c r="F27" i="55"/>
  <c r="E27" i="55"/>
  <c r="G27" i="55"/>
  <c r="AX37" i="50"/>
  <c r="CP36" i="50"/>
  <c r="A557" i="53" l="1"/>
  <c r="C556" i="53"/>
  <c r="B556" i="53"/>
  <c r="D556" i="53"/>
  <c r="F524" i="53"/>
  <c r="E524" i="53"/>
  <c r="D524" i="53"/>
  <c r="G524" i="53" s="1"/>
  <c r="C524" i="53"/>
  <c r="B524" i="53"/>
  <c r="A525" i="53"/>
  <c r="A70" i="53"/>
  <c r="A29" i="55"/>
  <c r="G28" i="55"/>
  <c r="F28" i="55"/>
  <c r="E28" i="55"/>
  <c r="AX38" i="50"/>
  <c r="CP37" i="50"/>
  <c r="A558" i="53" l="1"/>
  <c r="B557" i="53"/>
  <c r="C557" i="53"/>
  <c r="D557" i="53"/>
  <c r="G525" i="53"/>
  <c r="E525" i="53"/>
  <c r="F525" i="53"/>
  <c r="B525" i="53"/>
  <c r="A526" i="53"/>
  <c r="D525" i="53"/>
  <c r="C525" i="53"/>
  <c r="A71" i="53"/>
  <c r="A30" i="55"/>
  <c r="G29" i="55"/>
  <c r="F29" i="55"/>
  <c r="E29" i="55"/>
  <c r="CP38" i="50"/>
  <c r="AX39" i="50"/>
  <c r="B558" i="53" l="1"/>
  <c r="A559" i="53"/>
  <c r="D558" i="53"/>
  <c r="C558" i="53"/>
  <c r="D526" i="53"/>
  <c r="G526" i="53" s="1"/>
  <c r="C526" i="53"/>
  <c r="F526" i="53" s="1"/>
  <c r="B526" i="53"/>
  <c r="E526" i="53" s="1"/>
  <c r="A527" i="53"/>
  <c r="A72" i="53"/>
  <c r="A31" i="55"/>
  <c r="F30" i="55"/>
  <c r="G30" i="55"/>
  <c r="E30" i="55"/>
  <c r="CP39" i="50"/>
  <c r="AX40" i="50"/>
  <c r="A560" i="53" l="1"/>
  <c r="D559" i="53"/>
  <c r="C559" i="53"/>
  <c r="B559" i="53"/>
  <c r="B527" i="53"/>
  <c r="E527" i="53" s="1"/>
  <c r="A528" i="53"/>
  <c r="D527" i="53"/>
  <c r="G527" i="53" s="1"/>
  <c r="C527" i="53"/>
  <c r="F527" i="53" s="1"/>
  <c r="A73" i="53"/>
  <c r="A32" i="55"/>
  <c r="E31" i="55"/>
  <c r="G31" i="55"/>
  <c r="F31" i="55"/>
  <c r="CP40" i="50"/>
  <c r="AX41" i="50"/>
  <c r="C560" i="53" l="1"/>
  <c r="B560" i="53"/>
  <c r="A561" i="53"/>
  <c r="D560" i="53"/>
  <c r="G528" i="53"/>
  <c r="E528" i="53"/>
  <c r="F528" i="53"/>
  <c r="A529" i="53"/>
  <c r="D528" i="53"/>
  <c r="C528" i="53"/>
  <c r="B528" i="53"/>
  <c r="A74" i="53"/>
  <c r="A33" i="55"/>
  <c r="F32" i="55"/>
  <c r="G32" i="55"/>
  <c r="E32" i="55"/>
  <c r="CP41" i="50"/>
  <c r="AX42" i="50"/>
  <c r="A562" i="53" l="1"/>
  <c r="D561" i="53"/>
  <c r="C561" i="53"/>
  <c r="B561" i="53"/>
  <c r="F529" i="53"/>
  <c r="E529" i="53"/>
  <c r="G529" i="53"/>
  <c r="D529" i="53"/>
  <c r="C529" i="53"/>
  <c r="B529" i="53"/>
  <c r="A75" i="53"/>
  <c r="A34" i="55"/>
  <c r="F33" i="55"/>
  <c r="E33" i="55"/>
  <c r="G33" i="55"/>
  <c r="CP42" i="50"/>
  <c r="AX43" i="50"/>
  <c r="A563" i="53" l="1"/>
  <c r="D562" i="53"/>
  <c r="C562" i="53"/>
  <c r="B562" i="53"/>
  <c r="D530" i="53"/>
  <c r="G530" i="53" s="1"/>
  <c r="G531" i="53" s="1"/>
  <c r="G532" i="53" s="1"/>
  <c r="G533" i="53" s="1"/>
  <c r="G534" i="53" s="1"/>
  <c r="G535" i="53" s="1"/>
  <c r="G536" i="53" s="1"/>
  <c r="G537" i="53" s="1"/>
  <c r="G538" i="53" s="1"/>
  <c r="G539" i="53" s="1"/>
  <c r="G540" i="53" s="1"/>
  <c r="G541" i="53" s="1"/>
  <c r="G542" i="53" s="1"/>
  <c r="G543" i="53" s="1"/>
  <c r="G544" i="53" s="1"/>
  <c r="G545" i="53" s="1"/>
  <c r="G546" i="53" s="1"/>
  <c r="G547" i="53" s="1"/>
  <c r="G548" i="53" s="1"/>
  <c r="G549" i="53" s="1"/>
  <c r="G550" i="53" s="1"/>
  <c r="G551" i="53" s="1"/>
  <c r="G552" i="53" s="1"/>
  <c r="G553" i="53" s="1"/>
  <c r="G554" i="53" s="1"/>
  <c r="G555" i="53" s="1"/>
  <c r="G556" i="53" s="1"/>
  <c r="G557" i="53" s="1"/>
  <c r="G558" i="53" s="1"/>
  <c r="G559" i="53" s="1"/>
  <c r="G560" i="53" s="1"/>
  <c r="G561" i="53" s="1"/>
  <c r="G562" i="53" s="1"/>
  <c r="C530" i="53"/>
  <c r="F530" i="53" s="1"/>
  <c r="F531" i="53" s="1"/>
  <c r="F532" i="53" s="1"/>
  <c r="F533" i="53" s="1"/>
  <c r="F534" i="53" s="1"/>
  <c r="F535" i="53" s="1"/>
  <c r="F536" i="53" s="1"/>
  <c r="F537" i="53" s="1"/>
  <c r="F538" i="53" s="1"/>
  <c r="F539" i="53" s="1"/>
  <c r="F540" i="53" s="1"/>
  <c r="F541" i="53" s="1"/>
  <c r="F542" i="53" s="1"/>
  <c r="F543" i="53" s="1"/>
  <c r="F544" i="53" s="1"/>
  <c r="F545" i="53" s="1"/>
  <c r="F546" i="53" s="1"/>
  <c r="F547" i="53" s="1"/>
  <c r="F548" i="53" s="1"/>
  <c r="F549" i="53" s="1"/>
  <c r="F550" i="53" s="1"/>
  <c r="F551" i="53" s="1"/>
  <c r="F552" i="53" s="1"/>
  <c r="F553" i="53" s="1"/>
  <c r="F554" i="53" s="1"/>
  <c r="F555" i="53" s="1"/>
  <c r="F556" i="53" s="1"/>
  <c r="F557" i="53" s="1"/>
  <c r="F558" i="53" s="1"/>
  <c r="F559" i="53" s="1"/>
  <c r="F560" i="53" s="1"/>
  <c r="F561" i="53" s="1"/>
  <c r="F562" i="53" s="1"/>
  <c r="B530" i="53"/>
  <c r="E530" i="53" s="1"/>
  <c r="E531" i="53" s="1"/>
  <c r="E532" i="53" s="1"/>
  <c r="E533" i="53" s="1"/>
  <c r="E534" i="53" s="1"/>
  <c r="E535" i="53" s="1"/>
  <c r="E536" i="53" s="1"/>
  <c r="E537" i="53" s="1"/>
  <c r="E538" i="53" s="1"/>
  <c r="E539" i="53" s="1"/>
  <c r="E540" i="53" s="1"/>
  <c r="E541" i="53" s="1"/>
  <c r="E542" i="53" s="1"/>
  <c r="E543" i="53" s="1"/>
  <c r="E544" i="53" s="1"/>
  <c r="E545" i="53" s="1"/>
  <c r="E546" i="53" s="1"/>
  <c r="E547" i="53" s="1"/>
  <c r="E548" i="53" s="1"/>
  <c r="E549" i="53" s="1"/>
  <c r="E550" i="53" s="1"/>
  <c r="E551" i="53" s="1"/>
  <c r="E552" i="53" s="1"/>
  <c r="E553" i="53" s="1"/>
  <c r="E554" i="53" s="1"/>
  <c r="E555" i="53" s="1"/>
  <c r="E556" i="53" s="1"/>
  <c r="E557" i="53" s="1"/>
  <c r="E558" i="53" s="1"/>
  <c r="E559" i="53" s="1"/>
  <c r="E560" i="53" s="1"/>
  <c r="E561" i="53" s="1"/>
  <c r="E562" i="53" s="1"/>
  <c r="A76" i="53"/>
  <c r="A35" i="55"/>
  <c r="G34" i="55"/>
  <c r="F34" i="55"/>
  <c r="E34" i="55"/>
  <c r="AX44" i="50"/>
  <c r="CP43" i="50"/>
  <c r="B563" i="53" l="1"/>
  <c r="E563" i="53" s="1"/>
  <c r="A564" i="53"/>
  <c r="D563" i="53"/>
  <c r="G563" i="53" s="1"/>
  <c r="C563" i="53"/>
  <c r="F563" i="53" s="1"/>
  <c r="A77" i="53"/>
  <c r="A36" i="55"/>
  <c r="G35" i="55"/>
  <c r="F35" i="55"/>
  <c r="E35" i="55"/>
  <c r="CP44" i="50"/>
  <c r="AX45" i="50"/>
  <c r="A565" i="53" l="1"/>
  <c r="D564" i="53"/>
  <c r="G564" i="53" s="1"/>
  <c r="C564" i="53"/>
  <c r="F564" i="53" s="1"/>
  <c r="B564" i="53"/>
  <c r="E564" i="53" s="1"/>
  <c r="A78" i="53"/>
  <c r="A37" i="55"/>
  <c r="F36" i="55"/>
  <c r="E36" i="55"/>
  <c r="G36" i="55"/>
  <c r="AX46" i="50"/>
  <c r="CP45" i="50"/>
  <c r="E565" i="53" l="1"/>
  <c r="F565" i="53"/>
  <c r="A566" i="53"/>
  <c r="D565" i="53"/>
  <c r="G565" i="53" s="1"/>
  <c r="C565" i="53"/>
  <c r="B565" i="53"/>
  <c r="A79" i="53"/>
  <c r="A38" i="55"/>
  <c r="G37" i="55"/>
  <c r="E37" i="55"/>
  <c r="F37" i="55"/>
  <c r="AX47" i="50"/>
  <c r="CP46" i="50"/>
  <c r="C37" i="68"/>
  <c r="A6" i="75"/>
  <c r="B6" i="75"/>
  <c r="C6" i="75"/>
  <c r="T6" i="75"/>
  <c r="C40" i="107"/>
  <c r="B1" i="57"/>
  <c r="C16" i="68"/>
  <c r="E16" i="68"/>
  <c r="J16" i="68"/>
  <c r="K16" i="68"/>
  <c r="L16" i="68"/>
  <c r="M16" i="68"/>
  <c r="N16" i="68"/>
  <c r="O16" i="68"/>
  <c r="P16" i="68"/>
  <c r="Q16" i="68"/>
  <c r="R16" i="68"/>
  <c r="S16" i="68"/>
  <c r="T16" i="68"/>
  <c r="U16" i="68"/>
  <c r="V16" i="68"/>
  <c r="W16" i="68"/>
  <c r="X16" i="68"/>
  <c r="Y16" i="68"/>
  <c r="Z16" i="68"/>
  <c r="AA16" i="68"/>
  <c r="AB16" i="68"/>
  <c r="AC16" i="68"/>
  <c r="AD16" i="68"/>
  <c r="AE16" i="68"/>
  <c r="AF16" i="68"/>
  <c r="AG16" i="68"/>
  <c r="AH16" i="68"/>
  <c r="AI16" i="68"/>
  <c r="AJ16" i="68"/>
  <c r="AK16" i="68"/>
  <c r="AL16" i="68"/>
  <c r="AM16" i="68"/>
  <c r="AN16" i="68"/>
  <c r="AO16" i="68"/>
  <c r="AP16" i="68"/>
  <c r="AQ16" i="68"/>
  <c r="AR16" i="68"/>
  <c r="AS16" i="68"/>
  <c r="AT16" i="68"/>
  <c r="AU16" i="68"/>
  <c r="AV16" i="68"/>
  <c r="AW16" i="68"/>
  <c r="AX16" i="68"/>
  <c r="AY16" i="68"/>
  <c r="AZ16" i="68"/>
  <c r="BA16" i="68"/>
  <c r="BB16" i="68"/>
  <c r="BC16" i="68"/>
  <c r="BD16" i="68"/>
  <c r="BE16" i="68"/>
  <c r="BF16" i="68"/>
  <c r="BG16" i="68"/>
  <c r="BH16" i="68"/>
  <c r="BI16" i="68"/>
  <c r="BJ16" i="68"/>
  <c r="BK16" i="68"/>
  <c r="BL16" i="68"/>
  <c r="BM16" i="68"/>
  <c r="BN16" i="68"/>
  <c r="BO16" i="68"/>
  <c r="BP16" i="68"/>
  <c r="BQ16" i="68"/>
  <c r="BR16" i="68"/>
  <c r="BS16" i="68"/>
  <c r="BT16" i="68"/>
  <c r="BU16" i="68"/>
  <c r="BV16" i="68"/>
  <c r="BW16" i="68"/>
  <c r="BX16" i="68"/>
  <c r="BY16" i="68"/>
  <c r="BZ16" i="68"/>
  <c r="CA16" i="68"/>
  <c r="CB16" i="68"/>
  <c r="CC16" i="68"/>
  <c r="CD16" i="68"/>
  <c r="CE16" i="68"/>
  <c r="CF16" i="68"/>
  <c r="CG16" i="68"/>
  <c r="CH16" i="68"/>
  <c r="CI16" i="68"/>
  <c r="CJ16" i="68"/>
  <c r="CK16" i="68"/>
  <c r="CL16" i="68"/>
  <c r="CM16" i="68"/>
  <c r="CN16" i="68"/>
  <c r="CO16" i="68"/>
  <c r="CP16" i="68"/>
  <c r="CQ16" i="68"/>
  <c r="CR16" i="68"/>
  <c r="CS16" i="68"/>
  <c r="CT16" i="68"/>
  <c r="CU16" i="68"/>
  <c r="CV16" i="68"/>
  <c r="CW16" i="68"/>
  <c r="CX16" i="68"/>
  <c r="CY16" i="68"/>
  <c r="CZ16" i="68"/>
  <c r="DA16" i="68"/>
  <c r="DB16" i="68"/>
  <c r="DC16" i="68"/>
  <c r="DD16" i="68"/>
  <c r="DE16" i="68"/>
  <c r="DF16" i="68"/>
  <c r="DG16" i="68"/>
  <c r="DH16" i="68"/>
  <c r="DI16" i="68"/>
  <c r="DJ16" i="68"/>
  <c r="DK16" i="68"/>
  <c r="DL16" i="68"/>
  <c r="DM16" i="68"/>
  <c r="DN16" i="68"/>
  <c r="DO16" i="68"/>
  <c r="DP16" i="68"/>
  <c r="DQ16" i="68"/>
  <c r="DR16" i="68"/>
  <c r="DS16" i="68"/>
  <c r="DT16" i="68"/>
  <c r="DU16" i="68"/>
  <c r="DV16" i="68"/>
  <c r="DW16" i="68"/>
  <c r="DX16" i="68"/>
  <c r="DY16" i="68"/>
  <c r="DZ16" i="68"/>
  <c r="EA16" i="68"/>
  <c r="EB16" i="68"/>
  <c r="EC16" i="68"/>
  <c r="ED16" i="68"/>
  <c r="EE16" i="68"/>
  <c r="EF16" i="68"/>
  <c r="EG16" i="68"/>
  <c r="EH16" i="68"/>
  <c r="EI16" i="68"/>
  <c r="EJ16" i="68"/>
  <c r="EK16" i="68"/>
  <c r="EL16" i="68"/>
  <c r="EM16" i="68"/>
  <c r="EN16" i="68"/>
  <c r="EO16" i="68"/>
  <c r="EP16" i="68"/>
  <c r="EQ16" i="68"/>
  <c r="ER16" i="68"/>
  <c r="ES16" i="68"/>
  <c r="ET16" i="68"/>
  <c r="EU16" i="68"/>
  <c r="EV16" i="68"/>
  <c r="EW16" i="68"/>
  <c r="EX16" i="68"/>
  <c r="EY16" i="68"/>
  <c r="EZ16" i="68"/>
  <c r="FA16" i="68"/>
  <c r="FB16" i="68"/>
  <c r="FC16" i="68"/>
  <c r="FD16" i="68"/>
  <c r="FE16" i="68"/>
  <c r="FF16" i="68"/>
  <c r="FG16" i="68"/>
  <c r="FH16" i="68"/>
  <c r="FI16" i="68"/>
  <c r="FJ16" i="68"/>
  <c r="FK16" i="68"/>
  <c r="FL16" i="68"/>
  <c r="FM16" i="68"/>
  <c r="FN16" i="68"/>
  <c r="FO16" i="68"/>
  <c r="FP16" i="68"/>
  <c r="FQ16" i="68"/>
  <c r="FR16" i="68"/>
  <c r="FS16" i="68"/>
  <c r="FT16" i="68"/>
  <c r="FU16" i="68"/>
  <c r="FV16" i="68"/>
  <c r="FW16" i="68"/>
  <c r="FX16" i="68"/>
  <c r="FY16" i="68"/>
  <c r="FZ16" i="68"/>
  <c r="GA16" i="68"/>
  <c r="GB16" i="68"/>
  <c r="GC16" i="68"/>
  <c r="GD16" i="68"/>
  <c r="GE16" i="68"/>
  <c r="GF16" i="68"/>
  <c r="GG16" i="68"/>
  <c r="GH16" i="68"/>
  <c r="GI16" i="68"/>
  <c r="GJ16" i="68"/>
  <c r="GK16" i="68"/>
  <c r="GL16" i="68"/>
  <c r="GM16" i="68"/>
  <c r="GN16" i="68"/>
  <c r="GO16" i="68"/>
  <c r="GP16" i="68"/>
  <c r="GQ16" i="68"/>
  <c r="GR16" i="68"/>
  <c r="GS16" i="68"/>
  <c r="GT16" i="68"/>
  <c r="GU16" i="68"/>
  <c r="GV16" i="68"/>
  <c r="GW16" i="68"/>
  <c r="GX16" i="68"/>
  <c r="GY16" i="68"/>
  <c r="GZ16" i="68"/>
  <c r="HA16" i="68"/>
  <c r="HB16" i="68"/>
  <c r="HC16" i="68"/>
  <c r="HD16" i="68"/>
  <c r="HE16" i="68"/>
  <c r="HF16" i="68"/>
  <c r="HG16" i="68"/>
  <c r="HH16" i="68"/>
  <c r="HI16" i="68"/>
  <c r="HJ16" i="68"/>
  <c r="HK16" i="68"/>
  <c r="HL16" i="68"/>
  <c r="HM16" i="68"/>
  <c r="HN16" i="68"/>
  <c r="HO16" i="68"/>
  <c r="HP16" i="68"/>
  <c r="HQ16" i="68"/>
  <c r="HR16" i="68"/>
  <c r="HS16" i="68"/>
  <c r="HT16" i="68"/>
  <c r="HU16" i="68"/>
  <c r="HV16" i="68"/>
  <c r="HW16" i="68"/>
  <c r="HX16" i="68"/>
  <c r="HY16" i="68"/>
  <c r="HZ16" i="68"/>
  <c r="IA16" i="68"/>
  <c r="IB16" i="68"/>
  <c r="IC16" i="68"/>
  <c r="ID16" i="68"/>
  <c r="IE16" i="68"/>
  <c r="IF16" i="68"/>
  <c r="IG16" i="68"/>
  <c r="IH16" i="68"/>
  <c r="II16" i="68"/>
  <c r="IJ16" i="68"/>
  <c r="IK16" i="68"/>
  <c r="IL16" i="68"/>
  <c r="IM16" i="68"/>
  <c r="IN16" i="68"/>
  <c r="IO16" i="68"/>
  <c r="IP16" i="68"/>
  <c r="IQ16" i="68"/>
  <c r="IR16" i="68"/>
  <c r="IS16" i="68"/>
  <c r="IT16" i="68"/>
  <c r="IU16" i="68"/>
  <c r="IV16" i="68"/>
  <c r="C17" i="68"/>
  <c r="E17" i="68"/>
  <c r="C18" i="68"/>
  <c r="E18" i="68"/>
  <c r="C19" i="68"/>
  <c r="E19" i="68"/>
  <c r="C20" i="68"/>
  <c r="E20" i="68"/>
  <c r="C21" i="68"/>
  <c r="E21" i="68"/>
  <c r="C22" i="68"/>
  <c r="E22" i="68"/>
  <c r="C23" i="68"/>
  <c r="E23" i="68"/>
  <c r="J23" i="68"/>
  <c r="K23" i="68"/>
  <c r="L23" i="68"/>
  <c r="M23" i="68"/>
  <c r="N23" i="68"/>
  <c r="O23" i="68"/>
  <c r="P23" i="68"/>
  <c r="Q23" i="68"/>
  <c r="R23" i="68"/>
  <c r="S23" i="68"/>
  <c r="T23" i="68"/>
  <c r="U23" i="68"/>
  <c r="V23" i="68"/>
  <c r="W23" i="68"/>
  <c r="X23" i="68"/>
  <c r="Y23" i="68"/>
  <c r="Z23" i="68"/>
  <c r="AA23" i="68"/>
  <c r="AB23" i="68"/>
  <c r="AC23" i="68"/>
  <c r="AD23" i="68"/>
  <c r="AE23" i="68"/>
  <c r="AF23" i="68"/>
  <c r="AG23" i="68"/>
  <c r="AH23" i="68"/>
  <c r="AI23" i="68"/>
  <c r="AJ23" i="68"/>
  <c r="AK23" i="68"/>
  <c r="AL23" i="68"/>
  <c r="AM23" i="68"/>
  <c r="AN23" i="68"/>
  <c r="AO23" i="68"/>
  <c r="AP23" i="68"/>
  <c r="AQ23" i="68"/>
  <c r="AR23" i="68"/>
  <c r="AS23" i="68"/>
  <c r="AT23" i="68"/>
  <c r="AU23" i="68"/>
  <c r="AV23" i="68"/>
  <c r="AW23" i="68"/>
  <c r="AX23" i="68"/>
  <c r="AY23" i="68"/>
  <c r="AZ23" i="68"/>
  <c r="BA23" i="68"/>
  <c r="BB23" i="68"/>
  <c r="BC23" i="68"/>
  <c r="BD23" i="68"/>
  <c r="BE23" i="68"/>
  <c r="BF23" i="68"/>
  <c r="BG23" i="68"/>
  <c r="BH23" i="68"/>
  <c r="BI23" i="68"/>
  <c r="BJ23" i="68"/>
  <c r="BK23" i="68"/>
  <c r="BL23" i="68"/>
  <c r="BM23" i="68"/>
  <c r="BN23" i="68"/>
  <c r="BO23" i="68"/>
  <c r="BP23" i="68"/>
  <c r="BQ23" i="68"/>
  <c r="BR23" i="68"/>
  <c r="BS23" i="68"/>
  <c r="BT23" i="68"/>
  <c r="BU23" i="68"/>
  <c r="BV23" i="68"/>
  <c r="BW23" i="68"/>
  <c r="BX23" i="68"/>
  <c r="BY23" i="68"/>
  <c r="BZ23" i="68"/>
  <c r="CA23" i="68"/>
  <c r="CB23" i="68"/>
  <c r="CC23" i="68"/>
  <c r="CD23" i="68"/>
  <c r="CE23" i="68"/>
  <c r="CF23" i="68"/>
  <c r="CG23" i="68"/>
  <c r="CH23" i="68"/>
  <c r="CI23" i="68"/>
  <c r="CJ23" i="68"/>
  <c r="CK23" i="68"/>
  <c r="CL23" i="68"/>
  <c r="CM23" i="68"/>
  <c r="CN23" i="68"/>
  <c r="CO23" i="68"/>
  <c r="CP23" i="68"/>
  <c r="CQ23" i="68"/>
  <c r="CR23" i="68"/>
  <c r="CS23" i="68"/>
  <c r="CT23" i="68"/>
  <c r="CU23" i="68"/>
  <c r="CV23" i="68"/>
  <c r="CW23" i="68"/>
  <c r="CX23" i="68"/>
  <c r="CY23" i="68"/>
  <c r="CZ23" i="68"/>
  <c r="DA23" i="68"/>
  <c r="DB23" i="68"/>
  <c r="DC23" i="68"/>
  <c r="DD23" i="68"/>
  <c r="DE23" i="68"/>
  <c r="DF23" i="68"/>
  <c r="DG23" i="68"/>
  <c r="DH23" i="68"/>
  <c r="DI23" i="68"/>
  <c r="DJ23" i="68"/>
  <c r="DK23" i="68"/>
  <c r="DL23" i="68"/>
  <c r="DM23" i="68"/>
  <c r="DN23" i="68"/>
  <c r="DO23" i="68"/>
  <c r="DP23" i="68"/>
  <c r="DQ23" i="68"/>
  <c r="DR23" i="68"/>
  <c r="DS23" i="68"/>
  <c r="DT23" i="68"/>
  <c r="DU23" i="68"/>
  <c r="DV23" i="68"/>
  <c r="DW23" i="68"/>
  <c r="DX23" i="68"/>
  <c r="DY23" i="68"/>
  <c r="DZ23" i="68"/>
  <c r="EA23" i="68"/>
  <c r="EB23" i="68"/>
  <c r="EC23" i="68"/>
  <c r="ED23" i="68"/>
  <c r="EE23" i="68"/>
  <c r="EF23" i="68"/>
  <c r="EG23" i="68"/>
  <c r="EH23" i="68"/>
  <c r="EI23" i="68"/>
  <c r="EJ23" i="68"/>
  <c r="EK23" i="68"/>
  <c r="EL23" i="68"/>
  <c r="EM23" i="68"/>
  <c r="EN23" i="68"/>
  <c r="EO23" i="68"/>
  <c r="EP23" i="68"/>
  <c r="EQ23" i="68"/>
  <c r="ER23" i="68"/>
  <c r="ES23" i="68"/>
  <c r="ET23" i="68"/>
  <c r="EU23" i="68"/>
  <c r="EV23" i="68"/>
  <c r="EW23" i="68"/>
  <c r="EX23" i="68"/>
  <c r="EY23" i="68"/>
  <c r="EZ23" i="68"/>
  <c r="FA23" i="68"/>
  <c r="FB23" i="68"/>
  <c r="FC23" i="68"/>
  <c r="FD23" i="68"/>
  <c r="FE23" i="68"/>
  <c r="FF23" i="68"/>
  <c r="FG23" i="68"/>
  <c r="FH23" i="68"/>
  <c r="FI23" i="68"/>
  <c r="FJ23" i="68"/>
  <c r="FK23" i="68"/>
  <c r="FL23" i="68"/>
  <c r="FM23" i="68"/>
  <c r="FN23" i="68"/>
  <c r="FO23" i="68"/>
  <c r="FP23" i="68"/>
  <c r="FQ23" i="68"/>
  <c r="FR23" i="68"/>
  <c r="FS23" i="68"/>
  <c r="FT23" i="68"/>
  <c r="FU23" i="68"/>
  <c r="FV23" i="68"/>
  <c r="FW23" i="68"/>
  <c r="FX23" i="68"/>
  <c r="FY23" i="68"/>
  <c r="FZ23" i="68"/>
  <c r="GA23" i="68"/>
  <c r="GB23" i="68"/>
  <c r="GC23" i="68"/>
  <c r="GD23" i="68"/>
  <c r="GE23" i="68"/>
  <c r="GF23" i="68"/>
  <c r="GG23" i="68"/>
  <c r="GH23" i="68"/>
  <c r="GI23" i="68"/>
  <c r="GJ23" i="68"/>
  <c r="GK23" i="68"/>
  <c r="GL23" i="68"/>
  <c r="GM23" i="68"/>
  <c r="GN23" i="68"/>
  <c r="GO23" i="68"/>
  <c r="GP23" i="68"/>
  <c r="GQ23" i="68"/>
  <c r="GR23" i="68"/>
  <c r="GS23" i="68"/>
  <c r="GT23" i="68"/>
  <c r="GU23" i="68"/>
  <c r="GV23" i="68"/>
  <c r="GW23" i="68"/>
  <c r="GX23" i="68"/>
  <c r="GY23" i="68"/>
  <c r="GZ23" i="68"/>
  <c r="HA23" i="68"/>
  <c r="HB23" i="68"/>
  <c r="HC23" i="68"/>
  <c r="HD23" i="68"/>
  <c r="HE23" i="68"/>
  <c r="HF23" i="68"/>
  <c r="HG23" i="68"/>
  <c r="HH23" i="68"/>
  <c r="HI23" i="68"/>
  <c r="HJ23" i="68"/>
  <c r="HK23" i="68"/>
  <c r="HL23" i="68"/>
  <c r="HM23" i="68"/>
  <c r="HN23" i="68"/>
  <c r="HO23" i="68"/>
  <c r="HP23" i="68"/>
  <c r="HQ23" i="68"/>
  <c r="HR23" i="68"/>
  <c r="HS23" i="68"/>
  <c r="HT23" i="68"/>
  <c r="HU23" i="68"/>
  <c r="HV23" i="68"/>
  <c r="HW23" i="68"/>
  <c r="HX23" i="68"/>
  <c r="HY23" i="68"/>
  <c r="HZ23" i="68"/>
  <c r="IA23" i="68"/>
  <c r="IB23" i="68"/>
  <c r="IC23" i="68"/>
  <c r="ID23" i="68"/>
  <c r="IE23" i="68"/>
  <c r="IF23" i="68"/>
  <c r="IG23" i="68"/>
  <c r="IH23" i="68"/>
  <c r="II23" i="68"/>
  <c r="IJ23" i="68"/>
  <c r="IK23" i="68"/>
  <c r="IL23" i="68"/>
  <c r="IM23" i="68"/>
  <c r="IN23" i="68"/>
  <c r="IO23" i="68"/>
  <c r="IP23" i="68"/>
  <c r="IQ23" i="68"/>
  <c r="IR23" i="68"/>
  <c r="IS23" i="68"/>
  <c r="IT23" i="68"/>
  <c r="IU23" i="68"/>
  <c r="IV23" i="68"/>
  <c r="C24" i="68"/>
  <c r="E24" i="68"/>
  <c r="C25" i="68"/>
  <c r="E25" i="68"/>
  <c r="C26" i="68"/>
  <c r="E26" i="68"/>
  <c r="C27" i="68"/>
  <c r="E27" i="68"/>
  <c r="C28" i="68"/>
  <c r="E28" i="68"/>
  <c r="C29" i="68"/>
  <c r="E29" i="68"/>
  <c r="C30" i="68"/>
  <c r="E30" i="68"/>
  <c r="J30" i="68"/>
  <c r="K30" i="68"/>
  <c r="L30" i="68"/>
  <c r="M30" i="68"/>
  <c r="N30" i="68"/>
  <c r="O30" i="68"/>
  <c r="P30" i="68"/>
  <c r="Q30" i="68"/>
  <c r="R30" i="68"/>
  <c r="S30" i="68"/>
  <c r="T30" i="68"/>
  <c r="U30" i="68"/>
  <c r="V30" i="68"/>
  <c r="W30" i="68"/>
  <c r="X30" i="68"/>
  <c r="Y30" i="68"/>
  <c r="Z30" i="68"/>
  <c r="AA30" i="68"/>
  <c r="AB30" i="68"/>
  <c r="AC30" i="68"/>
  <c r="AD30" i="68"/>
  <c r="AE30" i="68"/>
  <c r="AF30" i="68"/>
  <c r="AG30" i="68"/>
  <c r="AH30" i="68"/>
  <c r="AI30" i="68"/>
  <c r="AJ30" i="68"/>
  <c r="AK30" i="68"/>
  <c r="AL30" i="68"/>
  <c r="AM30" i="68"/>
  <c r="AN30" i="68"/>
  <c r="AO30" i="68"/>
  <c r="AP30" i="68"/>
  <c r="AQ30" i="68"/>
  <c r="AR30" i="68"/>
  <c r="AS30" i="68"/>
  <c r="AT30" i="68"/>
  <c r="AU30" i="68"/>
  <c r="AV30" i="68"/>
  <c r="AW30" i="68"/>
  <c r="AX30" i="68"/>
  <c r="AY30" i="68"/>
  <c r="AZ30" i="68"/>
  <c r="BA30" i="68"/>
  <c r="BB30" i="68"/>
  <c r="BC30" i="68"/>
  <c r="BD30" i="68"/>
  <c r="BE30" i="68"/>
  <c r="BF30" i="68"/>
  <c r="BG30" i="68"/>
  <c r="BH30" i="68"/>
  <c r="BI30" i="68"/>
  <c r="BJ30" i="68"/>
  <c r="BK30" i="68"/>
  <c r="BL30" i="68"/>
  <c r="BM30" i="68"/>
  <c r="BN30" i="68"/>
  <c r="BO30" i="68"/>
  <c r="BP30" i="68"/>
  <c r="BQ30" i="68"/>
  <c r="BR30" i="68"/>
  <c r="BS30" i="68"/>
  <c r="BT30" i="68"/>
  <c r="BU30" i="68"/>
  <c r="BV30" i="68"/>
  <c r="BW30" i="68"/>
  <c r="BX30" i="68"/>
  <c r="BY30" i="68"/>
  <c r="BZ30" i="68"/>
  <c r="CA30" i="68"/>
  <c r="CB30" i="68"/>
  <c r="CC30" i="68"/>
  <c r="CD30" i="68"/>
  <c r="CE30" i="68"/>
  <c r="CF30" i="68"/>
  <c r="CG30" i="68"/>
  <c r="CH30" i="68"/>
  <c r="CI30" i="68"/>
  <c r="CJ30" i="68"/>
  <c r="CK30" i="68"/>
  <c r="CL30" i="68"/>
  <c r="CM30" i="68"/>
  <c r="CN30" i="68"/>
  <c r="CO30" i="68"/>
  <c r="CP30" i="68"/>
  <c r="CQ30" i="68"/>
  <c r="CR30" i="68"/>
  <c r="CS30" i="68"/>
  <c r="CT30" i="68"/>
  <c r="CU30" i="68"/>
  <c r="CV30" i="68"/>
  <c r="CW30" i="68"/>
  <c r="CX30" i="68"/>
  <c r="CY30" i="68"/>
  <c r="CZ30" i="68"/>
  <c r="DA30" i="68"/>
  <c r="DB30" i="68"/>
  <c r="DC30" i="68"/>
  <c r="DD30" i="68"/>
  <c r="DE30" i="68"/>
  <c r="DF30" i="68"/>
  <c r="DG30" i="68"/>
  <c r="DH30" i="68"/>
  <c r="DI30" i="68"/>
  <c r="DJ30" i="68"/>
  <c r="DK30" i="68"/>
  <c r="DL30" i="68"/>
  <c r="DM30" i="68"/>
  <c r="DN30" i="68"/>
  <c r="DO30" i="68"/>
  <c r="DP30" i="68"/>
  <c r="DQ30" i="68"/>
  <c r="DR30" i="68"/>
  <c r="DS30" i="68"/>
  <c r="DT30" i="68"/>
  <c r="DU30" i="68"/>
  <c r="DV30" i="68"/>
  <c r="DW30" i="68"/>
  <c r="DX30" i="68"/>
  <c r="DY30" i="68"/>
  <c r="DZ30" i="68"/>
  <c r="EA30" i="68"/>
  <c r="EB30" i="68"/>
  <c r="EC30" i="68"/>
  <c r="ED30" i="68"/>
  <c r="EE30" i="68"/>
  <c r="EF30" i="68"/>
  <c r="EG30" i="68"/>
  <c r="EH30" i="68"/>
  <c r="EI30" i="68"/>
  <c r="EJ30" i="68"/>
  <c r="EK30" i="68"/>
  <c r="EL30" i="68"/>
  <c r="EM30" i="68"/>
  <c r="EN30" i="68"/>
  <c r="EO30" i="68"/>
  <c r="EP30" i="68"/>
  <c r="EQ30" i="68"/>
  <c r="ER30" i="68"/>
  <c r="ES30" i="68"/>
  <c r="ET30" i="68"/>
  <c r="EU30" i="68"/>
  <c r="EV30" i="68"/>
  <c r="EW30" i="68"/>
  <c r="EX30" i="68"/>
  <c r="EY30" i="68"/>
  <c r="EZ30" i="68"/>
  <c r="FA30" i="68"/>
  <c r="FB30" i="68"/>
  <c r="FC30" i="68"/>
  <c r="FD30" i="68"/>
  <c r="FE30" i="68"/>
  <c r="FF30" i="68"/>
  <c r="FG30" i="68"/>
  <c r="FH30" i="68"/>
  <c r="FI30" i="68"/>
  <c r="FJ30" i="68"/>
  <c r="FK30" i="68"/>
  <c r="FL30" i="68"/>
  <c r="FM30" i="68"/>
  <c r="FN30" i="68"/>
  <c r="FO30" i="68"/>
  <c r="FP30" i="68"/>
  <c r="FQ30" i="68"/>
  <c r="FR30" i="68"/>
  <c r="FS30" i="68"/>
  <c r="FT30" i="68"/>
  <c r="FU30" i="68"/>
  <c r="FV30" i="68"/>
  <c r="FW30" i="68"/>
  <c r="FX30" i="68"/>
  <c r="FY30" i="68"/>
  <c r="FZ30" i="68"/>
  <c r="GA30" i="68"/>
  <c r="GB30" i="68"/>
  <c r="GC30" i="68"/>
  <c r="GD30" i="68"/>
  <c r="GE30" i="68"/>
  <c r="GF30" i="68"/>
  <c r="GG30" i="68"/>
  <c r="GH30" i="68"/>
  <c r="GI30" i="68"/>
  <c r="GJ30" i="68"/>
  <c r="GK30" i="68"/>
  <c r="GL30" i="68"/>
  <c r="GM30" i="68"/>
  <c r="GN30" i="68"/>
  <c r="GO30" i="68"/>
  <c r="GP30" i="68"/>
  <c r="GQ30" i="68"/>
  <c r="GR30" i="68"/>
  <c r="GS30" i="68"/>
  <c r="GT30" i="68"/>
  <c r="GU30" i="68"/>
  <c r="GV30" i="68"/>
  <c r="GW30" i="68"/>
  <c r="GX30" i="68"/>
  <c r="GY30" i="68"/>
  <c r="GZ30" i="68"/>
  <c r="HA30" i="68"/>
  <c r="HB30" i="68"/>
  <c r="HC30" i="68"/>
  <c r="HD30" i="68"/>
  <c r="HE30" i="68"/>
  <c r="HF30" i="68"/>
  <c r="HG30" i="68"/>
  <c r="HH30" i="68"/>
  <c r="HI30" i="68"/>
  <c r="HJ30" i="68"/>
  <c r="HK30" i="68"/>
  <c r="HL30" i="68"/>
  <c r="HM30" i="68"/>
  <c r="HN30" i="68"/>
  <c r="HO30" i="68"/>
  <c r="HP30" i="68"/>
  <c r="HQ30" i="68"/>
  <c r="HR30" i="68"/>
  <c r="HS30" i="68"/>
  <c r="HT30" i="68"/>
  <c r="HU30" i="68"/>
  <c r="HV30" i="68"/>
  <c r="HW30" i="68"/>
  <c r="HX30" i="68"/>
  <c r="HY30" i="68"/>
  <c r="HZ30" i="68"/>
  <c r="IA30" i="68"/>
  <c r="IB30" i="68"/>
  <c r="IC30" i="68"/>
  <c r="ID30" i="68"/>
  <c r="IE30" i="68"/>
  <c r="IF30" i="68"/>
  <c r="IG30" i="68"/>
  <c r="IH30" i="68"/>
  <c r="II30" i="68"/>
  <c r="IJ30" i="68"/>
  <c r="IK30" i="68"/>
  <c r="IL30" i="68"/>
  <c r="IM30" i="68"/>
  <c r="IN30" i="68"/>
  <c r="IO30" i="68"/>
  <c r="IP30" i="68"/>
  <c r="IQ30" i="68"/>
  <c r="IR30" i="68"/>
  <c r="IS30" i="68"/>
  <c r="IT30" i="68"/>
  <c r="IU30" i="68"/>
  <c r="IV30" i="68"/>
  <c r="E31" i="68"/>
  <c r="E32" i="68"/>
  <c r="E33" i="68"/>
  <c r="E34" i="68"/>
  <c r="E35" i="68"/>
  <c r="E36" i="68"/>
  <c r="J47" i="68"/>
  <c r="K47" i="68"/>
  <c r="L47" i="68"/>
  <c r="M47" i="68"/>
  <c r="N47" i="68"/>
  <c r="O47" i="68"/>
  <c r="P47" i="68"/>
  <c r="Q47" i="68"/>
  <c r="R47" i="68"/>
  <c r="S47" i="68"/>
  <c r="T47" i="68"/>
  <c r="U47" i="68"/>
  <c r="V47" i="68"/>
  <c r="W47" i="68"/>
  <c r="X47" i="68"/>
  <c r="Y47" i="68"/>
  <c r="Z47" i="68"/>
  <c r="AA47" i="68"/>
  <c r="AB47" i="68"/>
  <c r="AC47" i="68"/>
  <c r="AD47" i="68"/>
  <c r="AE47" i="68"/>
  <c r="AF47" i="68"/>
  <c r="AG47" i="68"/>
  <c r="AH47" i="68"/>
  <c r="AI47" i="68"/>
  <c r="AJ47" i="68"/>
  <c r="AK47" i="68"/>
  <c r="AL47" i="68"/>
  <c r="AM47" i="68"/>
  <c r="AN47" i="68"/>
  <c r="AO47" i="68"/>
  <c r="AP47" i="68"/>
  <c r="AQ47" i="68"/>
  <c r="AR47" i="68"/>
  <c r="AS47" i="68"/>
  <c r="AT47" i="68"/>
  <c r="AU47" i="68"/>
  <c r="AV47" i="68"/>
  <c r="AW47" i="68"/>
  <c r="AX47" i="68"/>
  <c r="AY47" i="68"/>
  <c r="AZ47" i="68"/>
  <c r="BA47" i="68"/>
  <c r="BB47" i="68"/>
  <c r="BC47" i="68"/>
  <c r="BD47" i="68"/>
  <c r="BE47" i="68"/>
  <c r="BF47" i="68"/>
  <c r="BG47" i="68"/>
  <c r="BH47" i="68"/>
  <c r="BI47" i="68"/>
  <c r="BJ47" i="68"/>
  <c r="BK47" i="68"/>
  <c r="BL47" i="68"/>
  <c r="BM47" i="68"/>
  <c r="BN47" i="68"/>
  <c r="BO47" i="68"/>
  <c r="BP47" i="68"/>
  <c r="BQ47" i="68"/>
  <c r="BR47" i="68"/>
  <c r="BS47" i="68"/>
  <c r="BT47" i="68"/>
  <c r="BU47" i="68"/>
  <c r="BV47" i="68"/>
  <c r="BW47" i="68"/>
  <c r="BX47" i="68"/>
  <c r="BY47" i="68"/>
  <c r="BZ47" i="68"/>
  <c r="CA47" i="68"/>
  <c r="CB47" i="68"/>
  <c r="CC47" i="68"/>
  <c r="CD47" i="68"/>
  <c r="CE47" i="68"/>
  <c r="CF47" i="68"/>
  <c r="CG47" i="68"/>
  <c r="CH47" i="68"/>
  <c r="CI47" i="68"/>
  <c r="CJ47" i="68"/>
  <c r="CK47" i="68"/>
  <c r="CL47" i="68"/>
  <c r="CM47" i="68"/>
  <c r="CN47" i="68"/>
  <c r="CO47" i="68"/>
  <c r="CP47" i="68"/>
  <c r="CQ47" i="68"/>
  <c r="CR47" i="68"/>
  <c r="CS47" i="68"/>
  <c r="CT47" i="68"/>
  <c r="CU47" i="68"/>
  <c r="CV47" i="68"/>
  <c r="CW47" i="68"/>
  <c r="CX47" i="68"/>
  <c r="CY47" i="68"/>
  <c r="CZ47" i="68"/>
  <c r="DA47" i="68"/>
  <c r="DB47" i="68"/>
  <c r="DC47" i="68"/>
  <c r="DD47" i="68"/>
  <c r="DE47" i="68"/>
  <c r="DF47" i="68"/>
  <c r="DG47" i="68"/>
  <c r="DH47" i="68"/>
  <c r="DI47" i="68"/>
  <c r="DJ47" i="68"/>
  <c r="DK47" i="68"/>
  <c r="DL47" i="68"/>
  <c r="DM47" i="68"/>
  <c r="DN47" i="68"/>
  <c r="DO47" i="68"/>
  <c r="DP47" i="68"/>
  <c r="DQ47" i="68"/>
  <c r="DR47" i="68"/>
  <c r="DS47" i="68"/>
  <c r="DT47" i="68"/>
  <c r="DU47" i="68"/>
  <c r="DV47" i="68"/>
  <c r="DW47" i="68"/>
  <c r="DX47" i="68"/>
  <c r="DY47" i="68"/>
  <c r="DZ47" i="68"/>
  <c r="EA47" i="68"/>
  <c r="EB47" i="68"/>
  <c r="EC47" i="68"/>
  <c r="ED47" i="68"/>
  <c r="EE47" i="68"/>
  <c r="EF47" i="68"/>
  <c r="EG47" i="68"/>
  <c r="EH47" i="68"/>
  <c r="EI47" i="68"/>
  <c r="EJ47" i="68"/>
  <c r="EK47" i="68"/>
  <c r="EL47" i="68"/>
  <c r="EM47" i="68"/>
  <c r="EN47" i="68"/>
  <c r="EO47" i="68"/>
  <c r="EP47" i="68"/>
  <c r="EQ47" i="68"/>
  <c r="ER47" i="68"/>
  <c r="ES47" i="68"/>
  <c r="ET47" i="68"/>
  <c r="EU47" i="68"/>
  <c r="EV47" i="68"/>
  <c r="EW47" i="68"/>
  <c r="EX47" i="68"/>
  <c r="EY47" i="68"/>
  <c r="EZ47" i="68"/>
  <c r="FA47" i="68"/>
  <c r="FB47" i="68"/>
  <c r="FC47" i="68"/>
  <c r="FD47" i="68"/>
  <c r="FE47" i="68"/>
  <c r="FF47" i="68"/>
  <c r="FG47" i="68"/>
  <c r="FH47" i="68"/>
  <c r="FI47" i="68"/>
  <c r="FJ47" i="68"/>
  <c r="FK47" i="68"/>
  <c r="FL47" i="68"/>
  <c r="FM47" i="68"/>
  <c r="FN47" i="68"/>
  <c r="FO47" i="68"/>
  <c r="FP47" i="68"/>
  <c r="FQ47" i="68"/>
  <c r="FR47" i="68"/>
  <c r="FS47" i="68"/>
  <c r="FT47" i="68"/>
  <c r="FU47" i="68"/>
  <c r="FV47" i="68"/>
  <c r="FW47" i="68"/>
  <c r="FX47" i="68"/>
  <c r="FY47" i="68"/>
  <c r="FZ47" i="68"/>
  <c r="GA47" i="68"/>
  <c r="GB47" i="68"/>
  <c r="GC47" i="68"/>
  <c r="GD47" i="68"/>
  <c r="GE47" i="68"/>
  <c r="GF47" i="68"/>
  <c r="GG47" i="68"/>
  <c r="GH47" i="68"/>
  <c r="GI47" i="68"/>
  <c r="GJ47" i="68"/>
  <c r="GK47" i="68"/>
  <c r="GL47" i="68"/>
  <c r="GM47" i="68"/>
  <c r="GN47" i="68"/>
  <c r="GO47" i="68"/>
  <c r="GP47" i="68"/>
  <c r="GQ47" i="68"/>
  <c r="GR47" i="68"/>
  <c r="GS47" i="68"/>
  <c r="GT47" i="68"/>
  <c r="GU47" i="68"/>
  <c r="GV47" i="68"/>
  <c r="GW47" i="68"/>
  <c r="GX47" i="68"/>
  <c r="GY47" i="68"/>
  <c r="GZ47" i="68"/>
  <c r="HA47" i="68"/>
  <c r="HB47" i="68"/>
  <c r="HC47" i="68"/>
  <c r="HD47" i="68"/>
  <c r="HE47" i="68"/>
  <c r="HF47" i="68"/>
  <c r="HG47" i="68"/>
  <c r="HH47" i="68"/>
  <c r="HI47" i="68"/>
  <c r="HJ47" i="68"/>
  <c r="HK47" i="68"/>
  <c r="HL47" i="68"/>
  <c r="HM47" i="68"/>
  <c r="HN47" i="68"/>
  <c r="HO47" i="68"/>
  <c r="HP47" i="68"/>
  <c r="HQ47" i="68"/>
  <c r="HR47" i="68"/>
  <c r="HS47" i="68"/>
  <c r="HT47" i="68"/>
  <c r="HU47" i="68"/>
  <c r="HV47" i="68"/>
  <c r="HW47" i="68"/>
  <c r="HX47" i="68"/>
  <c r="HY47" i="68"/>
  <c r="HZ47" i="68"/>
  <c r="IA47" i="68"/>
  <c r="IB47" i="68"/>
  <c r="IC47" i="68"/>
  <c r="ID47" i="68"/>
  <c r="IE47" i="68"/>
  <c r="IF47" i="68"/>
  <c r="IG47" i="68"/>
  <c r="IH47" i="68"/>
  <c r="II47" i="68"/>
  <c r="IJ47" i="68"/>
  <c r="IK47" i="68"/>
  <c r="IL47" i="68"/>
  <c r="IM47" i="68"/>
  <c r="IN47" i="68"/>
  <c r="IO47" i="68"/>
  <c r="IP47" i="68"/>
  <c r="IQ47" i="68"/>
  <c r="IR47" i="68"/>
  <c r="IS47" i="68"/>
  <c r="IT47" i="68"/>
  <c r="IU47" i="68"/>
  <c r="IV47" i="68"/>
  <c r="C54" i="68"/>
  <c r="E54" i="68"/>
  <c r="J54" i="68"/>
  <c r="K54" i="68"/>
  <c r="L54" i="68"/>
  <c r="M54" i="68"/>
  <c r="N54" i="68"/>
  <c r="O54" i="68"/>
  <c r="P54" i="68"/>
  <c r="Q54" i="68"/>
  <c r="R54" i="68"/>
  <c r="S54" i="68"/>
  <c r="T54" i="68"/>
  <c r="U54" i="68"/>
  <c r="V54" i="68"/>
  <c r="W54" i="68"/>
  <c r="X54" i="68"/>
  <c r="Y54" i="68"/>
  <c r="Z54" i="68"/>
  <c r="AA54" i="68"/>
  <c r="AB54" i="68"/>
  <c r="AC54" i="68"/>
  <c r="AD54" i="68"/>
  <c r="AE54" i="68"/>
  <c r="AF54" i="68"/>
  <c r="AG54" i="68"/>
  <c r="AH54" i="68"/>
  <c r="AI54" i="68"/>
  <c r="AJ54" i="68"/>
  <c r="AK54" i="68"/>
  <c r="AL54" i="68"/>
  <c r="AM54" i="68"/>
  <c r="AN54" i="68"/>
  <c r="AO54" i="68"/>
  <c r="AP54" i="68"/>
  <c r="AQ54" i="68"/>
  <c r="AR54" i="68"/>
  <c r="AS54" i="68"/>
  <c r="AT54" i="68"/>
  <c r="AU54" i="68"/>
  <c r="AV54" i="68"/>
  <c r="AW54" i="68"/>
  <c r="AX54" i="68"/>
  <c r="AY54" i="68"/>
  <c r="AZ54" i="68"/>
  <c r="BA54" i="68"/>
  <c r="BB54" i="68"/>
  <c r="BC54" i="68"/>
  <c r="BD54" i="68"/>
  <c r="BE54" i="68"/>
  <c r="BF54" i="68"/>
  <c r="BG54" i="68"/>
  <c r="BH54" i="68"/>
  <c r="BI54" i="68"/>
  <c r="BJ54" i="68"/>
  <c r="BK54" i="68"/>
  <c r="BL54" i="68"/>
  <c r="BM54" i="68"/>
  <c r="BN54" i="68"/>
  <c r="BO54" i="68"/>
  <c r="BP54" i="68"/>
  <c r="BQ54" i="68"/>
  <c r="BR54" i="68"/>
  <c r="BS54" i="68"/>
  <c r="BT54" i="68"/>
  <c r="BU54" i="68"/>
  <c r="BV54" i="68"/>
  <c r="BW54" i="68"/>
  <c r="BX54" i="68"/>
  <c r="BY54" i="68"/>
  <c r="BZ54" i="68"/>
  <c r="CA54" i="68"/>
  <c r="CB54" i="68"/>
  <c r="CC54" i="68"/>
  <c r="CD54" i="68"/>
  <c r="CE54" i="68"/>
  <c r="CF54" i="68"/>
  <c r="CG54" i="68"/>
  <c r="CH54" i="68"/>
  <c r="CI54" i="68"/>
  <c r="CJ54" i="68"/>
  <c r="CK54" i="68"/>
  <c r="CL54" i="68"/>
  <c r="CM54" i="68"/>
  <c r="CN54" i="68"/>
  <c r="CO54" i="68"/>
  <c r="CP54" i="68"/>
  <c r="CQ54" i="68"/>
  <c r="CR54" i="68"/>
  <c r="CS54" i="68"/>
  <c r="CT54" i="68"/>
  <c r="CU54" i="68"/>
  <c r="CV54" i="68"/>
  <c r="CW54" i="68"/>
  <c r="CX54" i="68"/>
  <c r="CY54" i="68"/>
  <c r="CZ54" i="68"/>
  <c r="DA54" i="68"/>
  <c r="DB54" i="68"/>
  <c r="DC54" i="68"/>
  <c r="DD54" i="68"/>
  <c r="DE54" i="68"/>
  <c r="DF54" i="68"/>
  <c r="DG54" i="68"/>
  <c r="DH54" i="68"/>
  <c r="DI54" i="68"/>
  <c r="DJ54" i="68"/>
  <c r="DK54" i="68"/>
  <c r="DL54" i="68"/>
  <c r="DM54" i="68"/>
  <c r="DN54" i="68"/>
  <c r="DO54" i="68"/>
  <c r="DP54" i="68"/>
  <c r="DQ54" i="68"/>
  <c r="DR54" i="68"/>
  <c r="DS54" i="68"/>
  <c r="DT54" i="68"/>
  <c r="DU54" i="68"/>
  <c r="DV54" i="68"/>
  <c r="DW54" i="68"/>
  <c r="DX54" i="68"/>
  <c r="DY54" i="68"/>
  <c r="DZ54" i="68"/>
  <c r="EA54" i="68"/>
  <c r="EB54" i="68"/>
  <c r="EC54" i="68"/>
  <c r="ED54" i="68"/>
  <c r="EE54" i="68"/>
  <c r="EF54" i="68"/>
  <c r="EG54" i="68"/>
  <c r="EH54" i="68"/>
  <c r="EI54" i="68"/>
  <c r="EJ54" i="68"/>
  <c r="EK54" i="68"/>
  <c r="EL54" i="68"/>
  <c r="EM54" i="68"/>
  <c r="EN54" i="68"/>
  <c r="EO54" i="68"/>
  <c r="EP54" i="68"/>
  <c r="EQ54" i="68"/>
  <c r="ER54" i="68"/>
  <c r="ES54" i="68"/>
  <c r="ET54" i="68"/>
  <c r="EU54" i="68"/>
  <c r="EV54" i="68"/>
  <c r="EW54" i="68"/>
  <c r="EX54" i="68"/>
  <c r="EY54" i="68"/>
  <c r="EZ54" i="68"/>
  <c r="FA54" i="68"/>
  <c r="FB54" i="68"/>
  <c r="FC54" i="68"/>
  <c r="FD54" i="68"/>
  <c r="FE54" i="68"/>
  <c r="FF54" i="68"/>
  <c r="FG54" i="68"/>
  <c r="FH54" i="68"/>
  <c r="FI54" i="68"/>
  <c r="FJ54" i="68"/>
  <c r="FK54" i="68"/>
  <c r="FL54" i="68"/>
  <c r="FM54" i="68"/>
  <c r="FN54" i="68"/>
  <c r="FO54" i="68"/>
  <c r="FP54" i="68"/>
  <c r="FQ54" i="68"/>
  <c r="FR54" i="68"/>
  <c r="FS54" i="68"/>
  <c r="FT54" i="68"/>
  <c r="FU54" i="68"/>
  <c r="FV54" i="68"/>
  <c r="FW54" i="68"/>
  <c r="FX54" i="68"/>
  <c r="FY54" i="68"/>
  <c r="FZ54" i="68"/>
  <c r="GA54" i="68"/>
  <c r="GB54" i="68"/>
  <c r="GC54" i="68"/>
  <c r="GD54" i="68"/>
  <c r="GE54" i="68"/>
  <c r="GF54" i="68"/>
  <c r="GG54" i="68"/>
  <c r="GH54" i="68"/>
  <c r="GI54" i="68"/>
  <c r="GJ54" i="68"/>
  <c r="GK54" i="68"/>
  <c r="GL54" i="68"/>
  <c r="GM54" i="68"/>
  <c r="GN54" i="68"/>
  <c r="GO54" i="68"/>
  <c r="GP54" i="68"/>
  <c r="GQ54" i="68"/>
  <c r="GR54" i="68"/>
  <c r="GS54" i="68"/>
  <c r="GT54" i="68"/>
  <c r="GU54" i="68"/>
  <c r="GV54" i="68"/>
  <c r="GW54" i="68"/>
  <c r="GX54" i="68"/>
  <c r="GY54" i="68"/>
  <c r="GZ54" i="68"/>
  <c r="HA54" i="68"/>
  <c r="HB54" i="68"/>
  <c r="HC54" i="68"/>
  <c r="HD54" i="68"/>
  <c r="HE54" i="68"/>
  <c r="HF54" i="68"/>
  <c r="HG54" i="68"/>
  <c r="HH54" i="68"/>
  <c r="HI54" i="68"/>
  <c r="HJ54" i="68"/>
  <c r="HK54" i="68"/>
  <c r="HL54" i="68"/>
  <c r="HM54" i="68"/>
  <c r="HN54" i="68"/>
  <c r="HO54" i="68"/>
  <c r="HP54" i="68"/>
  <c r="HQ54" i="68"/>
  <c r="HR54" i="68"/>
  <c r="HS54" i="68"/>
  <c r="HT54" i="68"/>
  <c r="HU54" i="68"/>
  <c r="HV54" i="68"/>
  <c r="HW54" i="68"/>
  <c r="HX54" i="68"/>
  <c r="HY54" i="68"/>
  <c r="HZ54" i="68"/>
  <c r="IA54" i="68"/>
  <c r="IB54" i="68"/>
  <c r="IC54" i="68"/>
  <c r="ID54" i="68"/>
  <c r="IE54" i="68"/>
  <c r="IF54" i="68"/>
  <c r="IG54" i="68"/>
  <c r="IH54" i="68"/>
  <c r="II54" i="68"/>
  <c r="IJ54" i="68"/>
  <c r="IK54" i="68"/>
  <c r="IL54" i="68"/>
  <c r="IM54" i="68"/>
  <c r="IN54" i="68"/>
  <c r="IO54" i="68"/>
  <c r="IP54" i="68"/>
  <c r="IQ54" i="68"/>
  <c r="IR54" i="68"/>
  <c r="IS54" i="68"/>
  <c r="IT54" i="68"/>
  <c r="IU54" i="68"/>
  <c r="IV54" i="68"/>
  <c r="C55" i="68"/>
  <c r="E55" i="68"/>
  <c r="C56" i="68"/>
  <c r="E56" i="68"/>
  <c r="C57" i="68"/>
  <c r="E57" i="68"/>
  <c r="C58" i="68"/>
  <c r="E58" i="68"/>
  <c r="C59" i="68"/>
  <c r="E59" i="68"/>
  <c r="C60" i="68"/>
  <c r="E60" i="68"/>
  <c r="H10" i="53"/>
  <c r="I10" i="53"/>
  <c r="H11" i="53"/>
  <c r="I11" i="53"/>
  <c r="H12" i="53"/>
  <c r="I12" i="53"/>
  <c r="H13" i="53"/>
  <c r="I13" i="53"/>
  <c r="H14" i="53"/>
  <c r="I14" i="53"/>
  <c r="H15" i="53"/>
  <c r="I15" i="53"/>
  <c r="H16" i="53"/>
  <c r="I16" i="53"/>
  <c r="H17" i="53"/>
  <c r="I17" i="53"/>
  <c r="H18" i="53"/>
  <c r="I18" i="53"/>
  <c r="H19" i="53"/>
  <c r="I19" i="53"/>
  <c r="H20" i="53"/>
  <c r="I20" i="53"/>
  <c r="H21" i="53"/>
  <c r="I21" i="53"/>
  <c r="H22" i="53"/>
  <c r="I22" i="53"/>
  <c r="H23" i="53"/>
  <c r="I23" i="53"/>
  <c r="H24" i="53"/>
  <c r="I24" i="53"/>
  <c r="H25" i="53"/>
  <c r="I25" i="53"/>
  <c r="H26" i="53"/>
  <c r="I26" i="53"/>
  <c r="H27" i="53"/>
  <c r="I27" i="53"/>
  <c r="H28" i="53"/>
  <c r="I28" i="53"/>
  <c r="H29" i="53"/>
  <c r="I29" i="53"/>
  <c r="H30" i="53"/>
  <c r="I30" i="53"/>
  <c r="H31" i="53"/>
  <c r="I31" i="53"/>
  <c r="H32" i="53"/>
  <c r="I32" i="53"/>
  <c r="H33" i="53"/>
  <c r="I33" i="53"/>
  <c r="H34" i="53"/>
  <c r="I34" i="53"/>
  <c r="H35" i="53"/>
  <c r="I35" i="53"/>
  <c r="H36" i="53"/>
  <c r="I36" i="53"/>
  <c r="H37" i="53"/>
  <c r="I37" i="53"/>
  <c r="H38" i="53"/>
  <c r="I38" i="53"/>
  <c r="H39" i="53"/>
  <c r="I39" i="53"/>
  <c r="H40" i="53"/>
  <c r="I40" i="53"/>
  <c r="H41" i="53"/>
  <c r="I41" i="53"/>
  <c r="H42" i="53"/>
  <c r="I42" i="53"/>
  <c r="H43" i="53"/>
  <c r="I43" i="53"/>
  <c r="H44" i="53"/>
  <c r="I44" i="53"/>
  <c r="A496" i="53"/>
  <c r="H496" i="53"/>
  <c r="H497" i="53"/>
  <c r="H498" i="53"/>
  <c r="H499" i="53"/>
  <c r="H500" i="53"/>
  <c r="H501" i="53"/>
  <c r="H502" i="53"/>
  <c r="H503" i="53"/>
  <c r="H504" i="53"/>
  <c r="H505" i="53"/>
  <c r="H506" i="53"/>
  <c r="H507" i="53"/>
  <c r="H508" i="53"/>
  <c r="H509" i="53"/>
  <c r="H510" i="53"/>
  <c r="H511" i="53"/>
  <c r="H512" i="53"/>
  <c r="H513" i="53"/>
  <c r="H514" i="53"/>
  <c r="H515" i="53"/>
  <c r="H516" i="53"/>
  <c r="H517" i="53"/>
  <c r="H518" i="53"/>
  <c r="H519" i="53"/>
  <c r="H520" i="53"/>
  <c r="H521" i="53"/>
  <c r="H522" i="53"/>
  <c r="H523" i="53"/>
  <c r="H524" i="53"/>
  <c r="H525" i="53"/>
  <c r="H526" i="53"/>
  <c r="H527" i="53"/>
  <c r="H528" i="53"/>
  <c r="H529" i="53"/>
  <c r="H530" i="53"/>
  <c r="B10" i="52"/>
  <c r="B11" i="52"/>
  <c r="B12" i="52"/>
  <c r="B13" i="52"/>
  <c r="E14" i="52"/>
  <c r="B43" i="52"/>
  <c r="B44" i="52"/>
  <c r="B45" i="52"/>
  <c r="B56" i="52"/>
  <c r="B57" i="52"/>
  <c r="B69" i="52"/>
  <c r="B80" i="52"/>
  <c r="D80" i="52"/>
  <c r="F80" i="52"/>
  <c r="B81" i="52"/>
  <c r="D81" i="52"/>
  <c r="F81" i="52"/>
  <c r="B82" i="52"/>
  <c r="D82" i="52"/>
  <c r="F82" i="52"/>
  <c r="B83" i="52"/>
  <c r="D83" i="52"/>
  <c r="F83" i="52"/>
  <c r="B84" i="52"/>
  <c r="D84" i="52"/>
  <c r="F84" i="52"/>
  <c r="B85" i="52"/>
  <c r="D85" i="52"/>
  <c r="F85" i="52"/>
  <c r="F87" i="52"/>
  <c r="A20" i="67"/>
  <c r="A25" i="67"/>
  <c r="A6" i="51"/>
  <c r="A9" i="51"/>
  <c r="E34" i="51"/>
  <c r="E35" i="51"/>
  <c r="E36" i="51"/>
  <c r="E37" i="51"/>
  <c r="E38" i="51"/>
  <c r="B5" i="59"/>
  <c r="B9" i="61"/>
  <c r="B10" i="61"/>
  <c r="B11" i="61"/>
  <c r="B14" i="61"/>
  <c r="B13" i="61" s="1"/>
  <c r="J6" i="75" s="1"/>
  <c r="B15" i="61"/>
  <c r="B16" i="61"/>
  <c r="A22" i="61"/>
  <c r="A23" i="61"/>
  <c r="A24" i="61"/>
  <c r="A25" i="61"/>
  <c r="B25" i="61"/>
  <c r="A26" i="61"/>
  <c r="B26" i="61"/>
  <c r="A27" i="61"/>
  <c r="A28" i="61"/>
  <c r="A29" i="61"/>
  <c r="A30" i="61"/>
  <c r="A31" i="61"/>
  <c r="A32" i="61"/>
  <c r="A33" i="61"/>
  <c r="B33" i="61"/>
  <c r="A34" i="61"/>
  <c r="A35" i="61"/>
  <c r="C55" i="97"/>
  <c r="D55" i="97"/>
  <c r="E9" i="54"/>
  <c r="F9" i="54"/>
  <c r="H9" i="54"/>
  <c r="I9" i="54"/>
  <c r="M9" i="54"/>
  <c r="N9" i="54"/>
  <c r="O9" i="54"/>
  <c r="P9" i="54"/>
  <c r="R9" i="54"/>
  <c r="S9" i="54"/>
  <c r="T9" i="54"/>
  <c r="U9" i="54"/>
  <c r="V9" i="54"/>
  <c r="W9" i="54"/>
  <c r="E10" i="54"/>
  <c r="F10" i="54"/>
  <c r="H10" i="54"/>
  <c r="I10" i="54"/>
  <c r="M10" i="54"/>
  <c r="N10" i="54"/>
  <c r="O10" i="54"/>
  <c r="P10" i="54"/>
  <c r="R10" i="54"/>
  <c r="S10" i="54"/>
  <c r="T10" i="54"/>
  <c r="U10" i="54"/>
  <c r="V10" i="54"/>
  <c r="W10" i="54"/>
  <c r="E11" i="54"/>
  <c r="F11" i="54"/>
  <c r="H11" i="54"/>
  <c r="I11" i="54"/>
  <c r="M11" i="54"/>
  <c r="N11" i="54"/>
  <c r="O11" i="54"/>
  <c r="P11" i="54"/>
  <c r="R11" i="54"/>
  <c r="S11" i="54"/>
  <c r="T11" i="54"/>
  <c r="U11" i="54"/>
  <c r="V11" i="54"/>
  <c r="W11" i="54"/>
  <c r="E12" i="54"/>
  <c r="F12" i="54"/>
  <c r="H12" i="54"/>
  <c r="I12" i="54"/>
  <c r="M12" i="54"/>
  <c r="N12" i="54"/>
  <c r="O12" i="54"/>
  <c r="P12" i="54"/>
  <c r="R12" i="54"/>
  <c r="S12" i="54"/>
  <c r="T12" i="54"/>
  <c r="U12" i="54"/>
  <c r="V12" i="54"/>
  <c r="W12" i="54"/>
  <c r="E13" i="54"/>
  <c r="F13" i="54"/>
  <c r="H13" i="54"/>
  <c r="I13" i="54"/>
  <c r="M13" i="54"/>
  <c r="N13" i="54"/>
  <c r="O13" i="54"/>
  <c r="P13" i="54"/>
  <c r="R13" i="54"/>
  <c r="S13" i="54"/>
  <c r="T13" i="54"/>
  <c r="U13" i="54"/>
  <c r="V13" i="54"/>
  <c r="W13" i="54"/>
  <c r="E14" i="54"/>
  <c r="F14" i="54"/>
  <c r="H14" i="54"/>
  <c r="I14" i="54"/>
  <c r="M14" i="54"/>
  <c r="N14" i="54"/>
  <c r="O14" i="54"/>
  <c r="P14" i="54"/>
  <c r="R14" i="54"/>
  <c r="S14" i="54"/>
  <c r="T14" i="54"/>
  <c r="U14" i="54"/>
  <c r="V14" i="54"/>
  <c r="W14" i="54"/>
  <c r="E15" i="54"/>
  <c r="F15" i="54"/>
  <c r="H15" i="54"/>
  <c r="I15" i="54"/>
  <c r="M15" i="54"/>
  <c r="N15" i="54"/>
  <c r="O15" i="54"/>
  <c r="P15" i="54"/>
  <c r="R15" i="54"/>
  <c r="S15" i="54"/>
  <c r="T15" i="54"/>
  <c r="U15" i="54"/>
  <c r="V15" i="54"/>
  <c r="W15" i="54"/>
  <c r="E16" i="54"/>
  <c r="F16" i="54"/>
  <c r="H16" i="54"/>
  <c r="I16" i="54"/>
  <c r="M16" i="54"/>
  <c r="N16" i="54"/>
  <c r="O16" i="54"/>
  <c r="P16" i="54"/>
  <c r="R16" i="54"/>
  <c r="S16" i="54"/>
  <c r="T16" i="54"/>
  <c r="U16" i="54"/>
  <c r="V16" i="54"/>
  <c r="W16" i="54"/>
  <c r="E17" i="54"/>
  <c r="F17" i="54"/>
  <c r="H17" i="54"/>
  <c r="I17" i="54"/>
  <c r="M17" i="54"/>
  <c r="N17" i="54"/>
  <c r="O17" i="54"/>
  <c r="P17" i="54"/>
  <c r="R17" i="54"/>
  <c r="S17" i="54"/>
  <c r="T17" i="54"/>
  <c r="U17" i="54"/>
  <c r="V17" i="54"/>
  <c r="W17" i="54"/>
  <c r="E18" i="54"/>
  <c r="F18" i="54"/>
  <c r="H18" i="54"/>
  <c r="I18" i="54"/>
  <c r="M18" i="54"/>
  <c r="N18" i="54"/>
  <c r="O18" i="54"/>
  <c r="P18" i="54"/>
  <c r="R18" i="54"/>
  <c r="S18" i="54"/>
  <c r="T18" i="54"/>
  <c r="U18" i="54"/>
  <c r="V18" i="54"/>
  <c r="W18" i="54"/>
  <c r="E19" i="54"/>
  <c r="F19" i="54"/>
  <c r="H19" i="54"/>
  <c r="I19" i="54"/>
  <c r="M19" i="54"/>
  <c r="N19" i="54"/>
  <c r="O19" i="54"/>
  <c r="P19" i="54"/>
  <c r="R19" i="54"/>
  <c r="S19" i="54"/>
  <c r="T19" i="54"/>
  <c r="U19" i="54"/>
  <c r="V19" i="54"/>
  <c r="W19" i="54"/>
  <c r="E20" i="54"/>
  <c r="F20" i="54"/>
  <c r="H20" i="54"/>
  <c r="I20" i="54"/>
  <c r="M20" i="54"/>
  <c r="N20" i="54"/>
  <c r="O20" i="54"/>
  <c r="P20" i="54"/>
  <c r="R20" i="54"/>
  <c r="S20" i="54"/>
  <c r="T20" i="54"/>
  <c r="U20" i="54"/>
  <c r="V20" i="54"/>
  <c r="W20" i="54"/>
  <c r="E21" i="54"/>
  <c r="F21" i="54"/>
  <c r="H21" i="54"/>
  <c r="I21" i="54"/>
  <c r="M21" i="54"/>
  <c r="N21" i="54"/>
  <c r="O21" i="54"/>
  <c r="P21" i="54"/>
  <c r="R21" i="54"/>
  <c r="S21" i="54"/>
  <c r="T21" i="54"/>
  <c r="U21" i="54"/>
  <c r="V21" i="54"/>
  <c r="W21" i="54"/>
  <c r="E22" i="54"/>
  <c r="F22" i="54"/>
  <c r="H22" i="54"/>
  <c r="I22" i="54"/>
  <c r="M22" i="54"/>
  <c r="N22" i="54"/>
  <c r="O22" i="54"/>
  <c r="P22" i="54"/>
  <c r="R22" i="54"/>
  <c r="S22" i="54"/>
  <c r="T22" i="54"/>
  <c r="U22" i="54"/>
  <c r="V22" i="54"/>
  <c r="W22" i="54"/>
  <c r="E23" i="54"/>
  <c r="F23" i="54"/>
  <c r="H23" i="54"/>
  <c r="I23" i="54"/>
  <c r="M23" i="54"/>
  <c r="N23" i="54"/>
  <c r="O23" i="54"/>
  <c r="P23" i="54"/>
  <c r="R23" i="54"/>
  <c r="S23" i="54"/>
  <c r="T23" i="54"/>
  <c r="U23" i="54"/>
  <c r="V23" i="54"/>
  <c r="W23" i="54"/>
  <c r="E24" i="54"/>
  <c r="F24" i="54"/>
  <c r="H24" i="54"/>
  <c r="I24" i="54"/>
  <c r="M24" i="54"/>
  <c r="N24" i="54"/>
  <c r="O24" i="54"/>
  <c r="P24" i="54"/>
  <c r="R24" i="54"/>
  <c r="S24" i="54"/>
  <c r="T24" i="54"/>
  <c r="U24" i="54"/>
  <c r="V24" i="54"/>
  <c r="W24" i="54"/>
  <c r="E25" i="54"/>
  <c r="F25" i="54"/>
  <c r="H25" i="54"/>
  <c r="I25" i="54"/>
  <c r="M25" i="54"/>
  <c r="N25" i="54"/>
  <c r="O25" i="54"/>
  <c r="P25" i="54"/>
  <c r="R25" i="54"/>
  <c r="S25" i="54"/>
  <c r="T25" i="54"/>
  <c r="U25" i="54"/>
  <c r="V25" i="54"/>
  <c r="W25" i="54"/>
  <c r="E26" i="54"/>
  <c r="F26" i="54"/>
  <c r="H26" i="54"/>
  <c r="I26" i="54"/>
  <c r="M26" i="54"/>
  <c r="N26" i="54"/>
  <c r="O26" i="54"/>
  <c r="P26" i="54"/>
  <c r="R26" i="54"/>
  <c r="S26" i="54"/>
  <c r="T26" i="54"/>
  <c r="U26" i="54"/>
  <c r="V26" i="54"/>
  <c r="W26" i="54"/>
  <c r="E27" i="54"/>
  <c r="F27" i="54"/>
  <c r="H27" i="54"/>
  <c r="I27" i="54"/>
  <c r="M27" i="54"/>
  <c r="N27" i="54"/>
  <c r="O27" i="54"/>
  <c r="P27" i="54"/>
  <c r="R27" i="54"/>
  <c r="S27" i="54"/>
  <c r="T27" i="54"/>
  <c r="U27" i="54"/>
  <c r="V27" i="54"/>
  <c r="W27" i="54"/>
  <c r="E28" i="54"/>
  <c r="F28" i="54"/>
  <c r="H28" i="54"/>
  <c r="I28" i="54"/>
  <c r="M28" i="54"/>
  <c r="N28" i="54"/>
  <c r="O28" i="54"/>
  <c r="P28" i="54"/>
  <c r="R28" i="54"/>
  <c r="S28" i="54"/>
  <c r="T28" i="54"/>
  <c r="U28" i="54"/>
  <c r="V28" i="54"/>
  <c r="W28" i="54"/>
  <c r="E29" i="54"/>
  <c r="F29" i="54"/>
  <c r="H29" i="54"/>
  <c r="I29" i="54"/>
  <c r="M29" i="54"/>
  <c r="N29" i="54"/>
  <c r="O29" i="54"/>
  <c r="P29" i="54"/>
  <c r="R29" i="54"/>
  <c r="S29" i="54"/>
  <c r="T29" i="54"/>
  <c r="U29" i="54"/>
  <c r="V29" i="54"/>
  <c r="W29" i="54"/>
  <c r="E30" i="54"/>
  <c r="F30" i="54"/>
  <c r="H30" i="54"/>
  <c r="I30" i="54"/>
  <c r="M30" i="54"/>
  <c r="N30" i="54"/>
  <c r="O30" i="54"/>
  <c r="P30" i="54"/>
  <c r="R30" i="54"/>
  <c r="S30" i="54"/>
  <c r="T30" i="54"/>
  <c r="U30" i="54"/>
  <c r="V30" i="54"/>
  <c r="W30" i="54"/>
  <c r="E31" i="54"/>
  <c r="F31" i="54"/>
  <c r="H31" i="54"/>
  <c r="I31" i="54"/>
  <c r="M31" i="54"/>
  <c r="N31" i="54"/>
  <c r="O31" i="54"/>
  <c r="P31" i="54"/>
  <c r="R31" i="54"/>
  <c r="S31" i="54"/>
  <c r="T31" i="54"/>
  <c r="U31" i="54"/>
  <c r="V31" i="54"/>
  <c r="W31" i="54"/>
  <c r="E32" i="54"/>
  <c r="F32" i="54"/>
  <c r="H32" i="54"/>
  <c r="I32" i="54"/>
  <c r="M32" i="54"/>
  <c r="N32" i="54"/>
  <c r="O32" i="54"/>
  <c r="P32" i="54"/>
  <c r="R32" i="54"/>
  <c r="S32" i="54"/>
  <c r="T32" i="54"/>
  <c r="U32" i="54"/>
  <c r="V32" i="54"/>
  <c r="W32" i="54"/>
  <c r="E33" i="54"/>
  <c r="F33" i="54"/>
  <c r="H33" i="54"/>
  <c r="I33" i="54"/>
  <c r="M33" i="54"/>
  <c r="N33" i="54"/>
  <c r="O33" i="54"/>
  <c r="P33" i="54"/>
  <c r="R33" i="54"/>
  <c r="S33" i="54"/>
  <c r="T33" i="54"/>
  <c r="U33" i="54"/>
  <c r="V33" i="54"/>
  <c r="W33" i="54"/>
  <c r="E34" i="54"/>
  <c r="F34" i="54"/>
  <c r="H34" i="54"/>
  <c r="I34" i="54"/>
  <c r="M34" i="54"/>
  <c r="N34" i="54"/>
  <c r="O34" i="54"/>
  <c r="P34" i="54"/>
  <c r="R34" i="54"/>
  <c r="S34" i="54"/>
  <c r="T34" i="54"/>
  <c r="U34" i="54"/>
  <c r="V34" i="54"/>
  <c r="W34" i="54"/>
  <c r="E35" i="54"/>
  <c r="F35" i="54"/>
  <c r="H35" i="54"/>
  <c r="I35" i="54"/>
  <c r="M35" i="54"/>
  <c r="N35" i="54"/>
  <c r="O35" i="54"/>
  <c r="P35" i="54"/>
  <c r="R35" i="54"/>
  <c r="S35" i="54"/>
  <c r="T35" i="54"/>
  <c r="U35" i="54"/>
  <c r="V35" i="54"/>
  <c r="W35" i="54"/>
  <c r="E36" i="54"/>
  <c r="F36" i="54"/>
  <c r="H36" i="54"/>
  <c r="I36" i="54"/>
  <c r="M36" i="54"/>
  <c r="N36" i="54"/>
  <c r="O36" i="54"/>
  <c r="P36" i="54"/>
  <c r="R36" i="54"/>
  <c r="S36" i="54"/>
  <c r="T36" i="54"/>
  <c r="U36" i="54"/>
  <c r="V36" i="54"/>
  <c r="W36" i="54"/>
  <c r="E37" i="54"/>
  <c r="F37" i="54"/>
  <c r="H37" i="54"/>
  <c r="I37" i="54"/>
  <c r="M37" i="54"/>
  <c r="N37" i="54"/>
  <c r="O37" i="54"/>
  <c r="P37" i="54"/>
  <c r="R37" i="54"/>
  <c r="S37" i="54"/>
  <c r="T37" i="54"/>
  <c r="U37" i="54"/>
  <c r="V37" i="54"/>
  <c r="W37" i="54"/>
  <c r="E38" i="54"/>
  <c r="F38" i="54"/>
  <c r="H38" i="54"/>
  <c r="I38" i="54"/>
  <c r="M38" i="54"/>
  <c r="N38" i="54"/>
  <c r="O38" i="54"/>
  <c r="P38" i="54"/>
  <c r="R38" i="54"/>
  <c r="S38" i="54"/>
  <c r="T38" i="54"/>
  <c r="U38" i="54"/>
  <c r="V38" i="54"/>
  <c r="W38" i="54"/>
  <c r="E39" i="54"/>
  <c r="F39" i="54"/>
  <c r="H39" i="54"/>
  <c r="I39" i="54"/>
  <c r="M39" i="54"/>
  <c r="N39" i="54"/>
  <c r="O39" i="54"/>
  <c r="P39" i="54"/>
  <c r="R39" i="54"/>
  <c r="S39" i="54"/>
  <c r="T39" i="54"/>
  <c r="U39" i="54"/>
  <c r="V39" i="54"/>
  <c r="W39" i="54"/>
  <c r="E40" i="54"/>
  <c r="F40" i="54"/>
  <c r="H40" i="54"/>
  <c r="I40" i="54"/>
  <c r="M40" i="54"/>
  <c r="N40" i="54"/>
  <c r="O40" i="54"/>
  <c r="P40" i="54"/>
  <c r="R40" i="54"/>
  <c r="S40" i="54"/>
  <c r="T40" i="54"/>
  <c r="U40" i="54"/>
  <c r="V40" i="54"/>
  <c r="W40" i="54"/>
  <c r="E41" i="54"/>
  <c r="F41" i="54"/>
  <c r="H41" i="54"/>
  <c r="I41" i="54"/>
  <c r="M41" i="54"/>
  <c r="N41" i="54"/>
  <c r="O41" i="54"/>
  <c r="P41" i="54"/>
  <c r="R41" i="54"/>
  <c r="S41" i="54"/>
  <c r="T41" i="54"/>
  <c r="U41" i="54"/>
  <c r="V41" i="54"/>
  <c r="W41" i="54"/>
  <c r="E42" i="54"/>
  <c r="F42" i="54"/>
  <c r="H42" i="54"/>
  <c r="I42" i="54"/>
  <c r="M42" i="54"/>
  <c r="N42" i="54"/>
  <c r="O42" i="54"/>
  <c r="P42" i="54"/>
  <c r="R42" i="54"/>
  <c r="S42" i="54"/>
  <c r="T42" i="54"/>
  <c r="U42" i="54"/>
  <c r="V42" i="54"/>
  <c r="W42" i="54"/>
  <c r="E43" i="54"/>
  <c r="F43" i="54"/>
  <c r="H43" i="54"/>
  <c r="I43" i="54"/>
  <c r="M43" i="54"/>
  <c r="N43" i="54"/>
  <c r="O43" i="54"/>
  <c r="P43" i="54"/>
  <c r="R43" i="54"/>
  <c r="S43" i="54"/>
  <c r="T43" i="54"/>
  <c r="U43" i="54"/>
  <c r="V43" i="54"/>
  <c r="W43" i="54"/>
  <c r="B44" i="54"/>
  <c r="E44" i="54"/>
  <c r="F44" i="54"/>
  <c r="H44" i="54"/>
  <c r="I44" i="54"/>
  <c r="M44" i="54"/>
  <c r="N44" i="54"/>
  <c r="O44" i="54"/>
  <c r="P44" i="54"/>
  <c r="R44" i="54"/>
  <c r="S44" i="54"/>
  <c r="T44" i="54"/>
  <c r="U44" i="54"/>
  <c r="V44" i="54"/>
  <c r="W44" i="54"/>
  <c r="B45" i="54"/>
  <c r="E45" i="54"/>
  <c r="F45" i="54"/>
  <c r="H45" i="54"/>
  <c r="I45" i="54"/>
  <c r="M45" i="54"/>
  <c r="N45" i="54"/>
  <c r="O45" i="54"/>
  <c r="P45" i="54"/>
  <c r="R45" i="54"/>
  <c r="S45" i="54"/>
  <c r="T45" i="54"/>
  <c r="U45" i="54"/>
  <c r="V45" i="54"/>
  <c r="W45" i="54"/>
  <c r="B46" i="54"/>
  <c r="E46" i="54"/>
  <c r="F46" i="54"/>
  <c r="H46" i="54"/>
  <c r="I46" i="54"/>
  <c r="M46" i="54"/>
  <c r="N46" i="54"/>
  <c r="O46" i="54"/>
  <c r="P46" i="54"/>
  <c r="R46" i="54"/>
  <c r="S46" i="54"/>
  <c r="T46" i="54"/>
  <c r="U46" i="54"/>
  <c r="V46" i="54"/>
  <c r="W46" i="54"/>
  <c r="B47" i="54"/>
  <c r="E47" i="54"/>
  <c r="F47" i="54"/>
  <c r="H47" i="54"/>
  <c r="I47" i="54"/>
  <c r="M47" i="54"/>
  <c r="N47" i="54"/>
  <c r="O47" i="54"/>
  <c r="P47" i="54"/>
  <c r="R47" i="54"/>
  <c r="S47" i="54"/>
  <c r="T47" i="54"/>
  <c r="U47" i="54"/>
  <c r="V47" i="54"/>
  <c r="W47" i="54"/>
  <c r="B48" i="54"/>
  <c r="E48" i="54"/>
  <c r="F48" i="54"/>
  <c r="H48" i="54"/>
  <c r="I48" i="54"/>
  <c r="M48" i="54"/>
  <c r="N48" i="54"/>
  <c r="O48" i="54"/>
  <c r="P48" i="54"/>
  <c r="R48" i="54"/>
  <c r="S48" i="54"/>
  <c r="T48" i="54"/>
  <c r="U48" i="54"/>
  <c r="V48" i="54"/>
  <c r="W48" i="54"/>
  <c r="B49" i="54"/>
  <c r="E49" i="54"/>
  <c r="F49" i="54"/>
  <c r="H49" i="54"/>
  <c r="I49" i="54"/>
  <c r="M49" i="54"/>
  <c r="N49" i="54"/>
  <c r="O49" i="54"/>
  <c r="P49" i="54"/>
  <c r="R49" i="54"/>
  <c r="S49" i="54"/>
  <c r="T49" i="54"/>
  <c r="U49" i="54"/>
  <c r="V49" i="54"/>
  <c r="W49" i="54"/>
  <c r="B50" i="54"/>
  <c r="E50" i="54"/>
  <c r="F50" i="54"/>
  <c r="H50" i="54"/>
  <c r="I50" i="54"/>
  <c r="M50" i="54"/>
  <c r="N50" i="54"/>
  <c r="O50" i="54"/>
  <c r="P50" i="54"/>
  <c r="R50" i="54"/>
  <c r="S50" i="54"/>
  <c r="T50" i="54"/>
  <c r="U50" i="54"/>
  <c r="V50" i="54"/>
  <c r="W50" i="54"/>
  <c r="B51" i="54"/>
  <c r="E51" i="54"/>
  <c r="F51" i="54"/>
  <c r="H51" i="54"/>
  <c r="I51" i="54"/>
  <c r="M51" i="54"/>
  <c r="N51" i="54"/>
  <c r="O51" i="54"/>
  <c r="P51" i="54"/>
  <c r="R51" i="54"/>
  <c r="S51" i="54"/>
  <c r="T51" i="54"/>
  <c r="U51" i="54"/>
  <c r="V51" i="54"/>
  <c r="W51" i="54"/>
  <c r="B52" i="54"/>
  <c r="E52" i="54"/>
  <c r="F52" i="54"/>
  <c r="H52" i="54"/>
  <c r="I52" i="54"/>
  <c r="M52" i="54"/>
  <c r="N52" i="54"/>
  <c r="O52" i="54"/>
  <c r="P52" i="54"/>
  <c r="R52" i="54"/>
  <c r="S52" i="54"/>
  <c r="T52" i="54"/>
  <c r="U52" i="54"/>
  <c r="V52" i="54"/>
  <c r="W52" i="54"/>
  <c r="B53" i="54"/>
  <c r="E53" i="54"/>
  <c r="F53" i="54"/>
  <c r="H53" i="54"/>
  <c r="I53" i="54"/>
  <c r="M53" i="54"/>
  <c r="N53" i="54"/>
  <c r="O53" i="54"/>
  <c r="P53" i="54"/>
  <c r="R53" i="54"/>
  <c r="S53" i="54"/>
  <c r="T53" i="54"/>
  <c r="U53" i="54"/>
  <c r="V53" i="54"/>
  <c r="W53" i="54"/>
  <c r="B54" i="54"/>
  <c r="E54" i="54"/>
  <c r="F54" i="54"/>
  <c r="H54" i="54"/>
  <c r="I54" i="54"/>
  <c r="M54" i="54"/>
  <c r="N54" i="54"/>
  <c r="O54" i="54"/>
  <c r="P54" i="54"/>
  <c r="R54" i="54"/>
  <c r="S54" i="54"/>
  <c r="T54" i="54"/>
  <c r="U54" i="54"/>
  <c r="V54" i="54"/>
  <c r="W54" i="54"/>
  <c r="B55" i="54"/>
  <c r="E55" i="54"/>
  <c r="F55" i="54"/>
  <c r="H55" i="54"/>
  <c r="I55" i="54"/>
  <c r="M55" i="54"/>
  <c r="N55" i="54"/>
  <c r="O55" i="54"/>
  <c r="P55" i="54"/>
  <c r="R55" i="54"/>
  <c r="S55" i="54"/>
  <c r="T55" i="54"/>
  <c r="U55" i="54"/>
  <c r="V55" i="54"/>
  <c r="W55" i="54"/>
  <c r="B56" i="54"/>
  <c r="E56" i="54"/>
  <c r="F56" i="54"/>
  <c r="H56" i="54"/>
  <c r="I56" i="54"/>
  <c r="M56" i="54"/>
  <c r="N56" i="54"/>
  <c r="O56" i="54"/>
  <c r="P56" i="54"/>
  <c r="R56" i="54"/>
  <c r="S56" i="54"/>
  <c r="T56" i="54"/>
  <c r="U56" i="54"/>
  <c r="V56" i="54"/>
  <c r="W56" i="54"/>
  <c r="B57" i="54"/>
  <c r="E57" i="54"/>
  <c r="F57" i="54"/>
  <c r="H57" i="54"/>
  <c r="I57" i="54"/>
  <c r="M57" i="54"/>
  <c r="N57" i="54"/>
  <c r="O57" i="54"/>
  <c r="P57" i="54"/>
  <c r="R57" i="54"/>
  <c r="S57" i="54"/>
  <c r="T57" i="54"/>
  <c r="U57" i="54"/>
  <c r="V57" i="54"/>
  <c r="W57" i="54"/>
  <c r="B58" i="54"/>
  <c r="E58" i="54"/>
  <c r="F58" i="54"/>
  <c r="H58" i="54"/>
  <c r="I58" i="54"/>
  <c r="M58" i="54"/>
  <c r="N58" i="54"/>
  <c r="O58" i="54"/>
  <c r="P58" i="54"/>
  <c r="R58" i="54"/>
  <c r="S58" i="54"/>
  <c r="T58" i="54"/>
  <c r="U58" i="54"/>
  <c r="V58" i="54"/>
  <c r="W58" i="54"/>
  <c r="B59" i="54"/>
  <c r="E59" i="54"/>
  <c r="F59" i="54"/>
  <c r="H59" i="54"/>
  <c r="I59" i="54"/>
  <c r="M59" i="54"/>
  <c r="N59" i="54"/>
  <c r="O59" i="54"/>
  <c r="P59" i="54"/>
  <c r="R59" i="54"/>
  <c r="S59" i="54"/>
  <c r="T59" i="54"/>
  <c r="U59" i="54"/>
  <c r="V59" i="54"/>
  <c r="W59" i="54"/>
  <c r="B60" i="54"/>
  <c r="E60" i="54"/>
  <c r="F60" i="54"/>
  <c r="H60" i="54"/>
  <c r="I60" i="54"/>
  <c r="M60" i="54"/>
  <c r="N60" i="54"/>
  <c r="O60" i="54"/>
  <c r="P60" i="54"/>
  <c r="R60" i="54"/>
  <c r="S60" i="54"/>
  <c r="T60" i="54"/>
  <c r="U60" i="54"/>
  <c r="V60" i="54"/>
  <c r="W60" i="54"/>
  <c r="B61" i="54"/>
  <c r="E61" i="54"/>
  <c r="F61" i="54"/>
  <c r="H61" i="54"/>
  <c r="I61" i="54"/>
  <c r="M61" i="54"/>
  <c r="N61" i="54"/>
  <c r="O61" i="54"/>
  <c r="P61" i="54"/>
  <c r="R61" i="54"/>
  <c r="S61" i="54"/>
  <c r="T61" i="54"/>
  <c r="U61" i="54"/>
  <c r="V61" i="54"/>
  <c r="W61" i="54"/>
  <c r="B62" i="54"/>
  <c r="E62" i="54"/>
  <c r="F62" i="54"/>
  <c r="H62" i="54"/>
  <c r="I62" i="54"/>
  <c r="M62" i="54"/>
  <c r="N62" i="54"/>
  <c r="O62" i="54"/>
  <c r="P62" i="54"/>
  <c r="R62" i="54"/>
  <c r="S62" i="54"/>
  <c r="T62" i="54"/>
  <c r="U62" i="54"/>
  <c r="V62" i="54"/>
  <c r="W62" i="54"/>
  <c r="B63" i="54"/>
  <c r="E63" i="54"/>
  <c r="F63" i="54"/>
  <c r="H63" i="54"/>
  <c r="I63" i="54"/>
  <c r="M63" i="54"/>
  <c r="N63" i="54"/>
  <c r="O63" i="54"/>
  <c r="P63" i="54"/>
  <c r="R63" i="54"/>
  <c r="S63" i="54"/>
  <c r="T63" i="54"/>
  <c r="U63" i="54"/>
  <c r="V63" i="54"/>
  <c r="W63" i="54"/>
  <c r="B64" i="54"/>
  <c r="E64" i="54"/>
  <c r="F64" i="54"/>
  <c r="H64" i="54"/>
  <c r="I64" i="54"/>
  <c r="M64" i="54"/>
  <c r="N64" i="54"/>
  <c r="O64" i="54"/>
  <c r="P64" i="54"/>
  <c r="R64" i="54"/>
  <c r="S64" i="54"/>
  <c r="T64" i="54"/>
  <c r="U64" i="54"/>
  <c r="V64" i="54"/>
  <c r="W64" i="54"/>
  <c r="B65" i="54"/>
  <c r="E65" i="54"/>
  <c r="F65" i="54"/>
  <c r="H65" i="54"/>
  <c r="I65" i="54"/>
  <c r="M65" i="54"/>
  <c r="N65" i="54"/>
  <c r="O65" i="54"/>
  <c r="P65" i="54"/>
  <c r="R65" i="54"/>
  <c r="S65" i="54"/>
  <c r="T65" i="54"/>
  <c r="U65" i="54"/>
  <c r="V65" i="54"/>
  <c r="W65" i="54"/>
  <c r="B66" i="54"/>
  <c r="E66" i="54"/>
  <c r="F66" i="54"/>
  <c r="H66" i="54"/>
  <c r="I66" i="54"/>
  <c r="M66" i="54"/>
  <c r="N66" i="54"/>
  <c r="O66" i="54"/>
  <c r="P66" i="54"/>
  <c r="R66" i="54"/>
  <c r="S66" i="54"/>
  <c r="T66" i="54"/>
  <c r="U66" i="54"/>
  <c r="V66" i="54"/>
  <c r="W66" i="54"/>
  <c r="B67" i="54"/>
  <c r="E67" i="54"/>
  <c r="F67" i="54"/>
  <c r="H67" i="54"/>
  <c r="I67" i="54"/>
  <c r="M67" i="54"/>
  <c r="N67" i="54"/>
  <c r="O67" i="54"/>
  <c r="P67" i="54"/>
  <c r="R67" i="54"/>
  <c r="S67" i="54"/>
  <c r="T67" i="54"/>
  <c r="U67" i="54"/>
  <c r="V67" i="54"/>
  <c r="W67" i="54"/>
  <c r="B68" i="54"/>
  <c r="E68" i="54"/>
  <c r="F68" i="54"/>
  <c r="H68" i="54"/>
  <c r="I68" i="54"/>
  <c r="M68" i="54"/>
  <c r="N68" i="54"/>
  <c r="O68" i="54"/>
  <c r="P68" i="54"/>
  <c r="R68" i="54"/>
  <c r="S68" i="54"/>
  <c r="T68" i="54"/>
  <c r="U68" i="54"/>
  <c r="V68" i="54"/>
  <c r="W68" i="54"/>
  <c r="B69" i="54"/>
  <c r="E69" i="54"/>
  <c r="F69" i="54"/>
  <c r="H69" i="54"/>
  <c r="I69" i="54"/>
  <c r="M69" i="54"/>
  <c r="N69" i="54"/>
  <c r="O69" i="54"/>
  <c r="P69" i="54"/>
  <c r="R69" i="54"/>
  <c r="S69" i="54"/>
  <c r="T69" i="54"/>
  <c r="U69" i="54"/>
  <c r="V69" i="54"/>
  <c r="W69" i="54"/>
  <c r="B70" i="54"/>
  <c r="E70" i="54"/>
  <c r="F70" i="54"/>
  <c r="H70" i="54"/>
  <c r="I70" i="54"/>
  <c r="M70" i="54"/>
  <c r="N70" i="54"/>
  <c r="O70" i="54"/>
  <c r="P70" i="54"/>
  <c r="R70" i="54"/>
  <c r="S70" i="54"/>
  <c r="T70" i="54"/>
  <c r="U70" i="54"/>
  <c r="V70" i="54"/>
  <c r="W70" i="54"/>
  <c r="B71" i="54"/>
  <c r="E71" i="54"/>
  <c r="F71" i="54"/>
  <c r="H71" i="54"/>
  <c r="I71" i="54"/>
  <c r="M71" i="54"/>
  <c r="N71" i="54"/>
  <c r="O71" i="54"/>
  <c r="P71" i="54"/>
  <c r="R71" i="54"/>
  <c r="S71" i="54"/>
  <c r="T71" i="54"/>
  <c r="U71" i="54"/>
  <c r="V71" i="54"/>
  <c r="W71" i="54"/>
  <c r="B72" i="54"/>
  <c r="E72" i="54"/>
  <c r="F72" i="54"/>
  <c r="H72" i="54"/>
  <c r="I72" i="54"/>
  <c r="M72" i="54"/>
  <c r="N72" i="54"/>
  <c r="O72" i="54"/>
  <c r="P72" i="54"/>
  <c r="R72" i="54"/>
  <c r="S72" i="54"/>
  <c r="T72" i="54"/>
  <c r="U72" i="54"/>
  <c r="V72" i="54"/>
  <c r="W72" i="54"/>
  <c r="B73" i="54"/>
  <c r="E73" i="54"/>
  <c r="F73" i="54"/>
  <c r="H73" i="54"/>
  <c r="I73" i="54"/>
  <c r="M73" i="54"/>
  <c r="N73" i="54"/>
  <c r="O73" i="54"/>
  <c r="P73" i="54"/>
  <c r="R73" i="54"/>
  <c r="S73" i="54"/>
  <c r="T73" i="54"/>
  <c r="U73" i="54"/>
  <c r="V73" i="54"/>
  <c r="W73" i="54"/>
  <c r="B74" i="54"/>
  <c r="E74" i="54"/>
  <c r="F74" i="54"/>
  <c r="H74" i="54"/>
  <c r="I74" i="54"/>
  <c r="M74" i="54"/>
  <c r="N74" i="54"/>
  <c r="O74" i="54"/>
  <c r="P74" i="54"/>
  <c r="R74" i="54"/>
  <c r="S74" i="54"/>
  <c r="T74" i="54"/>
  <c r="U74" i="54"/>
  <c r="V74" i="54"/>
  <c r="W74" i="54"/>
  <c r="B75" i="54"/>
  <c r="E75" i="54"/>
  <c r="F75" i="54"/>
  <c r="H75" i="54"/>
  <c r="I75" i="54"/>
  <c r="M75" i="54"/>
  <c r="N75" i="54"/>
  <c r="O75" i="54"/>
  <c r="P75" i="54"/>
  <c r="R75" i="54"/>
  <c r="S75" i="54"/>
  <c r="T75" i="54"/>
  <c r="U75" i="54"/>
  <c r="V75" i="54"/>
  <c r="W75" i="54"/>
  <c r="B76" i="54"/>
  <c r="E76" i="54"/>
  <c r="F76" i="54"/>
  <c r="H76" i="54"/>
  <c r="I76" i="54"/>
  <c r="M76" i="54"/>
  <c r="N76" i="54"/>
  <c r="O76" i="54"/>
  <c r="P76" i="54"/>
  <c r="R76" i="54"/>
  <c r="S76" i="54"/>
  <c r="T76" i="54"/>
  <c r="U76" i="54"/>
  <c r="V76" i="54"/>
  <c r="W76" i="54"/>
  <c r="B77" i="54"/>
  <c r="E77" i="54"/>
  <c r="F77" i="54"/>
  <c r="H77" i="54"/>
  <c r="I77" i="54"/>
  <c r="M77" i="54"/>
  <c r="N77" i="54"/>
  <c r="O77" i="54"/>
  <c r="P77" i="54"/>
  <c r="R77" i="54"/>
  <c r="S77" i="54"/>
  <c r="T77" i="54"/>
  <c r="U77" i="54"/>
  <c r="V77" i="54"/>
  <c r="W77" i="54"/>
  <c r="B78" i="54"/>
  <c r="E78" i="54"/>
  <c r="F78" i="54"/>
  <c r="H78" i="54"/>
  <c r="I78" i="54"/>
  <c r="M78" i="54"/>
  <c r="N78" i="54"/>
  <c r="O78" i="54"/>
  <c r="P78" i="54"/>
  <c r="R78" i="54"/>
  <c r="S78" i="54"/>
  <c r="T78" i="54"/>
  <c r="U78" i="54"/>
  <c r="V78" i="54"/>
  <c r="W78" i="54"/>
  <c r="B79" i="54"/>
  <c r="E79" i="54"/>
  <c r="F79" i="54"/>
  <c r="H79" i="54"/>
  <c r="I79" i="54"/>
  <c r="M79" i="54"/>
  <c r="N79" i="54"/>
  <c r="O79" i="54"/>
  <c r="P79" i="54"/>
  <c r="R79" i="54"/>
  <c r="S79" i="54"/>
  <c r="T79" i="54"/>
  <c r="U79" i="54"/>
  <c r="V79" i="54"/>
  <c r="W79" i="54"/>
  <c r="B80" i="54"/>
  <c r="E80" i="54"/>
  <c r="F80" i="54"/>
  <c r="H80" i="54"/>
  <c r="I80" i="54"/>
  <c r="M80" i="54"/>
  <c r="N80" i="54"/>
  <c r="O80" i="54"/>
  <c r="P80" i="54"/>
  <c r="R80" i="54"/>
  <c r="S80" i="54"/>
  <c r="T80" i="54"/>
  <c r="U80" i="54"/>
  <c r="V80" i="54"/>
  <c r="W80" i="54"/>
  <c r="B81" i="54"/>
  <c r="E81" i="54"/>
  <c r="F81" i="54"/>
  <c r="H81" i="54"/>
  <c r="I81" i="54"/>
  <c r="M81" i="54"/>
  <c r="N81" i="54"/>
  <c r="O81" i="54"/>
  <c r="P81" i="54"/>
  <c r="R81" i="54"/>
  <c r="S81" i="54"/>
  <c r="T81" i="54"/>
  <c r="U81" i="54"/>
  <c r="V81" i="54"/>
  <c r="W81" i="54"/>
  <c r="B82" i="54"/>
  <c r="E82" i="54"/>
  <c r="F82" i="54"/>
  <c r="H82" i="54"/>
  <c r="I82" i="54"/>
  <c r="M82" i="54"/>
  <c r="N82" i="54"/>
  <c r="O82" i="54"/>
  <c r="P82" i="54"/>
  <c r="R82" i="54"/>
  <c r="S82" i="54"/>
  <c r="T82" i="54"/>
  <c r="U82" i="54"/>
  <c r="V82" i="54"/>
  <c r="W82" i="54"/>
  <c r="B83" i="54"/>
  <c r="E83" i="54"/>
  <c r="F83" i="54"/>
  <c r="H83" i="54"/>
  <c r="I83" i="54"/>
  <c r="M83" i="54"/>
  <c r="N83" i="54"/>
  <c r="O83" i="54"/>
  <c r="P83" i="54"/>
  <c r="R83" i="54"/>
  <c r="S83" i="54"/>
  <c r="T83" i="54"/>
  <c r="U83" i="54"/>
  <c r="V83" i="54"/>
  <c r="W83" i="54"/>
  <c r="B84" i="54"/>
  <c r="E84" i="54"/>
  <c r="F84" i="54"/>
  <c r="H84" i="54"/>
  <c r="I84" i="54"/>
  <c r="M84" i="54"/>
  <c r="N84" i="54"/>
  <c r="O84" i="54"/>
  <c r="P84" i="54"/>
  <c r="R84" i="54"/>
  <c r="S84" i="54"/>
  <c r="T84" i="54"/>
  <c r="U84" i="54"/>
  <c r="V84" i="54"/>
  <c r="W84" i="54"/>
  <c r="B85" i="54"/>
  <c r="E85" i="54"/>
  <c r="F85" i="54"/>
  <c r="H85" i="54"/>
  <c r="I85" i="54"/>
  <c r="M85" i="54"/>
  <c r="N85" i="54"/>
  <c r="O85" i="54"/>
  <c r="P85" i="54"/>
  <c r="R85" i="54"/>
  <c r="S85" i="54"/>
  <c r="T85" i="54"/>
  <c r="U85" i="54"/>
  <c r="V85" i="54"/>
  <c r="W85" i="54"/>
  <c r="B86" i="54"/>
  <c r="E86" i="54"/>
  <c r="F86" i="54"/>
  <c r="H86" i="54"/>
  <c r="I86" i="54"/>
  <c r="M86" i="54"/>
  <c r="N86" i="54"/>
  <c r="O86" i="54"/>
  <c r="P86" i="54"/>
  <c r="R86" i="54"/>
  <c r="S86" i="54"/>
  <c r="T86" i="54"/>
  <c r="U86" i="54"/>
  <c r="V86" i="54"/>
  <c r="W86" i="54"/>
  <c r="B87" i="54"/>
  <c r="E87" i="54"/>
  <c r="F87" i="54"/>
  <c r="H87" i="54"/>
  <c r="I87" i="54"/>
  <c r="M87" i="54"/>
  <c r="N87" i="54"/>
  <c r="O87" i="54"/>
  <c r="P87" i="54"/>
  <c r="R87" i="54"/>
  <c r="S87" i="54"/>
  <c r="T87" i="54"/>
  <c r="U87" i="54"/>
  <c r="V87" i="54"/>
  <c r="W87" i="54"/>
  <c r="B88" i="54"/>
  <c r="E88" i="54"/>
  <c r="F88" i="54"/>
  <c r="H88" i="54"/>
  <c r="I88" i="54"/>
  <c r="M88" i="54"/>
  <c r="N88" i="54"/>
  <c r="O88" i="54"/>
  <c r="P88" i="54"/>
  <c r="R88" i="54"/>
  <c r="S88" i="54"/>
  <c r="T88" i="54"/>
  <c r="U88" i="54"/>
  <c r="V88" i="54"/>
  <c r="W88" i="54"/>
  <c r="B89" i="54"/>
  <c r="E89" i="54"/>
  <c r="F89" i="54"/>
  <c r="H89" i="54"/>
  <c r="I89" i="54"/>
  <c r="M89" i="54"/>
  <c r="N89" i="54"/>
  <c r="O89" i="54"/>
  <c r="P89" i="54"/>
  <c r="R89" i="54"/>
  <c r="S89" i="54"/>
  <c r="T89" i="54"/>
  <c r="U89" i="54"/>
  <c r="V89" i="54"/>
  <c r="W89" i="54"/>
  <c r="B90" i="54"/>
  <c r="E90" i="54"/>
  <c r="F90" i="54"/>
  <c r="H90" i="54"/>
  <c r="I90" i="54"/>
  <c r="M90" i="54"/>
  <c r="N90" i="54"/>
  <c r="O90" i="54"/>
  <c r="P90" i="54"/>
  <c r="R90" i="54"/>
  <c r="S90" i="54"/>
  <c r="T90" i="54"/>
  <c r="U90" i="54"/>
  <c r="V90" i="54"/>
  <c r="W90" i="54"/>
  <c r="B91" i="54"/>
  <c r="E91" i="54"/>
  <c r="F91" i="54"/>
  <c r="H91" i="54"/>
  <c r="I91" i="54"/>
  <c r="M91" i="54"/>
  <c r="N91" i="54"/>
  <c r="O91" i="54"/>
  <c r="P91" i="54"/>
  <c r="R91" i="54"/>
  <c r="S91" i="54"/>
  <c r="T91" i="54"/>
  <c r="U91" i="54"/>
  <c r="V91" i="54"/>
  <c r="W91" i="54"/>
  <c r="B92" i="54"/>
  <c r="E92" i="54"/>
  <c r="F92" i="54"/>
  <c r="H92" i="54"/>
  <c r="I92" i="54"/>
  <c r="M92" i="54"/>
  <c r="N92" i="54"/>
  <c r="O92" i="54"/>
  <c r="P92" i="54"/>
  <c r="R92" i="54"/>
  <c r="S92" i="54"/>
  <c r="T92" i="54"/>
  <c r="U92" i="54"/>
  <c r="V92" i="54"/>
  <c r="W92" i="54"/>
  <c r="B93" i="54"/>
  <c r="E93" i="54"/>
  <c r="F93" i="54"/>
  <c r="H93" i="54"/>
  <c r="I93" i="54"/>
  <c r="M93" i="54"/>
  <c r="N93" i="54"/>
  <c r="O93" i="54"/>
  <c r="P93" i="54"/>
  <c r="R93" i="54"/>
  <c r="S93" i="54"/>
  <c r="T93" i="54"/>
  <c r="U93" i="54"/>
  <c r="V93" i="54"/>
  <c r="W93" i="54"/>
  <c r="B94" i="54"/>
  <c r="E94" i="54"/>
  <c r="F94" i="54"/>
  <c r="H94" i="54"/>
  <c r="I94" i="54"/>
  <c r="M94" i="54"/>
  <c r="N94" i="54"/>
  <c r="O94" i="54"/>
  <c r="P94" i="54"/>
  <c r="R94" i="54"/>
  <c r="S94" i="54"/>
  <c r="T94" i="54"/>
  <c r="U94" i="54"/>
  <c r="V94" i="54"/>
  <c r="W94" i="54"/>
  <c r="B95" i="54"/>
  <c r="E95" i="54"/>
  <c r="F95" i="54"/>
  <c r="H95" i="54"/>
  <c r="I95" i="54"/>
  <c r="M95" i="54"/>
  <c r="N95" i="54"/>
  <c r="O95" i="54"/>
  <c r="P95" i="54"/>
  <c r="R95" i="54"/>
  <c r="S95" i="54"/>
  <c r="T95" i="54"/>
  <c r="U95" i="54"/>
  <c r="V95" i="54"/>
  <c r="W95" i="54"/>
  <c r="B96" i="54"/>
  <c r="E96" i="54"/>
  <c r="F96" i="54"/>
  <c r="H96" i="54"/>
  <c r="I96" i="54"/>
  <c r="M96" i="54"/>
  <c r="N96" i="54"/>
  <c r="O96" i="54"/>
  <c r="P96" i="54"/>
  <c r="R96" i="54"/>
  <c r="S96" i="54"/>
  <c r="T96" i="54"/>
  <c r="U96" i="54"/>
  <c r="V96" i="54"/>
  <c r="W96" i="54"/>
  <c r="B97" i="54"/>
  <c r="E97" i="54"/>
  <c r="F97" i="54"/>
  <c r="H97" i="54"/>
  <c r="I97" i="54"/>
  <c r="M97" i="54"/>
  <c r="N97" i="54"/>
  <c r="O97" i="54"/>
  <c r="P97" i="54"/>
  <c r="R97" i="54"/>
  <c r="S97" i="54"/>
  <c r="T97" i="54"/>
  <c r="U97" i="54"/>
  <c r="V97" i="54"/>
  <c r="W97" i="54"/>
  <c r="B98" i="54"/>
  <c r="E98" i="54"/>
  <c r="F98" i="54"/>
  <c r="H98" i="54"/>
  <c r="I98" i="54"/>
  <c r="M98" i="54"/>
  <c r="N98" i="54"/>
  <c r="O98" i="54"/>
  <c r="P98" i="54"/>
  <c r="R98" i="54"/>
  <c r="S98" i="54"/>
  <c r="T98" i="54"/>
  <c r="U98" i="54"/>
  <c r="V98" i="54"/>
  <c r="W98" i="54"/>
  <c r="B99" i="54"/>
  <c r="E99" i="54"/>
  <c r="F99" i="54"/>
  <c r="H99" i="54"/>
  <c r="I99" i="54"/>
  <c r="M99" i="54"/>
  <c r="N99" i="54"/>
  <c r="O99" i="54"/>
  <c r="P99" i="54"/>
  <c r="R99" i="54"/>
  <c r="S99" i="54"/>
  <c r="T99" i="54"/>
  <c r="U99" i="54"/>
  <c r="V99" i="54"/>
  <c r="W99" i="54"/>
  <c r="B100" i="54"/>
  <c r="E100" i="54"/>
  <c r="F100" i="54"/>
  <c r="H100" i="54"/>
  <c r="I100" i="54"/>
  <c r="M100" i="54"/>
  <c r="N100" i="54"/>
  <c r="O100" i="54"/>
  <c r="P100" i="54"/>
  <c r="R100" i="54"/>
  <c r="S100" i="54"/>
  <c r="T100" i="54"/>
  <c r="U100" i="54"/>
  <c r="V100" i="54"/>
  <c r="W100" i="54"/>
  <c r="B101" i="54"/>
  <c r="E101" i="54"/>
  <c r="F101" i="54"/>
  <c r="H101" i="54"/>
  <c r="I101" i="54"/>
  <c r="M101" i="54"/>
  <c r="N101" i="54"/>
  <c r="O101" i="54"/>
  <c r="P101" i="54"/>
  <c r="R101" i="54"/>
  <c r="S101" i="54"/>
  <c r="T101" i="54"/>
  <c r="U101" i="54"/>
  <c r="V101" i="54"/>
  <c r="W101" i="54"/>
  <c r="B102" i="54"/>
  <c r="E102" i="54"/>
  <c r="F102" i="54"/>
  <c r="H102" i="54"/>
  <c r="I102" i="54"/>
  <c r="M102" i="54"/>
  <c r="N102" i="54"/>
  <c r="O102" i="54"/>
  <c r="P102" i="54"/>
  <c r="R102" i="54"/>
  <c r="S102" i="54"/>
  <c r="T102" i="54"/>
  <c r="U102" i="54"/>
  <c r="V102" i="54"/>
  <c r="W102" i="54"/>
  <c r="B103" i="54"/>
  <c r="E103" i="54"/>
  <c r="F103" i="54"/>
  <c r="H103" i="54"/>
  <c r="I103" i="54"/>
  <c r="M103" i="54"/>
  <c r="N103" i="54"/>
  <c r="O103" i="54"/>
  <c r="P103" i="54"/>
  <c r="R103" i="54"/>
  <c r="S103" i="54"/>
  <c r="T103" i="54"/>
  <c r="U103" i="54"/>
  <c r="V103" i="54"/>
  <c r="W103" i="54"/>
  <c r="B104" i="54"/>
  <c r="E104" i="54"/>
  <c r="F104" i="54"/>
  <c r="H104" i="54"/>
  <c r="I104" i="54"/>
  <c r="M104" i="54"/>
  <c r="N104" i="54"/>
  <c r="O104" i="54"/>
  <c r="P104" i="54"/>
  <c r="R104" i="54"/>
  <c r="S104" i="54"/>
  <c r="T104" i="54"/>
  <c r="U104" i="54"/>
  <c r="V104" i="54"/>
  <c r="W104" i="54"/>
  <c r="B105" i="54"/>
  <c r="E105" i="54"/>
  <c r="F105" i="54"/>
  <c r="H105" i="54"/>
  <c r="I105" i="54"/>
  <c r="M105" i="54"/>
  <c r="N105" i="54"/>
  <c r="O105" i="54"/>
  <c r="P105" i="54"/>
  <c r="R105" i="54"/>
  <c r="S105" i="54"/>
  <c r="T105" i="54"/>
  <c r="U105" i="54"/>
  <c r="V105" i="54"/>
  <c r="W105" i="54"/>
  <c r="B106" i="54"/>
  <c r="E106" i="54"/>
  <c r="F106" i="54"/>
  <c r="H106" i="54"/>
  <c r="I106" i="54"/>
  <c r="M106" i="54"/>
  <c r="N106" i="54"/>
  <c r="O106" i="54"/>
  <c r="P106" i="54"/>
  <c r="R106" i="54"/>
  <c r="S106" i="54"/>
  <c r="T106" i="54"/>
  <c r="U106" i="54"/>
  <c r="V106" i="54"/>
  <c r="W106" i="54"/>
  <c r="B107" i="54"/>
  <c r="E107" i="54"/>
  <c r="F107" i="54"/>
  <c r="H107" i="54"/>
  <c r="I107" i="54"/>
  <c r="M107" i="54"/>
  <c r="N107" i="54"/>
  <c r="O107" i="54"/>
  <c r="P107" i="54"/>
  <c r="R107" i="54"/>
  <c r="S107" i="54"/>
  <c r="T107" i="54"/>
  <c r="U107" i="54"/>
  <c r="V107" i="54"/>
  <c r="W107" i="54"/>
  <c r="B108" i="54"/>
  <c r="E108" i="54"/>
  <c r="F108" i="54"/>
  <c r="H108" i="54"/>
  <c r="I108" i="54"/>
  <c r="M108" i="54"/>
  <c r="N108" i="54"/>
  <c r="O108" i="54"/>
  <c r="P108" i="54"/>
  <c r="R108" i="54"/>
  <c r="S108" i="54"/>
  <c r="T108" i="54"/>
  <c r="U108" i="54"/>
  <c r="V108" i="54"/>
  <c r="W108" i="54"/>
  <c r="E129" i="54"/>
  <c r="F129" i="54"/>
  <c r="R129" i="54"/>
  <c r="S129" i="54"/>
  <c r="T129" i="54"/>
  <c r="U129" i="54"/>
  <c r="V129" i="54"/>
  <c r="W129" i="54"/>
  <c r="E130" i="54"/>
  <c r="F130" i="54"/>
  <c r="R130" i="54"/>
  <c r="S130" i="54"/>
  <c r="T130" i="54"/>
  <c r="U130" i="54"/>
  <c r="V130" i="54"/>
  <c r="W130" i="54"/>
  <c r="E131" i="54"/>
  <c r="F131" i="54"/>
  <c r="R131" i="54"/>
  <c r="S131" i="54"/>
  <c r="T131" i="54"/>
  <c r="U131" i="54"/>
  <c r="V131" i="54"/>
  <c r="W131" i="54"/>
  <c r="E132" i="54"/>
  <c r="F132" i="54"/>
  <c r="R132" i="54"/>
  <c r="S132" i="54"/>
  <c r="T132" i="54"/>
  <c r="U132" i="54"/>
  <c r="V132" i="54"/>
  <c r="W132" i="54"/>
  <c r="E133" i="54"/>
  <c r="F133" i="54"/>
  <c r="R133" i="54"/>
  <c r="S133" i="54"/>
  <c r="T133" i="54"/>
  <c r="U133" i="54"/>
  <c r="V133" i="54"/>
  <c r="W133" i="54"/>
  <c r="E134" i="54"/>
  <c r="F134" i="54"/>
  <c r="R134" i="54"/>
  <c r="S134" i="54"/>
  <c r="T134" i="54"/>
  <c r="U134" i="54"/>
  <c r="V134" i="54"/>
  <c r="W134" i="54"/>
  <c r="E135" i="54"/>
  <c r="F135" i="54"/>
  <c r="R135" i="54"/>
  <c r="S135" i="54"/>
  <c r="T135" i="54"/>
  <c r="U135" i="54"/>
  <c r="V135" i="54"/>
  <c r="W135" i="54"/>
  <c r="E136" i="54"/>
  <c r="F136" i="54"/>
  <c r="R136" i="54"/>
  <c r="S136" i="54"/>
  <c r="T136" i="54"/>
  <c r="U136" i="54"/>
  <c r="V136" i="54"/>
  <c r="W136" i="54"/>
  <c r="E137" i="54"/>
  <c r="F137" i="54"/>
  <c r="R137" i="54"/>
  <c r="S137" i="54"/>
  <c r="T137" i="54"/>
  <c r="U137" i="54"/>
  <c r="V137" i="54"/>
  <c r="W137" i="54"/>
  <c r="E138" i="54"/>
  <c r="F138" i="54"/>
  <c r="R138" i="54"/>
  <c r="S138" i="54"/>
  <c r="T138" i="54"/>
  <c r="U138" i="54"/>
  <c r="V138" i="54"/>
  <c r="W138" i="54"/>
  <c r="E139" i="54"/>
  <c r="F139" i="54"/>
  <c r="R139" i="54"/>
  <c r="S139" i="54"/>
  <c r="T139" i="54"/>
  <c r="U139" i="54"/>
  <c r="V139" i="54"/>
  <c r="W139" i="54"/>
  <c r="E140" i="54"/>
  <c r="F140" i="54"/>
  <c r="R140" i="54"/>
  <c r="S140" i="54"/>
  <c r="T140" i="54"/>
  <c r="U140" i="54"/>
  <c r="V140" i="54"/>
  <c r="W140" i="54"/>
  <c r="E141" i="54"/>
  <c r="F141" i="54"/>
  <c r="R141" i="54"/>
  <c r="S141" i="54"/>
  <c r="T141" i="54"/>
  <c r="U141" i="54"/>
  <c r="V141" i="54"/>
  <c r="W141" i="54"/>
  <c r="E142" i="54"/>
  <c r="F142" i="54"/>
  <c r="R142" i="54"/>
  <c r="S142" i="54"/>
  <c r="T142" i="54"/>
  <c r="U142" i="54"/>
  <c r="V142" i="54"/>
  <c r="W142" i="54"/>
  <c r="E143" i="54"/>
  <c r="F143" i="54"/>
  <c r="R143" i="54"/>
  <c r="S143" i="54"/>
  <c r="T143" i="54"/>
  <c r="U143" i="54"/>
  <c r="V143" i="54"/>
  <c r="W143" i="54"/>
  <c r="E144" i="54"/>
  <c r="F144" i="54"/>
  <c r="R144" i="54"/>
  <c r="S144" i="54"/>
  <c r="T144" i="54"/>
  <c r="U144" i="54"/>
  <c r="V144" i="54"/>
  <c r="W144" i="54"/>
  <c r="E145" i="54"/>
  <c r="F145" i="54"/>
  <c r="R145" i="54"/>
  <c r="S145" i="54"/>
  <c r="T145" i="54"/>
  <c r="U145" i="54"/>
  <c r="V145" i="54"/>
  <c r="W145" i="54"/>
  <c r="E146" i="54"/>
  <c r="F146" i="54"/>
  <c r="R146" i="54"/>
  <c r="S146" i="54"/>
  <c r="T146" i="54"/>
  <c r="U146" i="54"/>
  <c r="V146" i="54"/>
  <c r="W146" i="54"/>
  <c r="E147" i="54"/>
  <c r="F147" i="54"/>
  <c r="R147" i="54"/>
  <c r="S147" i="54"/>
  <c r="T147" i="54"/>
  <c r="U147" i="54"/>
  <c r="V147" i="54"/>
  <c r="W147" i="54"/>
  <c r="E148" i="54"/>
  <c r="F148" i="54"/>
  <c r="R148" i="54"/>
  <c r="S148" i="54"/>
  <c r="T148" i="54"/>
  <c r="U148" i="54"/>
  <c r="V148" i="54"/>
  <c r="W148" i="54"/>
  <c r="E149" i="54"/>
  <c r="F149" i="54"/>
  <c r="R149" i="54"/>
  <c r="S149" i="54"/>
  <c r="T149" i="54"/>
  <c r="U149" i="54"/>
  <c r="V149" i="54"/>
  <c r="W149" i="54"/>
  <c r="E150" i="54"/>
  <c r="F150" i="54"/>
  <c r="R150" i="54"/>
  <c r="S150" i="54"/>
  <c r="T150" i="54"/>
  <c r="U150" i="54"/>
  <c r="V150" i="54"/>
  <c r="W150" i="54"/>
  <c r="E151" i="54"/>
  <c r="F151" i="54"/>
  <c r="R151" i="54"/>
  <c r="S151" i="54"/>
  <c r="T151" i="54"/>
  <c r="U151" i="54"/>
  <c r="V151" i="54"/>
  <c r="W151" i="54"/>
  <c r="E152" i="54"/>
  <c r="F152" i="54"/>
  <c r="R152" i="54"/>
  <c r="S152" i="54"/>
  <c r="T152" i="54"/>
  <c r="U152" i="54"/>
  <c r="V152" i="54"/>
  <c r="W152" i="54"/>
  <c r="E153" i="54"/>
  <c r="F153" i="54"/>
  <c r="R153" i="54"/>
  <c r="S153" i="54"/>
  <c r="T153" i="54"/>
  <c r="U153" i="54"/>
  <c r="V153" i="54"/>
  <c r="W153" i="54"/>
  <c r="E154" i="54"/>
  <c r="F154" i="54"/>
  <c r="R154" i="54"/>
  <c r="S154" i="54"/>
  <c r="T154" i="54"/>
  <c r="U154" i="54"/>
  <c r="V154" i="54"/>
  <c r="W154" i="54"/>
  <c r="E155" i="54"/>
  <c r="F155" i="54"/>
  <c r="R155" i="54"/>
  <c r="S155" i="54"/>
  <c r="T155" i="54"/>
  <c r="U155" i="54"/>
  <c r="V155" i="54"/>
  <c r="W155" i="54"/>
  <c r="E156" i="54"/>
  <c r="F156" i="54"/>
  <c r="R156" i="54"/>
  <c r="S156" i="54"/>
  <c r="T156" i="54"/>
  <c r="U156" i="54"/>
  <c r="V156" i="54"/>
  <c r="W156" i="54"/>
  <c r="E157" i="54"/>
  <c r="F157" i="54"/>
  <c r="R157" i="54"/>
  <c r="S157" i="54"/>
  <c r="T157" i="54"/>
  <c r="U157" i="54"/>
  <c r="V157" i="54"/>
  <c r="W157" i="54"/>
  <c r="E158" i="54"/>
  <c r="F158" i="54"/>
  <c r="R158" i="54"/>
  <c r="S158" i="54"/>
  <c r="T158" i="54"/>
  <c r="U158" i="54"/>
  <c r="V158" i="54"/>
  <c r="W158" i="54"/>
  <c r="E159" i="54"/>
  <c r="F159" i="54"/>
  <c r="R159" i="54"/>
  <c r="S159" i="54"/>
  <c r="T159" i="54"/>
  <c r="U159" i="54"/>
  <c r="V159" i="54"/>
  <c r="W159" i="54"/>
  <c r="E160" i="54"/>
  <c r="F160" i="54"/>
  <c r="R160" i="54"/>
  <c r="S160" i="54"/>
  <c r="T160" i="54"/>
  <c r="U160" i="54"/>
  <c r="V160" i="54"/>
  <c r="W160" i="54"/>
  <c r="E161" i="54"/>
  <c r="F161" i="54"/>
  <c r="R161" i="54"/>
  <c r="S161" i="54"/>
  <c r="T161" i="54"/>
  <c r="U161" i="54"/>
  <c r="V161" i="54"/>
  <c r="W161" i="54"/>
  <c r="E162" i="54"/>
  <c r="F162" i="54"/>
  <c r="R162" i="54"/>
  <c r="S162" i="54"/>
  <c r="T162" i="54"/>
  <c r="U162" i="54"/>
  <c r="V162" i="54"/>
  <c r="W162" i="54"/>
  <c r="E163" i="54"/>
  <c r="F163" i="54"/>
  <c r="R163" i="54"/>
  <c r="S163" i="54"/>
  <c r="T163" i="54"/>
  <c r="U163" i="54"/>
  <c r="V163" i="54"/>
  <c r="W163" i="54"/>
  <c r="E164" i="54"/>
  <c r="F164" i="54"/>
  <c r="R164" i="54"/>
  <c r="S164" i="54"/>
  <c r="T164" i="54"/>
  <c r="U164" i="54"/>
  <c r="V164" i="54"/>
  <c r="W164" i="54"/>
  <c r="E165" i="54"/>
  <c r="F165" i="54"/>
  <c r="R165" i="54"/>
  <c r="S165" i="54"/>
  <c r="T165" i="54"/>
  <c r="U165" i="54"/>
  <c r="V165" i="54"/>
  <c r="W165" i="54"/>
  <c r="E166" i="54"/>
  <c r="F166" i="54"/>
  <c r="R166" i="54"/>
  <c r="S166" i="54"/>
  <c r="T166" i="54"/>
  <c r="U166" i="54"/>
  <c r="V166" i="54"/>
  <c r="W166" i="54"/>
  <c r="E167" i="54"/>
  <c r="F167" i="54"/>
  <c r="R167" i="54"/>
  <c r="S167" i="54"/>
  <c r="T167" i="54"/>
  <c r="U167" i="54"/>
  <c r="V167" i="54"/>
  <c r="W167" i="54"/>
  <c r="E168" i="54"/>
  <c r="F168" i="54"/>
  <c r="R168" i="54"/>
  <c r="S168" i="54"/>
  <c r="T168" i="54"/>
  <c r="U168" i="54"/>
  <c r="V168" i="54"/>
  <c r="W168" i="54"/>
  <c r="E169" i="54"/>
  <c r="F169" i="54"/>
  <c r="R169" i="54"/>
  <c r="S169" i="54"/>
  <c r="T169" i="54"/>
  <c r="U169" i="54"/>
  <c r="V169" i="54"/>
  <c r="W169" i="54"/>
  <c r="E170" i="54"/>
  <c r="F170" i="54"/>
  <c r="R170" i="54"/>
  <c r="S170" i="54"/>
  <c r="T170" i="54"/>
  <c r="U170" i="54"/>
  <c r="V170" i="54"/>
  <c r="W170" i="54"/>
  <c r="E171" i="54"/>
  <c r="F171" i="54"/>
  <c r="R171" i="54"/>
  <c r="S171" i="54"/>
  <c r="T171" i="54"/>
  <c r="U171" i="54"/>
  <c r="V171" i="54"/>
  <c r="W171" i="54"/>
  <c r="E172" i="54"/>
  <c r="F172" i="54"/>
  <c r="R172" i="54"/>
  <c r="S172" i="54"/>
  <c r="T172" i="54"/>
  <c r="U172" i="54"/>
  <c r="V172" i="54"/>
  <c r="W172" i="54"/>
  <c r="E173" i="54"/>
  <c r="F173" i="54"/>
  <c r="R173" i="54"/>
  <c r="S173" i="54"/>
  <c r="T173" i="54"/>
  <c r="U173" i="54"/>
  <c r="V173" i="54"/>
  <c r="W173" i="54"/>
  <c r="H16" i="50"/>
  <c r="O16" i="50"/>
  <c r="AJ16" i="50"/>
  <c r="AQ16" i="50"/>
  <c r="AS16" i="50"/>
  <c r="A17" i="50"/>
  <c r="A18" i="50" s="1"/>
  <c r="H17" i="50"/>
  <c r="O17" i="50"/>
  <c r="AJ17" i="50"/>
  <c r="AQ17" i="50"/>
  <c r="H18" i="50"/>
  <c r="O18" i="50"/>
  <c r="AJ18" i="50"/>
  <c r="AQ18" i="50"/>
  <c r="H19" i="50"/>
  <c r="O19" i="50"/>
  <c r="AJ19" i="50"/>
  <c r="AQ19" i="50"/>
  <c r="H20" i="50"/>
  <c r="O20" i="50"/>
  <c r="AJ20" i="50"/>
  <c r="AQ20" i="50"/>
  <c r="H21" i="50"/>
  <c r="O21" i="50"/>
  <c r="AJ21" i="50"/>
  <c r="AQ21" i="50"/>
  <c r="H22" i="50"/>
  <c r="O22" i="50"/>
  <c r="AJ22" i="50"/>
  <c r="AQ22" i="50"/>
  <c r="H23" i="50"/>
  <c r="O23" i="50"/>
  <c r="AJ23" i="50"/>
  <c r="AQ23" i="50"/>
  <c r="H24" i="50"/>
  <c r="O24" i="50"/>
  <c r="AJ24" i="50"/>
  <c r="AQ24" i="50"/>
  <c r="H25" i="50"/>
  <c r="O25" i="50"/>
  <c r="AJ25" i="50"/>
  <c r="AQ25" i="50"/>
  <c r="H26" i="50"/>
  <c r="O26" i="50"/>
  <c r="AJ26" i="50"/>
  <c r="AQ26" i="50"/>
  <c r="H27" i="50"/>
  <c r="O27" i="50"/>
  <c r="AJ27" i="50"/>
  <c r="AQ27" i="50"/>
  <c r="H28" i="50"/>
  <c r="O28" i="50"/>
  <c r="AJ28" i="50"/>
  <c r="AQ28" i="50"/>
  <c r="H29" i="50"/>
  <c r="O29" i="50"/>
  <c r="AJ29" i="50"/>
  <c r="AQ29" i="50"/>
  <c r="H30" i="50"/>
  <c r="O30" i="50"/>
  <c r="AJ30" i="50"/>
  <c r="AQ30" i="50"/>
  <c r="H31" i="50"/>
  <c r="O31" i="50"/>
  <c r="AJ31" i="50"/>
  <c r="AQ31" i="50"/>
  <c r="H32" i="50"/>
  <c r="O32" i="50"/>
  <c r="AJ32" i="50"/>
  <c r="AQ32" i="50"/>
  <c r="H33" i="50"/>
  <c r="O33" i="50"/>
  <c r="AJ33" i="50"/>
  <c r="AQ33" i="50"/>
  <c r="H34" i="50"/>
  <c r="O34" i="50"/>
  <c r="AJ34" i="50"/>
  <c r="AQ34" i="50"/>
  <c r="H35" i="50"/>
  <c r="O35" i="50"/>
  <c r="AJ35" i="50"/>
  <c r="AQ35" i="50"/>
  <c r="H36" i="50"/>
  <c r="O36" i="50"/>
  <c r="AJ36" i="50"/>
  <c r="AQ36" i="50"/>
  <c r="H37" i="50"/>
  <c r="O37" i="50"/>
  <c r="AJ37" i="50"/>
  <c r="AQ37" i="50"/>
  <c r="H38" i="50"/>
  <c r="O38" i="50"/>
  <c r="AJ38" i="50"/>
  <c r="AQ38" i="50"/>
  <c r="H39" i="50"/>
  <c r="O39" i="50"/>
  <c r="AJ39" i="50"/>
  <c r="AQ39" i="50"/>
  <c r="H40" i="50"/>
  <c r="O40" i="50"/>
  <c r="AJ40" i="50"/>
  <c r="AQ40" i="50"/>
  <c r="H41" i="50"/>
  <c r="O41" i="50"/>
  <c r="AJ41" i="50"/>
  <c r="AQ41" i="50"/>
  <c r="H42" i="50"/>
  <c r="O42" i="50"/>
  <c r="AJ42" i="50"/>
  <c r="AQ42" i="50"/>
  <c r="H43" i="50"/>
  <c r="O43" i="50"/>
  <c r="AJ43" i="50"/>
  <c r="AQ43" i="50"/>
  <c r="H44" i="50"/>
  <c r="O44" i="50"/>
  <c r="AJ44" i="50"/>
  <c r="AQ44" i="50"/>
  <c r="H45" i="50"/>
  <c r="O45" i="50"/>
  <c r="AJ45" i="50"/>
  <c r="AQ45" i="50"/>
  <c r="H46" i="50"/>
  <c r="AT46" i="50" s="1"/>
  <c r="O46" i="50"/>
  <c r="AJ46" i="50"/>
  <c r="AQ46" i="50"/>
  <c r="H47" i="50"/>
  <c r="O47" i="50"/>
  <c r="AJ47" i="50"/>
  <c r="AQ47" i="50"/>
  <c r="H48" i="50"/>
  <c r="O48" i="50"/>
  <c r="AJ48" i="50"/>
  <c r="AQ48" i="50"/>
  <c r="H49" i="50"/>
  <c r="O49" i="50"/>
  <c r="AJ49" i="50"/>
  <c r="AQ49" i="50"/>
  <c r="H50" i="50"/>
  <c r="O50" i="50"/>
  <c r="AJ50" i="50"/>
  <c r="AQ50" i="50"/>
  <c r="F9" i="70"/>
  <c r="B10" i="70"/>
  <c r="F10" i="70"/>
  <c r="B11" i="70"/>
  <c r="F11" i="70"/>
  <c r="B12" i="70"/>
  <c r="F12" i="70"/>
  <c r="B13" i="70"/>
  <c r="F13" i="70"/>
  <c r="B14" i="70"/>
  <c r="F14" i="70"/>
  <c r="B15" i="70"/>
  <c r="F15" i="70"/>
  <c r="B16" i="70"/>
  <c r="F16" i="70"/>
  <c r="B17" i="70"/>
  <c r="F17" i="70"/>
  <c r="B18" i="70"/>
  <c r="F18" i="70"/>
  <c r="B19" i="70"/>
  <c r="F19" i="70"/>
  <c r="B20" i="70"/>
  <c r="F20" i="70"/>
  <c r="B21" i="70"/>
  <c r="F21" i="70"/>
  <c r="B22" i="70"/>
  <c r="F22" i="70"/>
  <c r="B23" i="70"/>
  <c r="F23" i="70"/>
  <c r="B24" i="70"/>
  <c r="F24" i="70"/>
  <c r="B25" i="70"/>
  <c r="F25" i="70"/>
  <c r="B26" i="70"/>
  <c r="F26" i="70"/>
  <c r="B27" i="70"/>
  <c r="F27" i="70"/>
  <c r="B28" i="70"/>
  <c r="F28" i="70"/>
  <c r="B29" i="70"/>
  <c r="F29" i="70"/>
  <c r="B30" i="70"/>
  <c r="F30" i="70"/>
  <c r="B31" i="70"/>
  <c r="F31" i="70"/>
  <c r="B32" i="70"/>
  <c r="F32" i="70"/>
  <c r="B33" i="70"/>
  <c r="F33" i="70"/>
  <c r="B34" i="70"/>
  <c r="F34" i="70"/>
  <c r="B35" i="70"/>
  <c r="F35" i="70"/>
  <c r="B36" i="70"/>
  <c r="F36" i="70"/>
  <c r="B37" i="70"/>
  <c r="F37" i="70"/>
  <c r="B38" i="70"/>
  <c r="F38" i="70"/>
  <c r="B39" i="70"/>
  <c r="F39" i="70"/>
  <c r="B40" i="70"/>
  <c r="F40" i="70"/>
  <c r="B41" i="70"/>
  <c r="F41" i="70"/>
  <c r="B42" i="70"/>
  <c r="F42" i="70"/>
  <c r="B43" i="70"/>
  <c r="F43" i="70"/>
  <c r="J10" i="105"/>
  <c r="J11" i="105"/>
  <c r="J12" i="105"/>
  <c r="J13" i="105"/>
  <c r="J14" i="105"/>
  <c r="J15" i="105"/>
  <c r="I16" i="105"/>
  <c r="J16" i="105"/>
  <c r="K16" i="105"/>
  <c r="N16" i="105" s="1"/>
  <c r="M16" i="105"/>
  <c r="I17" i="105"/>
  <c r="J17" i="105"/>
  <c r="K17" i="105"/>
  <c r="N17" i="105" s="1"/>
  <c r="M17" i="105"/>
  <c r="I18" i="105"/>
  <c r="J18" i="105"/>
  <c r="K18" i="105"/>
  <c r="N18" i="105" s="1"/>
  <c r="M18" i="105"/>
  <c r="I19" i="105"/>
  <c r="J19" i="105"/>
  <c r="K19" i="105"/>
  <c r="N19" i="105" s="1"/>
  <c r="M19" i="105"/>
  <c r="I20" i="105"/>
  <c r="J20" i="105"/>
  <c r="K20" i="105"/>
  <c r="N20" i="105" s="1"/>
  <c r="M20" i="105"/>
  <c r="I21" i="105"/>
  <c r="J21" i="105"/>
  <c r="K21" i="105"/>
  <c r="N21" i="105" s="1"/>
  <c r="M21" i="105"/>
  <c r="I22" i="105"/>
  <c r="J22" i="105"/>
  <c r="K22" i="105"/>
  <c r="N22" i="105" s="1"/>
  <c r="M22" i="105"/>
  <c r="I23" i="105"/>
  <c r="J23" i="105"/>
  <c r="K23" i="105"/>
  <c r="N23" i="105" s="1"/>
  <c r="M23" i="105"/>
  <c r="I24" i="105"/>
  <c r="J24" i="105"/>
  <c r="K24" i="105"/>
  <c r="N24" i="105" s="1"/>
  <c r="M24" i="105"/>
  <c r="I25" i="105"/>
  <c r="J25" i="105"/>
  <c r="K25" i="105"/>
  <c r="N25" i="105" s="1"/>
  <c r="M25" i="105"/>
  <c r="I26" i="105"/>
  <c r="J26" i="105"/>
  <c r="K26" i="105"/>
  <c r="N26" i="105" s="1"/>
  <c r="M26" i="105"/>
  <c r="I27" i="105"/>
  <c r="J27" i="105"/>
  <c r="K27" i="105"/>
  <c r="N27" i="105" s="1"/>
  <c r="M27" i="105"/>
  <c r="I28" i="105"/>
  <c r="J28" i="105"/>
  <c r="K28" i="105"/>
  <c r="N28" i="105" s="1"/>
  <c r="M28" i="105"/>
  <c r="I29" i="105"/>
  <c r="J29" i="105"/>
  <c r="K29" i="105"/>
  <c r="N29" i="105" s="1"/>
  <c r="M29" i="105"/>
  <c r="I30" i="105"/>
  <c r="J30" i="105"/>
  <c r="K30" i="105"/>
  <c r="N30" i="105" s="1"/>
  <c r="M30" i="105"/>
  <c r="I31" i="105"/>
  <c r="J31" i="105"/>
  <c r="K31" i="105"/>
  <c r="N31" i="105" s="1"/>
  <c r="M31" i="105"/>
  <c r="I32" i="105"/>
  <c r="J32" i="105"/>
  <c r="K32" i="105"/>
  <c r="N32" i="105" s="1"/>
  <c r="M32" i="105"/>
  <c r="I33" i="105"/>
  <c r="J33" i="105"/>
  <c r="K33" i="105"/>
  <c r="N33" i="105" s="1"/>
  <c r="M33" i="105"/>
  <c r="I34" i="105"/>
  <c r="J34" i="105"/>
  <c r="K34" i="105"/>
  <c r="N34" i="105" s="1"/>
  <c r="M34" i="105"/>
  <c r="I35" i="105"/>
  <c r="J35" i="105"/>
  <c r="K35" i="105"/>
  <c r="N35" i="105" s="1"/>
  <c r="M35" i="105"/>
  <c r="I36" i="105"/>
  <c r="J36" i="105"/>
  <c r="K36" i="105"/>
  <c r="N36" i="105" s="1"/>
  <c r="M36" i="105"/>
  <c r="I37" i="105"/>
  <c r="J37" i="105"/>
  <c r="K37" i="105"/>
  <c r="N37" i="105" s="1"/>
  <c r="M37" i="105"/>
  <c r="I38" i="105"/>
  <c r="J38" i="105"/>
  <c r="K38" i="105"/>
  <c r="N38" i="105" s="1"/>
  <c r="M38" i="105"/>
  <c r="I39" i="105"/>
  <c r="J39" i="105"/>
  <c r="K39" i="105"/>
  <c r="N39" i="105" s="1"/>
  <c r="M39" i="105"/>
  <c r="I40" i="105"/>
  <c r="J40" i="105"/>
  <c r="K40" i="105"/>
  <c r="N40" i="105" s="1"/>
  <c r="M40" i="105"/>
  <c r="I41" i="105"/>
  <c r="J41" i="105"/>
  <c r="K41" i="105"/>
  <c r="N41" i="105" s="1"/>
  <c r="M41" i="105"/>
  <c r="I42" i="105"/>
  <c r="J42" i="105"/>
  <c r="K42" i="105"/>
  <c r="N42" i="105" s="1"/>
  <c r="M42" i="105"/>
  <c r="I43" i="105"/>
  <c r="J43" i="105"/>
  <c r="K43" i="105"/>
  <c r="N43" i="105" s="1"/>
  <c r="M43" i="105"/>
  <c r="I44" i="105"/>
  <c r="J44" i="105"/>
  <c r="K44" i="105"/>
  <c r="N44" i="105" s="1"/>
  <c r="M44" i="105"/>
  <c r="I45" i="105"/>
  <c r="J45" i="105"/>
  <c r="K45" i="105"/>
  <c r="N45" i="105" s="1"/>
  <c r="M45" i="105"/>
  <c r="I46" i="105"/>
  <c r="J46" i="105"/>
  <c r="K46" i="105"/>
  <c r="N46" i="105" s="1"/>
  <c r="M46" i="105"/>
  <c r="I47" i="105"/>
  <c r="J47" i="105"/>
  <c r="K47" i="105"/>
  <c r="N47" i="105" s="1"/>
  <c r="M47" i="105"/>
  <c r="I48" i="105"/>
  <c r="J48" i="105"/>
  <c r="K48" i="105"/>
  <c r="N48" i="105" s="1"/>
  <c r="M48" i="105"/>
  <c r="I49" i="105"/>
  <c r="J49" i="105"/>
  <c r="K49" i="105"/>
  <c r="N49" i="105" s="1"/>
  <c r="M49" i="105"/>
  <c r="I50" i="105"/>
  <c r="J50" i="105"/>
  <c r="K50" i="105"/>
  <c r="N50" i="105" s="1"/>
  <c r="M50" i="105"/>
  <c r="I51" i="105"/>
  <c r="J51" i="105"/>
  <c r="K51" i="105"/>
  <c r="N51" i="105" s="1"/>
  <c r="M51" i="105"/>
  <c r="I52" i="105"/>
  <c r="J52" i="105"/>
  <c r="K52" i="105"/>
  <c r="N52" i="105" s="1"/>
  <c r="M52" i="105"/>
  <c r="I53" i="105"/>
  <c r="J53" i="105"/>
  <c r="K53" i="105"/>
  <c r="N53" i="105" s="1"/>
  <c r="M53" i="105"/>
  <c r="I54" i="105"/>
  <c r="J54" i="105"/>
  <c r="K54" i="105"/>
  <c r="N54" i="105" s="1"/>
  <c r="M54" i="105"/>
  <c r="I55" i="105"/>
  <c r="J55" i="105"/>
  <c r="K55" i="105"/>
  <c r="N55" i="105" s="1"/>
  <c r="M55" i="105"/>
  <c r="I56" i="105"/>
  <c r="J56" i="105"/>
  <c r="K56" i="105"/>
  <c r="N56" i="105" s="1"/>
  <c r="M56" i="105"/>
  <c r="I57" i="105"/>
  <c r="J57" i="105"/>
  <c r="K57" i="105"/>
  <c r="N57" i="105" s="1"/>
  <c r="M57" i="105"/>
  <c r="I58" i="105"/>
  <c r="J58" i="105"/>
  <c r="K58" i="105"/>
  <c r="N58" i="105" s="1"/>
  <c r="M58" i="105"/>
  <c r="I59" i="105"/>
  <c r="J59" i="105"/>
  <c r="K59" i="105"/>
  <c r="N59" i="105" s="1"/>
  <c r="M59" i="105"/>
  <c r="G27" i="106"/>
  <c r="H27" i="106"/>
  <c r="C48" i="68"/>
  <c r="C49" i="68"/>
  <c r="E49" i="68" s="1"/>
  <c r="C50" i="68"/>
  <c r="E50" i="68" s="1"/>
  <c r="C51" i="68"/>
  <c r="E51" i="68" s="1"/>
  <c r="C52" i="68"/>
  <c r="E52" i="68" s="1"/>
  <c r="C53" i="68"/>
  <c r="E53" i="68" s="1"/>
  <c r="C34" i="106"/>
  <c r="G34" i="106"/>
  <c r="H34" i="106"/>
  <c r="J10" i="72"/>
  <c r="K10" i="72"/>
  <c r="J11" i="72"/>
  <c r="J12" i="72"/>
  <c r="J13" i="72"/>
  <c r="J14" i="72"/>
  <c r="J15" i="72"/>
  <c r="J17" i="72"/>
  <c r="J18" i="72"/>
  <c r="I19" i="72"/>
  <c r="J19" i="72"/>
  <c r="K19" i="72"/>
  <c r="N19" i="72" s="1"/>
  <c r="M19" i="72"/>
  <c r="I20" i="72"/>
  <c r="J20" i="72"/>
  <c r="K20" i="72"/>
  <c r="N20" i="72" s="1"/>
  <c r="M20" i="72"/>
  <c r="I21" i="72"/>
  <c r="J21" i="72"/>
  <c r="K21" i="72"/>
  <c r="N21" i="72" s="1"/>
  <c r="M21" i="72"/>
  <c r="I22" i="72"/>
  <c r="J22" i="72"/>
  <c r="K22" i="72"/>
  <c r="N22" i="72" s="1"/>
  <c r="M22" i="72"/>
  <c r="I23" i="72"/>
  <c r="J23" i="72"/>
  <c r="K23" i="72"/>
  <c r="N23" i="72" s="1"/>
  <c r="M23" i="72"/>
  <c r="I24" i="72"/>
  <c r="J24" i="72"/>
  <c r="K24" i="72"/>
  <c r="N24" i="72" s="1"/>
  <c r="M24" i="72"/>
  <c r="I25" i="72"/>
  <c r="J25" i="72"/>
  <c r="K25" i="72"/>
  <c r="N25" i="72" s="1"/>
  <c r="M25" i="72"/>
  <c r="I26" i="72"/>
  <c r="J26" i="72"/>
  <c r="K26" i="72"/>
  <c r="N26" i="72" s="1"/>
  <c r="M26" i="72"/>
  <c r="I27" i="72"/>
  <c r="J27" i="72"/>
  <c r="K27" i="72"/>
  <c r="N27" i="72" s="1"/>
  <c r="M27" i="72"/>
  <c r="I28" i="72"/>
  <c r="J28" i="72"/>
  <c r="K28" i="72"/>
  <c r="N28" i="72" s="1"/>
  <c r="M28" i="72"/>
  <c r="I29" i="72"/>
  <c r="J29" i="72"/>
  <c r="K29" i="72"/>
  <c r="N29" i="72" s="1"/>
  <c r="M29" i="72"/>
  <c r="I30" i="72"/>
  <c r="J30" i="72"/>
  <c r="K30" i="72"/>
  <c r="N30" i="72" s="1"/>
  <c r="M30" i="72"/>
  <c r="I31" i="72"/>
  <c r="J31" i="72"/>
  <c r="K31" i="72"/>
  <c r="N31" i="72" s="1"/>
  <c r="M31" i="72"/>
  <c r="I32" i="72"/>
  <c r="J32" i="72"/>
  <c r="K32" i="72"/>
  <c r="N32" i="72" s="1"/>
  <c r="M32" i="72"/>
  <c r="I33" i="72"/>
  <c r="J33" i="72"/>
  <c r="K33" i="72"/>
  <c r="N33" i="72" s="1"/>
  <c r="M33" i="72"/>
  <c r="I34" i="72"/>
  <c r="J34" i="72"/>
  <c r="K34" i="72"/>
  <c r="N34" i="72" s="1"/>
  <c r="M34" i="72"/>
  <c r="I35" i="72"/>
  <c r="J35" i="72"/>
  <c r="K35" i="72"/>
  <c r="N35" i="72" s="1"/>
  <c r="M35" i="72"/>
  <c r="I36" i="72"/>
  <c r="J36" i="72"/>
  <c r="K36" i="72"/>
  <c r="N36" i="72" s="1"/>
  <c r="M36" i="72"/>
  <c r="I37" i="72"/>
  <c r="J37" i="72"/>
  <c r="K37" i="72"/>
  <c r="N37" i="72" s="1"/>
  <c r="M37" i="72"/>
  <c r="I38" i="72"/>
  <c r="J38" i="72"/>
  <c r="K38" i="72"/>
  <c r="N38" i="72" s="1"/>
  <c r="M38" i="72"/>
  <c r="I39" i="72"/>
  <c r="J39" i="72"/>
  <c r="K39" i="72"/>
  <c r="N39" i="72" s="1"/>
  <c r="M39" i="72"/>
  <c r="I40" i="72"/>
  <c r="J40" i="72"/>
  <c r="K40" i="72"/>
  <c r="N40" i="72" s="1"/>
  <c r="M40" i="72"/>
  <c r="I41" i="72"/>
  <c r="J41" i="72"/>
  <c r="K41" i="72"/>
  <c r="N41" i="72" s="1"/>
  <c r="M41" i="72"/>
  <c r="I42" i="72"/>
  <c r="J42" i="72"/>
  <c r="K42" i="72"/>
  <c r="N42" i="72" s="1"/>
  <c r="M42" i="72"/>
  <c r="I43" i="72"/>
  <c r="J43" i="72"/>
  <c r="K43" i="72"/>
  <c r="N43" i="72" s="1"/>
  <c r="M43" i="72"/>
  <c r="I44" i="72"/>
  <c r="J44" i="72"/>
  <c r="K44" i="72"/>
  <c r="N44" i="72" s="1"/>
  <c r="M44" i="72"/>
  <c r="I45" i="72"/>
  <c r="J45" i="72"/>
  <c r="K45" i="72"/>
  <c r="N45" i="72" s="1"/>
  <c r="M45" i="72"/>
  <c r="I46" i="72"/>
  <c r="J46" i="72"/>
  <c r="K46" i="72"/>
  <c r="N46" i="72" s="1"/>
  <c r="M46" i="72"/>
  <c r="I47" i="72"/>
  <c r="J47" i="72"/>
  <c r="K47" i="72"/>
  <c r="N47" i="72" s="1"/>
  <c r="M47" i="72"/>
  <c r="I48" i="72"/>
  <c r="J48" i="72"/>
  <c r="K48" i="72"/>
  <c r="N48" i="72" s="1"/>
  <c r="M48" i="72"/>
  <c r="I49" i="72"/>
  <c r="J49" i="72"/>
  <c r="K49" i="72"/>
  <c r="N49" i="72" s="1"/>
  <c r="M49" i="72"/>
  <c r="I50" i="72"/>
  <c r="J50" i="72"/>
  <c r="K50" i="72"/>
  <c r="N50" i="72" s="1"/>
  <c r="M50" i="72"/>
  <c r="I51" i="72"/>
  <c r="J51" i="72"/>
  <c r="K51" i="72"/>
  <c r="N51" i="72" s="1"/>
  <c r="M51" i="72"/>
  <c r="I52" i="72"/>
  <c r="J52" i="72"/>
  <c r="K52" i="72"/>
  <c r="N52" i="72" s="1"/>
  <c r="M52" i="72"/>
  <c r="I53" i="72"/>
  <c r="J53" i="72"/>
  <c r="K53" i="72"/>
  <c r="N53" i="72" s="1"/>
  <c r="M53" i="72"/>
  <c r="I54" i="72"/>
  <c r="J54" i="72"/>
  <c r="K54" i="72"/>
  <c r="N54" i="72" s="1"/>
  <c r="M54" i="72"/>
  <c r="I55" i="72"/>
  <c r="J55" i="72"/>
  <c r="K55" i="72"/>
  <c r="N55" i="72" s="1"/>
  <c r="M55" i="72"/>
  <c r="I56" i="72"/>
  <c r="J56" i="72"/>
  <c r="K56" i="72"/>
  <c r="N56" i="72" s="1"/>
  <c r="M56" i="72"/>
  <c r="I57" i="72"/>
  <c r="J57" i="72"/>
  <c r="K57" i="72"/>
  <c r="N57" i="72" s="1"/>
  <c r="M57" i="72"/>
  <c r="I58" i="72"/>
  <c r="J58" i="72"/>
  <c r="K58" i="72"/>
  <c r="N58" i="72" s="1"/>
  <c r="M58" i="72"/>
  <c r="I59" i="72"/>
  <c r="J59" i="72"/>
  <c r="K59" i="72"/>
  <c r="N59" i="72" s="1"/>
  <c r="M59" i="72"/>
  <c r="C28" i="66"/>
  <c r="C35" i="66"/>
  <c r="D12" i="64"/>
  <c r="E12" i="64" s="1"/>
  <c r="H12" i="64"/>
  <c r="I12" i="64" s="1"/>
  <c r="L12" i="64"/>
  <c r="M12" i="64" s="1"/>
  <c r="I11" i="57" s="1"/>
  <c r="O12" i="64"/>
  <c r="P12" i="64" s="1"/>
  <c r="R12" i="64"/>
  <c r="S12" i="64" s="1"/>
  <c r="U12" i="64"/>
  <c r="V12" i="64" s="1"/>
  <c r="D13" i="64"/>
  <c r="E13" i="64" s="1"/>
  <c r="H13" i="64"/>
  <c r="I13" i="64" s="1"/>
  <c r="L13" i="64"/>
  <c r="F12" i="57" s="1"/>
  <c r="O13" i="64"/>
  <c r="P13" i="64" s="1"/>
  <c r="R13" i="64"/>
  <c r="S13" i="64" s="1"/>
  <c r="U13" i="64"/>
  <c r="V13" i="64" s="1"/>
  <c r="D14" i="64"/>
  <c r="E14" i="64" s="1"/>
  <c r="H14" i="64"/>
  <c r="I14" i="64" s="1"/>
  <c r="L14" i="64"/>
  <c r="F13" i="57" s="1"/>
  <c r="O14" i="64"/>
  <c r="P14" i="64" s="1"/>
  <c r="R14" i="64"/>
  <c r="S14" i="64"/>
  <c r="U14" i="64"/>
  <c r="V14" i="64" s="1"/>
  <c r="G13" i="57" s="1"/>
  <c r="L13" i="57" s="1"/>
  <c r="D16" i="64"/>
  <c r="E16" i="64" s="1"/>
  <c r="H16" i="64"/>
  <c r="I16" i="64" s="1"/>
  <c r="L16" i="64"/>
  <c r="M16" i="64" s="1"/>
  <c r="O16" i="64"/>
  <c r="P16" i="64" s="1"/>
  <c r="R16" i="64"/>
  <c r="S16" i="64" s="1"/>
  <c r="U16" i="64"/>
  <c r="V16" i="64"/>
  <c r="G15" i="57" s="1"/>
  <c r="L15" i="57" s="1"/>
  <c r="D17" i="64"/>
  <c r="E17" i="64" s="1"/>
  <c r="H17" i="64"/>
  <c r="I17" i="64" s="1"/>
  <c r="L17" i="64"/>
  <c r="M17" i="64" s="1"/>
  <c r="O17" i="64"/>
  <c r="P17" i="64" s="1"/>
  <c r="R17" i="64"/>
  <c r="S17" i="64" s="1"/>
  <c r="U17" i="64"/>
  <c r="V17" i="64" s="1"/>
  <c r="G16" i="57" s="1"/>
  <c r="L16" i="57" s="1"/>
  <c r="D18" i="64"/>
  <c r="E18" i="64" s="1"/>
  <c r="H18" i="64"/>
  <c r="I18" i="64" s="1"/>
  <c r="L18" i="64"/>
  <c r="F17" i="57" s="1"/>
  <c r="O18" i="64"/>
  <c r="P18" i="64" s="1"/>
  <c r="R18" i="64"/>
  <c r="S18" i="64" s="1"/>
  <c r="U18" i="64"/>
  <c r="V18" i="64" s="1"/>
  <c r="G17" i="57" s="1"/>
  <c r="L17" i="57" s="1"/>
  <c r="Y18" i="64"/>
  <c r="D132" i="41" s="1"/>
  <c r="D19" i="64"/>
  <c r="E19" i="64" s="1"/>
  <c r="H19" i="64"/>
  <c r="I19" i="64" s="1"/>
  <c r="L19" i="64"/>
  <c r="F18" i="57" s="1"/>
  <c r="O19" i="64"/>
  <c r="P19" i="64" s="1"/>
  <c r="R19" i="64"/>
  <c r="S19" i="64" s="1"/>
  <c r="U19" i="64"/>
  <c r="V19" i="64" s="1"/>
  <c r="G18" i="57" s="1"/>
  <c r="L18" i="57" s="1"/>
  <c r="D21" i="64"/>
  <c r="E21" i="64" s="1"/>
  <c r="H21" i="64"/>
  <c r="I21" i="64" s="1"/>
  <c r="L21" i="64"/>
  <c r="F20" i="57" s="1"/>
  <c r="O21" i="64"/>
  <c r="P21" i="64" s="1"/>
  <c r="R21" i="64"/>
  <c r="S21" i="64" s="1"/>
  <c r="U21" i="64"/>
  <c r="V21" i="64" s="1"/>
  <c r="G20" i="57" s="1"/>
  <c r="L20" i="57" s="1"/>
  <c r="D22" i="64"/>
  <c r="E22" i="64" s="1"/>
  <c r="H22" i="64"/>
  <c r="I22" i="64" s="1"/>
  <c r="L22" i="64"/>
  <c r="F21" i="57" s="1"/>
  <c r="O22" i="64"/>
  <c r="P22" i="64" s="1"/>
  <c r="R22" i="64"/>
  <c r="S22" i="64" s="1"/>
  <c r="U22" i="64"/>
  <c r="V22" i="64" s="1"/>
  <c r="G21" i="57" s="1"/>
  <c r="L21" i="57" s="1"/>
  <c r="D23" i="64"/>
  <c r="E23" i="64" s="1"/>
  <c r="H23" i="64"/>
  <c r="I23" i="64"/>
  <c r="L23" i="64"/>
  <c r="M23" i="64" s="1"/>
  <c r="O23" i="64"/>
  <c r="P23" i="64" s="1"/>
  <c r="R23" i="64"/>
  <c r="S23" i="64" s="1"/>
  <c r="U23" i="64"/>
  <c r="V23" i="64" s="1"/>
  <c r="G22" i="57" s="1"/>
  <c r="L22" i="57" s="1"/>
  <c r="D24" i="64"/>
  <c r="E24" i="64" s="1"/>
  <c r="H24" i="64"/>
  <c r="I24" i="64" s="1"/>
  <c r="L24" i="64"/>
  <c r="F23" i="57" s="1"/>
  <c r="O24" i="64"/>
  <c r="P24" i="64" s="1"/>
  <c r="R24" i="64"/>
  <c r="S24" i="64" s="1"/>
  <c r="U24" i="64"/>
  <c r="V24" i="64" s="1"/>
  <c r="G23" i="57" s="1"/>
  <c r="L23" i="57" s="1"/>
  <c r="D25" i="64"/>
  <c r="E25" i="64" s="1"/>
  <c r="H25" i="64"/>
  <c r="I25" i="64" s="1"/>
  <c r="L25" i="64"/>
  <c r="M25" i="64" s="1"/>
  <c r="O25" i="64"/>
  <c r="P25" i="64" s="1"/>
  <c r="R25" i="64"/>
  <c r="S25" i="64" s="1"/>
  <c r="U25" i="64"/>
  <c r="V25" i="64" s="1"/>
  <c r="G24" i="57" s="1"/>
  <c r="L24" i="57" s="1"/>
  <c r="B26" i="64"/>
  <c r="C26" i="64"/>
  <c r="F26" i="64"/>
  <c r="G26" i="64"/>
  <c r="J26" i="64"/>
  <c r="K26" i="64"/>
  <c r="N26" i="64"/>
  <c r="AT10" i="50" s="1"/>
  <c r="Q26" i="64"/>
  <c r="T26" i="64"/>
  <c r="Y26" i="64"/>
  <c r="C13" i="71"/>
  <c r="C17" i="103"/>
  <c r="D17" i="103"/>
  <c r="E17" i="103"/>
  <c r="F17" i="103"/>
  <c r="C22" i="103"/>
  <c r="C23" i="103" s="1"/>
  <c r="D22" i="103"/>
  <c r="D23" i="103" s="1"/>
  <c r="E22" i="103"/>
  <c r="E23" i="103"/>
  <c r="C17" i="102"/>
  <c r="D17" i="102"/>
  <c r="E17" i="102"/>
  <c r="F17" i="102"/>
  <c r="C22" i="102"/>
  <c r="C23" i="102" s="1"/>
  <c r="D22" i="102"/>
  <c r="D23" i="102" s="1"/>
  <c r="E22" i="102"/>
  <c r="E23" i="102" s="1"/>
  <c r="C17" i="101"/>
  <c r="D17" i="101"/>
  <c r="E17" i="101"/>
  <c r="C22" i="101"/>
  <c r="D22" i="101"/>
  <c r="E22" i="101"/>
  <c r="E23" i="101" s="1"/>
  <c r="C23" i="101"/>
  <c r="D23" i="101"/>
  <c r="D14" i="104"/>
  <c r="E14" i="104"/>
  <c r="F14" i="104"/>
  <c r="G14" i="104"/>
  <c r="D19" i="104"/>
  <c r="E19" i="104"/>
  <c r="F19" i="104"/>
  <c r="G19" i="104"/>
  <c r="D20" i="104"/>
  <c r="E20" i="104"/>
  <c r="F20" i="104"/>
  <c r="G20" i="104"/>
  <c r="D35" i="104"/>
  <c r="D36" i="104" s="1"/>
  <c r="E35" i="104"/>
  <c r="E36" i="104" s="1"/>
  <c r="F15" i="88"/>
  <c r="G15" i="88"/>
  <c r="H15" i="88"/>
  <c r="I15" i="88"/>
  <c r="F20" i="88"/>
  <c r="G20" i="88"/>
  <c r="H20" i="88"/>
  <c r="I20" i="88"/>
  <c r="F27" i="88"/>
  <c r="G27" i="88"/>
  <c r="H27" i="88"/>
  <c r="I27" i="88"/>
  <c r="F32" i="88"/>
  <c r="G32" i="88"/>
  <c r="H32" i="88"/>
  <c r="I32" i="88"/>
  <c r="F34" i="88"/>
  <c r="G34" i="88"/>
  <c r="H34" i="88"/>
  <c r="I34" i="88"/>
  <c r="D48" i="88"/>
  <c r="E48" i="88"/>
  <c r="D49" i="88"/>
  <c r="E49" i="88"/>
  <c r="C16" i="86"/>
  <c r="D16" i="86"/>
  <c r="E16" i="86"/>
  <c r="F16" i="86"/>
  <c r="C30" i="86"/>
  <c r="D30" i="86"/>
  <c r="C31" i="86"/>
  <c r="D31" i="86"/>
  <c r="D15" i="85"/>
  <c r="E15" i="85"/>
  <c r="F15" i="85"/>
  <c r="G15" i="85"/>
  <c r="D23" i="85"/>
  <c r="E23" i="85"/>
  <c r="F23" i="85"/>
  <c r="G23" i="85"/>
  <c r="D31" i="85"/>
  <c r="E31" i="85"/>
  <c r="F31" i="85"/>
  <c r="G31" i="85"/>
  <c r="D39" i="85"/>
  <c r="E39" i="85"/>
  <c r="F39" i="85"/>
  <c r="G39" i="85"/>
  <c r="D47" i="85"/>
  <c r="E47" i="85"/>
  <c r="F47" i="85"/>
  <c r="G47" i="85"/>
  <c r="D55" i="85"/>
  <c r="E55" i="85"/>
  <c r="F55" i="85"/>
  <c r="G55" i="85"/>
  <c r="D56" i="85"/>
  <c r="E56" i="85"/>
  <c r="F56" i="85"/>
  <c r="G56" i="85"/>
  <c r="D70" i="85"/>
  <c r="E70" i="85"/>
  <c r="D71" i="85"/>
  <c r="E71" i="85"/>
  <c r="C19" i="90"/>
  <c r="D19" i="90"/>
  <c r="E19" i="90"/>
  <c r="F19" i="90"/>
  <c r="C32" i="90"/>
  <c r="C33" i="90" s="1"/>
  <c r="D32" i="90"/>
  <c r="D33" i="90"/>
  <c r="C17" i="84"/>
  <c r="D17" i="84"/>
  <c r="E17" i="84"/>
  <c r="F17" i="84"/>
  <c r="C23" i="84"/>
  <c r="D23" i="84"/>
  <c r="E23" i="84"/>
  <c r="F23" i="84"/>
  <c r="C24" i="84"/>
  <c r="D24" i="84"/>
  <c r="E24" i="84"/>
  <c r="F24" i="84"/>
  <c r="C37" i="84"/>
  <c r="D37" i="84"/>
  <c r="C38" i="84"/>
  <c r="D38" i="84"/>
  <c r="D16" i="83"/>
  <c r="E16" i="83"/>
  <c r="F16" i="83"/>
  <c r="G16" i="83"/>
  <c r="D24" i="83"/>
  <c r="E24" i="83"/>
  <c r="F24" i="83"/>
  <c r="G24" i="83"/>
  <c r="D25" i="83"/>
  <c r="E25" i="83"/>
  <c r="F25" i="83"/>
  <c r="G25" i="83"/>
  <c r="E39" i="83"/>
  <c r="E42" i="83"/>
  <c r="D14" i="82"/>
  <c r="E14" i="82"/>
  <c r="F14" i="82"/>
  <c r="G14" i="82"/>
  <c r="D19" i="82"/>
  <c r="E19" i="82"/>
  <c r="F19" i="82"/>
  <c r="G19" i="82"/>
  <c r="D20" i="82"/>
  <c r="E20" i="82"/>
  <c r="F20" i="82"/>
  <c r="G20" i="82"/>
  <c r="D35" i="82"/>
  <c r="E35" i="82"/>
  <c r="D36" i="82"/>
  <c r="E36" i="82"/>
  <c r="D15" i="81"/>
  <c r="E15" i="81"/>
  <c r="F15" i="81"/>
  <c r="G15" i="81"/>
  <c r="D22" i="81"/>
  <c r="E22" i="81"/>
  <c r="F22" i="81"/>
  <c r="G22" i="81"/>
  <c r="D23" i="81"/>
  <c r="E23" i="81"/>
  <c r="F23" i="81"/>
  <c r="G23" i="81"/>
  <c r="D29" i="81"/>
  <c r="E29" i="81"/>
  <c r="D30" i="81"/>
  <c r="E30" i="81"/>
  <c r="E17" i="80"/>
  <c r="F17" i="80"/>
  <c r="G17" i="80"/>
  <c r="H17" i="80"/>
  <c r="E26" i="80"/>
  <c r="F26" i="80"/>
  <c r="G26" i="80"/>
  <c r="H26" i="80"/>
  <c r="E27" i="80"/>
  <c r="F27" i="80"/>
  <c r="G27" i="80"/>
  <c r="H27" i="80"/>
  <c r="D40" i="80"/>
  <c r="D43" i="80" s="1"/>
  <c r="E40" i="80"/>
  <c r="E43" i="80" s="1"/>
  <c r="D41" i="80"/>
  <c r="D44" i="80" s="1"/>
  <c r="E41" i="80"/>
  <c r="E44" i="80"/>
  <c r="E17" i="79"/>
  <c r="F17" i="79"/>
  <c r="G17" i="79"/>
  <c r="H17" i="79"/>
  <c r="E25" i="79"/>
  <c r="F25" i="79"/>
  <c r="G25" i="79"/>
  <c r="H25" i="79"/>
  <c r="E34" i="79"/>
  <c r="F34" i="79"/>
  <c r="G34" i="79"/>
  <c r="H34" i="79"/>
  <c r="E43" i="79"/>
  <c r="F43" i="79"/>
  <c r="G43" i="79"/>
  <c r="H43" i="79"/>
  <c r="E52" i="79"/>
  <c r="F52" i="79"/>
  <c r="G52" i="79"/>
  <c r="H52" i="79"/>
  <c r="D69" i="79"/>
  <c r="D77" i="79" s="1"/>
  <c r="E69" i="79"/>
  <c r="E77" i="79" s="1"/>
  <c r="E73" i="79"/>
  <c r="C16" i="78"/>
  <c r="D16" i="78"/>
  <c r="E16" i="78"/>
  <c r="F16" i="78"/>
  <c r="D32" i="78"/>
  <c r="E32" i="78"/>
  <c r="D33" i="78"/>
  <c r="E33" i="78"/>
  <c r="C9" i="77"/>
  <c r="F16" i="77"/>
  <c r="G16" i="77"/>
  <c r="H16" i="77"/>
  <c r="I16" i="77"/>
  <c r="F18" i="77"/>
  <c r="G18" i="77"/>
  <c r="H18" i="77"/>
  <c r="I18" i="77"/>
  <c r="E22" i="76"/>
  <c r="F22" i="76"/>
  <c r="G22" i="76"/>
  <c r="H22" i="76"/>
  <c r="E36" i="76"/>
  <c r="F36" i="76"/>
  <c r="G36" i="76"/>
  <c r="H36" i="76"/>
  <c r="E38" i="76"/>
  <c r="F38" i="76"/>
  <c r="G38" i="76"/>
  <c r="H38" i="76"/>
  <c r="E47" i="76"/>
  <c r="F47" i="76"/>
  <c r="E48" i="76"/>
  <c r="F48" i="76"/>
  <c r="F52" i="76" s="1"/>
  <c r="E51" i="76"/>
  <c r="F51" i="76"/>
  <c r="E52" i="76"/>
  <c r="D8" i="41"/>
  <c r="E8" i="41"/>
  <c r="G9" i="41"/>
  <c r="G8" i="41" s="1"/>
  <c r="G10" i="41"/>
  <c r="D11" i="41"/>
  <c r="F32" i="77" s="1"/>
  <c r="F33" i="77" s="1"/>
  <c r="E11" i="41"/>
  <c r="G32" i="77" s="1"/>
  <c r="G33" i="77" s="1"/>
  <c r="G11" i="41"/>
  <c r="G12" i="41"/>
  <c r="G13" i="41"/>
  <c r="G14" i="41"/>
  <c r="G15" i="41"/>
  <c r="G16" i="41"/>
  <c r="D18" i="41"/>
  <c r="G18" i="41" s="1"/>
  <c r="E18" i="41"/>
  <c r="G19" i="41"/>
  <c r="G20" i="41"/>
  <c r="G21" i="41"/>
  <c r="D22" i="41"/>
  <c r="D70" i="79" s="1"/>
  <c r="D78" i="79" s="1"/>
  <c r="E22" i="41"/>
  <c r="E70" i="79" s="1"/>
  <c r="E78" i="79" s="1"/>
  <c r="G22" i="41"/>
  <c r="G23" i="41"/>
  <c r="G24" i="41"/>
  <c r="G25" i="41"/>
  <c r="D26" i="41"/>
  <c r="G26" i="41" s="1"/>
  <c r="E26" i="41"/>
  <c r="E71" i="79" s="1"/>
  <c r="E79" i="79" s="1"/>
  <c r="G27" i="41"/>
  <c r="G28" i="41"/>
  <c r="G29" i="41"/>
  <c r="D30" i="41"/>
  <c r="D72" i="79" s="1"/>
  <c r="D80" i="79" s="1"/>
  <c r="E30" i="41"/>
  <c r="E72" i="79" s="1"/>
  <c r="E80" i="79" s="1"/>
  <c r="G30" i="41"/>
  <c r="G31" i="41"/>
  <c r="G32" i="41"/>
  <c r="G33" i="41"/>
  <c r="G34" i="41"/>
  <c r="G35" i="41"/>
  <c r="D36" i="41"/>
  <c r="D73" i="79" s="1"/>
  <c r="D81" i="79" s="1"/>
  <c r="E36" i="41"/>
  <c r="G37" i="41"/>
  <c r="G38" i="41"/>
  <c r="G39" i="41"/>
  <c r="G40" i="41"/>
  <c r="G41" i="41"/>
  <c r="D48" i="41"/>
  <c r="D47" i="41" s="1"/>
  <c r="G47" i="41" s="1"/>
  <c r="E48" i="41"/>
  <c r="E47" i="41" s="1"/>
  <c r="G48" i="41"/>
  <c r="G49" i="41"/>
  <c r="G50" i="41"/>
  <c r="G51" i="41"/>
  <c r="G52" i="41"/>
  <c r="D53" i="41"/>
  <c r="E53" i="41"/>
  <c r="G53" i="41"/>
  <c r="G54" i="41"/>
  <c r="G55" i="41"/>
  <c r="G56" i="41"/>
  <c r="G57" i="41"/>
  <c r="G58" i="41"/>
  <c r="G59" i="41"/>
  <c r="G60" i="41"/>
  <c r="D61" i="41"/>
  <c r="G61" i="41" s="1"/>
  <c r="E61" i="41"/>
  <c r="G62" i="41"/>
  <c r="G63" i="41"/>
  <c r="G64" i="41"/>
  <c r="G65" i="41"/>
  <c r="G66" i="41"/>
  <c r="G67" i="41"/>
  <c r="G71" i="41"/>
  <c r="G72" i="41"/>
  <c r="G73" i="41"/>
  <c r="G74" i="41"/>
  <c r="G75" i="41"/>
  <c r="G76" i="41"/>
  <c r="D77" i="41"/>
  <c r="G77" i="41" s="1"/>
  <c r="E77" i="41"/>
  <c r="G78" i="41"/>
  <c r="G79" i="41"/>
  <c r="G81" i="41"/>
  <c r="G89" i="41"/>
  <c r="E90" i="41"/>
  <c r="G91" i="41"/>
  <c r="L91" i="41"/>
  <c r="B22" i="61" s="1"/>
  <c r="G92" i="41"/>
  <c r="L92" i="41"/>
  <c r="F22" i="108" s="1"/>
  <c r="F23" i="108" s="1"/>
  <c r="G93" i="41"/>
  <c r="L93" i="41"/>
  <c r="F22" i="101" s="1"/>
  <c r="F23" i="101" s="1"/>
  <c r="G94" i="41"/>
  <c r="L94" i="41"/>
  <c r="G95" i="41"/>
  <c r="L95" i="41"/>
  <c r="G96" i="41"/>
  <c r="L96" i="41"/>
  <c r="B27" i="61" s="1"/>
  <c r="G97" i="41"/>
  <c r="L97" i="41"/>
  <c r="B28" i="61" s="1"/>
  <c r="G98" i="41"/>
  <c r="L98" i="41"/>
  <c r="B29" i="61" s="1"/>
  <c r="G100" i="41"/>
  <c r="L100" i="41"/>
  <c r="G101" i="41"/>
  <c r="L101" i="41"/>
  <c r="F22" i="102" s="1"/>
  <c r="F23" i="102" s="1"/>
  <c r="G102" i="41"/>
  <c r="L102" i="41"/>
  <c r="G104" i="41"/>
  <c r="L104" i="41"/>
  <c r="B35" i="61" s="1"/>
  <c r="E117" i="41"/>
  <c r="E116" i="41" s="1"/>
  <c r="E121" i="41"/>
  <c r="E126" i="41"/>
  <c r="E133" i="41"/>
  <c r="D136" i="41"/>
  <c r="D137" i="41"/>
  <c r="D138" i="41"/>
  <c r="D149" i="41"/>
  <c r="D150" i="41"/>
  <c r="D151" i="41"/>
  <c r="E152" i="41"/>
  <c r="E148" i="41" s="1"/>
  <c r="D153" i="41"/>
  <c r="D152" i="41" s="1"/>
  <c r="D159" i="41"/>
  <c r="D160" i="41"/>
  <c r="D161" i="41"/>
  <c r="D162" i="41"/>
  <c r="B17" i="61" s="1"/>
  <c r="D163" i="41"/>
  <c r="B18" i="61" s="1"/>
  <c r="D164" i="41"/>
  <c r="B19" i="61" s="1"/>
  <c r="D165" i="41"/>
  <c r="B20" i="61" s="1"/>
  <c r="B17" i="26"/>
  <c r="B18" i="26"/>
  <c r="AV10" i="50" l="1"/>
  <c r="AU10" i="50"/>
  <c r="M21" i="64"/>
  <c r="I20" i="57" s="1"/>
  <c r="K20" i="57" s="1"/>
  <c r="C15" i="59"/>
  <c r="D185" i="41"/>
  <c r="E166" i="41"/>
  <c r="D148" i="41"/>
  <c r="H6" i="75" s="1"/>
  <c r="B12" i="61"/>
  <c r="B8" i="61"/>
  <c r="I6" i="75" s="1"/>
  <c r="B32" i="61"/>
  <c r="B24" i="61"/>
  <c r="G63" i="79"/>
  <c r="B31" i="61"/>
  <c r="B23" i="61"/>
  <c r="E63" i="79"/>
  <c r="D39" i="83"/>
  <c r="D42" i="83" s="1"/>
  <c r="H63" i="79"/>
  <c r="E81" i="79"/>
  <c r="F63" i="79"/>
  <c r="E17" i="41"/>
  <c r="D71" i="79"/>
  <c r="D79" i="79" s="1"/>
  <c r="F22" i="103"/>
  <c r="F23" i="103" s="1"/>
  <c r="G36" i="41"/>
  <c r="D17" i="41"/>
  <c r="G17" i="41" s="1"/>
  <c r="K18" i="72"/>
  <c r="N18" i="72" s="1"/>
  <c r="K14" i="72"/>
  <c r="N14" i="72" s="1"/>
  <c r="I10" i="72"/>
  <c r="M13" i="72"/>
  <c r="M11" i="72"/>
  <c r="K13" i="105"/>
  <c r="N13" i="105" s="1"/>
  <c r="I11" i="105"/>
  <c r="K12" i="105"/>
  <c r="N12" i="105" s="1"/>
  <c r="K10" i="105"/>
  <c r="N10" i="105" s="1"/>
  <c r="M16" i="72"/>
  <c r="I14" i="105"/>
  <c r="M18" i="72"/>
  <c r="K17" i="72"/>
  <c r="N17" i="72" s="1"/>
  <c r="I16" i="72"/>
  <c r="I14" i="72"/>
  <c r="M12" i="105"/>
  <c r="I10" i="105"/>
  <c r="C16" i="106"/>
  <c r="C43" i="68" s="1"/>
  <c r="E43" i="68" s="1"/>
  <c r="N10" i="72"/>
  <c r="C17" i="66"/>
  <c r="C12" i="68" s="1"/>
  <c r="E12" i="68" s="1"/>
  <c r="I17" i="72"/>
  <c r="K11" i="72"/>
  <c r="N11" i="72" s="1"/>
  <c r="A567" i="53"/>
  <c r="C566" i="53"/>
  <c r="F566" i="53" s="1"/>
  <c r="D566" i="53"/>
  <c r="G566" i="53" s="1"/>
  <c r="B566" i="53"/>
  <c r="E566" i="53" s="1"/>
  <c r="K9" i="70"/>
  <c r="A80" i="53"/>
  <c r="I9" i="70"/>
  <c r="A39" i="55"/>
  <c r="E38" i="55"/>
  <c r="G38" i="55"/>
  <c r="F38" i="55"/>
  <c r="AV17" i="50"/>
  <c r="AT31" i="50"/>
  <c r="AT24" i="50"/>
  <c r="AT48" i="50"/>
  <c r="AT34" i="50"/>
  <c r="AT37" i="50"/>
  <c r="AT47" i="50"/>
  <c r="AT36" i="50"/>
  <c r="AT21" i="50"/>
  <c r="AV37" i="50"/>
  <c r="H31" i="55" s="1"/>
  <c r="AT44" i="50"/>
  <c r="AV16" i="50"/>
  <c r="H10" i="55" s="1"/>
  <c r="AV50" i="50"/>
  <c r="H44" i="55" s="1"/>
  <c r="AT26" i="50"/>
  <c r="AV40" i="50"/>
  <c r="H34" i="55" s="1"/>
  <c r="AV20" i="50"/>
  <c r="H14" i="55" s="1"/>
  <c r="AV33" i="50"/>
  <c r="AV30" i="50"/>
  <c r="H24" i="55" s="1"/>
  <c r="AT27" i="50"/>
  <c r="AV23" i="50"/>
  <c r="H17" i="55" s="1"/>
  <c r="AT17" i="50"/>
  <c r="AT50" i="50"/>
  <c r="AV43" i="50"/>
  <c r="H37" i="55" s="1"/>
  <c r="AT40" i="50"/>
  <c r="AT20" i="50"/>
  <c r="AV29" i="50"/>
  <c r="H23" i="55" s="1"/>
  <c r="AT49" i="50"/>
  <c r="AV42" i="50"/>
  <c r="H36" i="55" s="1"/>
  <c r="AT39" i="50"/>
  <c r="AV32" i="50"/>
  <c r="H26" i="55" s="1"/>
  <c r="AV22" i="50"/>
  <c r="H16" i="55" s="1"/>
  <c r="AT19" i="50"/>
  <c r="AV47" i="50"/>
  <c r="H41" i="55" s="1"/>
  <c r="AV44" i="50"/>
  <c r="H38" i="55" s="1"/>
  <c r="AT41" i="50"/>
  <c r="AV27" i="50"/>
  <c r="H21" i="55" s="1"/>
  <c r="AV46" i="50"/>
  <c r="H40" i="55" s="1"/>
  <c r="AV36" i="50"/>
  <c r="H30" i="55" s="1"/>
  <c r="AT33" i="50"/>
  <c r="AT30" i="50"/>
  <c r="AV26" i="50"/>
  <c r="H20" i="55" s="1"/>
  <c r="AT23" i="50"/>
  <c r="AV49" i="50"/>
  <c r="H43" i="55" s="1"/>
  <c r="AT43" i="50"/>
  <c r="AV39" i="50"/>
  <c r="H33" i="55" s="1"/>
  <c r="AV19" i="50"/>
  <c r="H13" i="55" s="1"/>
  <c r="AV45" i="50"/>
  <c r="H39" i="55" s="1"/>
  <c r="AV35" i="50"/>
  <c r="H29" i="55" s="1"/>
  <c r="AT29" i="50"/>
  <c r="AV25" i="50"/>
  <c r="H19" i="55" s="1"/>
  <c r="AV48" i="50"/>
  <c r="H42" i="55" s="1"/>
  <c r="AT42" i="50"/>
  <c r="AV38" i="50"/>
  <c r="H32" i="55" s="1"/>
  <c r="AT32" i="50"/>
  <c r="AT22" i="50"/>
  <c r="AV18" i="50"/>
  <c r="H12" i="55" s="1"/>
  <c r="AT45" i="50"/>
  <c r="AT35" i="50"/>
  <c r="AV28" i="50"/>
  <c r="H22" i="55" s="1"/>
  <c r="AT25" i="50"/>
  <c r="AV41" i="50"/>
  <c r="H35" i="55" s="1"/>
  <c r="AT38" i="50"/>
  <c r="AV31" i="50"/>
  <c r="H25" i="55" s="1"/>
  <c r="AV21" i="50"/>
  <c r="H15" i="55" s="1"/>
  <c r="AT18" i="50"/>
  <c r="AV34" i="50"/>
  <c r="H28" i="55" s="1"/>
  <c r="AT28" i="50"/>
  <c r="AV24" i="50"/>
  <c r="H18" i="55" s="1"/>
  <c r="AS17" i="50"/>
  <c r="CP47" i="50"/>
  <c r="AX48" i="50"/>
  <c r="H27" i="55"/>
  <c r="AT16" i="50"/>
  <c r="H11" i="55"/>
  <c r="AS18" i="50"/>
  <c r="A19" i="50"/>
  <c r="M13" i="64"/>
  <c r="I12" i="57" s="1"/>
  <c r="K12" i="57" s="1"/>
  <c r="M24" i="64"/>
  <c r="I23" i="57" s="1"/>
  <c r="K23" i="57" s="1"/>
  <c r="F11" i="57"/>
  <c r="K11" i="57" s="1"/>
  <c r="D26" i="64"/>
  <c r="R26" i="64"/>
  <c r="D127" i="41"/>
  <c r="F24" i="57"/>
  <c r="M14" i="64"/>
  <c r="I13" i="57" s="1"/>
  <c r="K13" i="57" s="1"/>
  <c r="O26" i="64"/>
  <c r="F22" i="57"/>
  <c r="U26" i="64"/>
  <c r="D123" i="41"/>
  <c r="I16" i="57"/>
  <c r="E26" i="64"/>
  <c r="G11" i="57"/>
  <c r="L11" i="57" s="1"/>
  <c r="V26" i="64"/>
  <c r="S26" i="64"/>
  <c r="D28" i="66" s="1"/>
  <c r="P26" i="64"/>
  <c r="D27" i="106" s="1"/>
  <c r="D131" i="41"/>
  <c r="I24" i="57"/>
  <c r="G12" i="57"/>
  <c r="L12" i="57" s="1"/>
  <c r="D122" i="41"/>
  <c r="I15" i="57"/>
  <c r="D129" i="41"/>
  <c r="I22" i="57"/>
  <c r="I26" i="64"/>
  <c r="D118" i="41"/>
  <c r="M18" i="64"/>
  <c r="M19" i="64"/>
  <c r="F15" i="57"/>
  <c r="M22" i="64"/>
  <c r="F16" i="57"/>
  <c r="L26" i="64"/>
  <c r="H26" i="64"/>
  <c r="D99" i="41"/>
  <c r="G99" i="41" s="1"/>
  <c r="E80" i="41"/>
  <c r="J16" i="72"/>
  <c r="C22" i="66" s="1"/>
  <c r="C19" i="66"/>
  <c r="C14" i="68" s="1"/>
  <c r="E14" i="68" s="1"/>
  <c r="I18" i="72"/>
  <c r="M15" i="72"/>
  <c r="M10" i="72"/>
  <c r="I13" i="72"/>
  <c r="M14" i="105"/>
  <c r="K16" i="72"/>
  <c r="N16" i="72" s="1"/>
  <c r="C25" i="106"/>
  <c r="M10" i="105"/>
  <c r="M17" i="72"/>
  <c r="C27" i="66"/>
  <c r="C24" i="106"/>
  <c r="C23" i="106"/>
  <c r="I15" i="105"/>
  <c r="K12" i="72"/>
  <c r="C22" i="106"/>
  <c r="C15" i="106"/>
  <c r="C42" i="68" s="1"/>
  <c r="E42" i="68" s="1"/>
  <c r="M15" i="105"/>
  <c r="E48" i="68"/>
  <c r="E47" i="68" s="1"/>
  <c r="C47" i="68"/>
  <c r="I15" i="72"/>
  <c r="C25" i="66"/>
  <c r="C26" i="66"/>
  <c r="C20" i="66"/>
  <c r="C15" i="68" s="1"/>
  <c r="E15" i="68" s="1"/>
  <c r="C23" i="66"/>
  <c r="C24" i="66"/>
  <c r="K15" i="72"/>
  <c r="N15" i="72" s="1"/>
  <c r="I11" i="72"/>
  <c r="C18" i="66"/>
  <c r="C13" i="68" s="1"/>
  <c r="E13" i="68" s="1"/>
  <c r="C21" i="106"/>
  <c r="K13" i="72"/>
  <c r="N13" i="72" s="1"/>
  <c r="I13" i="105"/>
  <c r="M13" i="105"/>
  <c r="M11" i="105"/>
  <c r="M12" i="72"/>
  <c r="C16" i="66"/>
  <c r="C11" i="68" s="1"/>
  <c r="E11" i="68" s="1"/>
  <c r="M14" i="72"/>
  <c r="C18" i="106"/>
  <c r="C45" i="68" s="1"/>
  <c r="E45" i="68" s="1"/>
  <c r="K14" i="105"/>
  <c r="N14" i="105" s="1"/>
  <c r="K15" i="105"/>
  <c r="N15" i="105" s="1"/>
  <c r="K11" i="105"/>
  <c r="C19" i="106"/>
  <c r="C46" i="68" s="1"/>
  <c r="E46" i="68" s="1"/>
  <c r="C26" i="106"/>
  <c r="C17" i="106"/>
  <c r="C44" i="68" s="1"/>
  <c r="E44" i="68" s="1"/>
  <c r="C27" i="106"/>
  <c r="I12" i="105"/>
  <c r="I12" i="72"/>
  <c r="K24" i="57" l="1"/>
  <c r="K15" i="57"/>
  <c r="D130" i="41"/>
  <c r="CQ10" i="50"/>
  <c r="D34" i="106"/>
  <c r="CR10" i="50"/>
  <c r="CS10" i="50"/>
  <c r="K22" i="57"/>
  <c r="K16" i="57"/>
  <c r="D119" i="41"/>
  <c r="D192" i="41"/>
  <c r="L99" i="41"/>
  <c r="B30" i="61" s="1"/>
  <c r="D69" i="41"/>
  <c r="G69" i="41" s="1"/>
  <c r="D68" i="41"/>
  <c r="D134" i="41"/>
  <c r="G567" i="53"/>
  <c r="E567" i="53"/>
  <c r="A568" i="53"/>
  <c r="C567" i="53"/>
  <c r="F567" i="53" s="1"/>
  <c r="D567" i="53"/>
  <c r="B567" i="53"/>
  <c r="J9" i="70"/>
  <c r="M501" i="53"/>
  <c r="D22" i="52"/>
  <c r="E22" i="52"/>
  <c r="A81" i="53"/>
  <c r="A40" i="55"/>
  <c r="G39" i="55"/>
  <c r="E39" i="55"/>
  <c r="F39" i="55"/>
  <c r="AX49" i="50"/>
  <c r="CP48" i="50"/>
  <c r="A20" i="50"/>
  <c r="AS19" i="50"/>
  <c r="M26" i="64"/>
  <c r="D35" i="66" s="1"/>
  <c r="D120" i="41"/>
  <c r="L26" i="57"/>
  <c r="D128" i="41"/>
  <c r="D126" i="41" s="1"/>
  <c r="I21" i="57"/>
  <c r="K21" i="57" s="1"/>
  <c r="I18" i="57"/>
  <c r="K18" i="57" s="1"/>
  <c r="D125" i="41"/>
  <c r="I17" i="57"/>
  <c r="K17" i="57" s="1"/>
  <c r="D124" i="41"/>
  <c r="N12" i="72"/>
  <c r="C15" i="66"/>
  <c r="C14" i="66" s="1"/>
  <c r="D135" i="41"/>
  <c r="C20" i="106"/>
  <c r="D103" i="41"/>
  <c r="G103" i="41" s="1"/>
  <c r="G90" i="41" s="1"/>
  <c r="C21" i="66"/>
  <c r="G82" i="41"/>
  <c r="G80" i="41" s="1"/>
  <c r="D80" i="41"/>
  <c r="C14" i="106"/>
  <c r="N11" i="105"/>
  <c r="K26" i="57" l="1"/>
  <c r="K27" i="57" s="1"/>
  <c r="D117" i="41"/>
  <c r="D194" i="41"/>
  <c r="I60" i="72"/>
  <c r="D133" i="41"/>
  <c r="C10" i="68"/>
  <c r="E10" i="68" s="1"/>
  <c r="E9" i="68" s="1"/>
  <c r="E68" i="41"/>
  <c r="I60" i="105"/>
  <c r="G68" i="41"/>
  <c r="G105" i="41" s="1"/>
  <c r="E69" i="41"/>
  <c r="B568" i="53"/>
  <c r="E568" i="53" s="1"/>
  <c r="D568" i="53"/>
  <c r="G568" i="53" s="1"/>
  <c r="C568" i="53"/>
  <c r="F568" i="53" s="1"/>
  <c r="A569" i="53"/>
  <c r="M500" i="53"/>
  <c r="D31" i="52" s="1"/>
  <c r="A82" i="53"/>
  <c r="E31" i="52"/>
  <c r="A41" i="55"/>
  <c r="F40" i="55"/>
  <c r="E40" i="55"/>
  <c r="G40" i="55"/>
  <c r="CP49" i="50"/>
  <c r="AX50" i="50"/>
  <c r="AS20" i="50"/>
  <c r="A21" i="50"/>
  <c r="D121" i="41"/>
  <c r="C13" i="59"/>
  <c r="W6" i="75" s="1"/>
  <c r="D90" i="41"/>
  <c r="D105" i="41" s="1"/>
  <c r="L103" i="41"/>
  <c r="L90" i="41" s="1"/>
  <c r="L105" i="41" s="1"/>
  <c r="C41" i="68"/>
  <c r="C13" i="106"/>
  <c r="D116" i="41" l="1"/>
  <c r="F6" i="75" s="1"/>
  <c r="I70" i="41"/>
  <c r="J70" i="41" s="1"/>
  <c r="K70" i="41" s="1"/>
  <c r="I42" i="41"/>
  <c r="J42" i="41" s="1"/>
  <c r="E105" i="41"/>
  <c r="D172" i="41" s="1"/>
  <c r="C9" i="68"/>
  <c r="G6" i="75"/>
  <c r="E167" i="41"/>
  <c r="B34" i="61"/>
  <c r="B21" i="61" s="1"/>
  <c r="B36" i="61" s="1"/>
  <c r="D9" i="62" s="1"/>
  <c r="F569" i="53"/>
  <c r="E569" i="53"/>
  <c r="A570" i="53"/>
  <c r="D569" i="53"/>
  <c r="G569" i="53" s="1"/>
  <c r="C569" i="53"/>
  <c r="B569" i="53"/>
  <c r="A83" i="53"/>
  <c r="A42" i="55"/>
  <c r="E41" i="55"/>
  <c r="F41" i="55"/>
  <c r="G41" i="55"/>
  <c r="AX51" i="50"/>
  <c r="CP50" i="50"/>
  <c r="AS21" i="50"/>
  <c r="A22" i="50"/>
  <c r="E41" i="68"/>
  <c r="E40" i="68" s="1"/>
  <c r="C40" i="68"/>
  <c r="I48" i="41"/>
  <c r="J48" i="41" s="1"/>
  <c r="I68" i="41"/>
  <c r="J68" i="41" s="1"/>
  <c r="K68" i="41" s="1"/>
  <c r="M68" i="41" s="1"/>
  <c r="C20" i="67" s="1"/>
  <c r="E20" i="67" s="1"/>
  <c r="I11" i="41"/>
  <c r="J11" i="41" s="1"/>
  <c r="I17" i="41"/>
  <c r="I71" i="41"/>
  <c r="J71" i="41" s="1"/>
  <c r="K71" i="41" s="1"/>
  <c r="I57" i="41"/>
  <c r="J57" i="41" s="1"/>
  <c r="K57" i="41" s="1"/>
  <c r="I65" i="41"/>
  <c r="J65" i="41" s="1"/>
  <c r="K65" i="41" s="1"/>
  <c r="I53" i="41"/>
  <c r="J53" i="41" s="1"/>
  <c r="I67" i="41"/>
  <c r="J67" i="41" s="1"/>
  <c r="K67" i="41" s="1"/>
  <c r="I47" i="41"/>
  <c r="J47" i="41" s="1"/>
  <c r="I58" i="41"/>
  <c r="J58" i="41" s="1"/>
  <c r="K58" i="41" s="1"/>
  <c r="I64" i="41"/>
  <c r="J64" i="41" s="1"/>
  <c r="K64" i="41" s="1"/>
  <c r="I61" i="41"/>
  <c r="I62" i="41"/>
  <c r="J62" i="41" s="1"/>
  <c r="I22" i="41"/>
  <c r="J22" i="41" s="1"/>
  <c r="I66" i="41"/>
  <c r="J66" i="41" s="1"/>
  <c r="K66" i="41" s="1"/>
  <c r="I80" i="41"/>
  <c r="J80" i="41" s="1"/>
  <c r="K80" i="41" s="1"/>
  <c r="M80" i="41" s="1"/>
  <c r="C25" i="67" s="1"/>
  <c r="E25" i="67" s="1"/>
  <c r="I90" i="41"/>
  <c r="J90" i="41" s="1"/>
  <c r="K90" i="41" s="1"/>
  <c r="I26" i="41"/>
  <c r="J26" i="41" s="1"/>
  <c r="I9" i="41"/>
  <c r="J9" i="41" s="1"/>
  <c r="I18" i="41"/>
  <c r="J18" i="41" s="1"/>
  <c r="I16" i="41"/>
  <c r="J16" i="41" s="1"/>
  <c r="K16" i="41" s="1"/>
  <c r="I36" i="41"/>
  <c r="J36" i="41" s="1"/>
  <c r="I59" i="41"/>
  <c r="J59" i="41" s="1"/>
  <c r="K59" i="41" s="1"/>
  <c r="I60" i="41"/>
  <c r="J60" i="41" s="1"/>
  <c r="K60" i="41" s="1"/>
  <c r="I10" i="41"/>
  <c r="J10" i="41" s="1"/>
  <c r="K10" i="41" s="1"/>
  <c r="I63" i="41"/>
  <c r="J63" i="41" s="1"/>
  <c r="I69" i="41"/>
  <c r="J69" i="41" s="1"/>
  <c r="K69" i="41" s="1"/>
  <c r="M69" i="41" s="1"/>
  <c r="C21" i="67" s="1"/>
  <c r="E21" i="67" s="1"/>
  <c r="I30" i="41"/>
  <c r="J30" i="41" s="1"/>
  <c r="I77" i="41"/>
  <c r="J77" i="41" s="1"/>
  <c r="D166" i="41" l="1"/>
  <c r="D167" i="41" s="1"/>
  <c r="J43" i="41"/>
  <c r="K43" i="41" s="1"/>
  <c r="J44" i="41"/>
  <c r="J45" i="41"/>
  <c r="J46" i="41"/>
  <c r="K22" i="41"/>
  <c r="K42" i="41"/>
  <c r="K26" i="41"/>
  <c r="K36" i="41"/>
  <c r="K30" i="41"/>
  <c r="K18" i="41"/>
  <c r="K17" i="41" s="1"/>
  <c r="D179" i="41"/>
  <c r="D180" i="41" s="1"/>
  <c r="D181" i="41"/>
  <c r="M70" i="41"/>
  <c r="C22" i="67" s="1"/>
  <c r="E22" i="67" s="1"/>
  <c r="D56" i="51"/>
  <c r="F56" i="51" s="1"/>
  <c r="D6" i="75"/>
  <c r="F10" i="74"/>
  <c r="E12" i="74" s="1"/>
  <c r="C11" i="59"/>
  <c r="V6" i="75" s="1"/>
  <c r="K6" i="75"/>
  <c r="E570" i="53"/>
  <c r="A571" i="53"/>
  <c r="D570" i="53"/>
  <c r="G570" i="53" s="1"/>
  <c r="C570" i="53"/>
  <c r="F570" i="53" s="1"/>
  <c r="B570" i="53"/>
  <c r="A84" i="53"/>
  <c r="A43" i="55"/>
  <c r="G42" i="55"/>
  <c r="F42" i="55"/>
  <c r="E42" i="55"/>
  <c r="AX52" i="50"/>
  <c r="CP51" i="50"/>
  <c r="A23" i="50"/>
  <c r="AS22" i="50"/>
  <c r="K9" i="41"/>
  <c r="J8" i="41"/>
  <c r="M65" i="41"/>
  <c r="E32" i="90"/>
  <c r="E33" i="90" s="1"/>
  <c r="D55" i="51"/>
  <c r="F55" i="51" s="1"/>
  <c r="D57" i="51"/>
  <c r="F57" i="51" s="1"/>
  <c r="M71" i="41"/>
  <c r="D72" i="51"/>
  <c r="J14" i="41"/>
  <c r="K14" i="41" s="1"/>
  <c r="J15" i="41"/>
  <c r="K15" i="41" s="1"/>
  <c r="J12" i="41"/>
  <c r="K12" i="41" s="1"/>
  <c r="K11" i="41"/>
  <c r="J13" i="41"/>
  <c r="K13" i="41" s="1"/>
  <c r="F35" i="104"/>
  <c r="F36" i="104" s="1"/>
  <c r="C58" i="52"/>
  <c r="E58" i="52" s="1"/>
  <c r="M60" i="41"/>
  <c r="J17" i="41"/>
  <c r="J25" i="41"/>
  <c r="J24" i="41"/>
  <c r="J23" i="41"/>
  <c r="G48" i="76"/>
  <c r="G52" i="76" s="1"/>
  <c r="D8" i="51"/>
  <c r="F8" i="51" s="1"/>
  <c r="M10" i="41"/>
  <c r="H48" i="76" s="1"/>
  <c r="H52" i="76" s="1"/>
  <c r="E37" i="84"/>
  <c r="E38" i="84" s="1"/>
  <c r="M64" i="41"/>
  <c r="D45" i="52"/>
  <c r="F45" i="52" s="1"/>
  <c r="J27" i="41"/>
  <c r="J28" i="41"/>
  <c r="J29" i="41"/>
  <c r="D74" i="51"/>
  <c r="M57" i="41"/>
  <c r="D54" i="51"/>
  <c r="F54" i="51" s="1"/>
  <c r="J78" i="41"/>
  <c r="K78" i="41" s="1"/>
  <c r="J79" i="41"/>
  <c r="K79" i="41" s="1"/>
  <c r="K77" i="41"/>
  <c r="F48" i="88" s="1"/>
  <c r="F49" i="88" s="1"/>
  <c r="C14" i="71"/>
  <c r="F70" i="85"/>
  <c r="F71" i="85" s="1"/>
  <c r="M66" i="41"/>
  <c r="J31" i="41"/>
  <c r="J34" i="41"/>
  <c r="J35" i="41"/>
  <c r="J33" i="41"/>
  <c r="J32" i="41"/>
  <c r="J50" i="41"/>
  <c r="J52" i="41"/>
  <c r="J51" i="41"/>
  <c r="J49" i="41"/>
  <c r="J61" i="41"/>
  <c r="K62" i="41"/>
  <c r="K63" i="41"/>
  <c r="M63" i="41" s="1"/>
  <c r="C57" i="52"/>
  <c r="E57" i="52" s="1"/>
  <c r="M59" i="41"/>
  <c r="F35" i="82"/>
  <c r="F36" i="82" s="1"/>
  <c r="F29" i="81"/>
  <c r="F30" i="81" s="1"/>
  <c r="M58" i="41"/>
  <c r="C56" i="52"/>
  <c r="E56" i="52" s="1"/>
  <c r="J41" i="41"/>
  <c r="J38" i="41"/>
  <c r="J40" i="41"/>
  <c r="J39" i="41"/>
  <c r="J37" i="41"/>
  <c r="K53" i="41"/>
  <c r="K48" i="41"/>
  <c r="D43" i="52"/>
  <c r="F43" i="52" s="1"/>
  <c r="F32" i="78"/>
  <c r="F33" i="78" s="1"/>
  <c r="M16" i="41"/>
  <c r="M67" i="41"/>
  <c r="E30" i="86"/>
  <c r="E31" i="86" s="1"/>
  <c r="C69" i="52"/>
  <c r="E69" i="52" s="1"/>
  <c r="E71" i="52" s="1"/>
  <c r="E13" i="52" s="1"/>
  <c r="J21" i="41"/>
  <c r="J20" i="41"/>
  <c r="J19" i="41"/>
  <c r="J54" i="41"/>
  <c r="J55" i="41"/>
  <c r="J56" i="41"/>
  <c r="J105" i="41" l="1"/>
  <c r="K44" i="41"/>
  <c r="K45" i="41"/>
  <c r="K46" i="41"/>
  <c r="D39" i="51"/>
  <c r="F74" i="79"/>
  <c r="F82" i="79" s="1"/>
  <c r="D73" i="51"/>
  <c r="M43" i="41"/>
  <c r="D40" i="51"/>
  <c r="F40" i="51" s="1"/>
  <c r="L6" i="75"/>
  <c r="C14" i="59"/>
  <c r="X6" i="75" s="1"/>
  <c r="K23" i="41"/>
  <c r="M23" i="41" s="1"/>
  <c r="AA6" i="75"/>
  <c r="B571" i="53"/>
  <c r="C571" i="53"/>
  <c r="F571" i="53" s="1"/>
  <c r="A572" i="53"/>
  <c r="D571" i="53"/>
  <c r="G571" i="53" s="1"/>
  <c r="E571" i="53"/>
  <c r="A85" i="53"/>
  <c r="A44" i="55"/>
  <c r="F43" i="55"/>
  <c r="G43" i="55"/>
  <c r="E43" i="55"/>
  <c r="CP52" i="50"/>
  <c r="AX53" i="50"/>
  <c r="AS23" i="50"/>
  <c r="A24" i="50"/>
  <c r="K31" i="41"/>
  <c r="M31" i="41" s="1"/>
  <c r="K28" i="41"/>
  <c r="D23" i="51"/>
  <c r="K29" i="41"/>
  <c r="F71" i="79"/>
  <c r="F79" i="79" s="1"/>
  <c r="M14" i="41"/>
  <c r="D12" i="51"/>
  <c r="F12" i="51" s="1"/>
  <c r="E74" i="51"/>
  <c r="C11" i="67"/>
  <c r="E11" i="67" s="1"/>
  <c r="D9" i="51"/>
  <c r="M11" i="41"/>
  <c r="D69" i="51"/>
  <c r="H32" i="77"/>
  <c r="H33" i="77" s="1"/>
  <c r="S6" i="75"/>
  <c r="E60" i="52"/>
  <c r="E12" i="52" s="1"/>
  <c r="D10" i="51"/>
  <c r="F10" i="51" s="1"/>
  <c r="M12" i="41"/>
  <c r="K27" i="41"/>
  <c r="D33" i="51"/>
  <c r="K40" i="41"/>
  <c r="K38" i="41"/>
  <c r="F73" i="79"/>
  <c r="F81" i="79" s="1"/>
  <c r="K39" i="41"/>
  <c r="K41" i="41"/>
  <c r="K51" i="41"/>
  <c r="D45" i="51"/>
  <c r="K50" i="41"/>
  <c r="K47" i="41"/>
  <c r="F40" i="80"/>
  <c r="F43" i="80" s="1"/>
  <c r="K52" i="41"/>
  <c r="C16" i="67"/>
  <c r="E16" i="67" s="1"/>
  <c r="F37" i="84"/>
  <c r="F38" i="84" s="1"/>
  <c r="G35" i="104"/>
  <c r="G36" i="104" s="1"/>
  <c r="C14" i="67"/>
  <c r="E14" i="67" s="1"/>
  <c r="C13" i="67"/>
  <c r="E13" i="67" s="1"/>
  <c r="G35" i="82"/>
  <c r="G36" i="82" s="1"/>
  <c r="D15" i="51"/>
  <c r="K20" i="41"/>
  <c r="F69" i="79"/>
  <c r="F77" i="79" s="1"/>
  <c r="K21" i="41"/>
  <c r="C23" i="67"/>
  <c r="E23" i="67" s="1"/>
  <c r="E72" i="51"/>
  <c r="C17" i="67"/>
  <c r="E17" i="67" s="1"/>
  <c r="F32" i="90"/>
  <c r="F33" i="90" s="1"/>
  <c r="D27" i="51"/>
  <c r="F72" i="79"/>
  <c r="F80" i="79" s="1"/>
  <c r="K35" i="41"/>
  <c r="K33" i="41"/>
  <c r="K32" i="41"/>
  <c r="K34" i="41"/>
  <c r="C18" i="67"/>
  <c r="E18" i="67" s="1"/>
  <c r="G70" i="85"/>
  <c r="G71" i="85" s="1"/>
  <c r="D19" i="51"/>
  <c r="K24" i="41"/>
  <c r="K25" i="41"/>
  <c r="F70" i="79"/>
  <c r="F78" i="79" s="1"/>
  <c r="K8" i="41"/>
  <c r="G29" i="81"/>
  <c r="G30" i="81" s="1"/>
  <c r="C12" i="67"/>
  <c r="E12" i="67" s="1"/>
  <c r="M15" i="41"/>
  <c r="D13" i="51"/>
  <c r="F13" i="51" s="1"/>
  <c r="C19" i="67"/>
  <c r="E19" i="67" s="1"/>
  <c r="F30" i="86"/>
  <c r="F31" i="86" s="1"/>
  <c r="C8" i="67"/>
  <c r="E8" i="67" s="1"/>
  <c r="G32" i="78"/>
  <c r="G33" i="78" s="1"/>
  <c r="K55" i="41"/>
  <c r="D50" i="51"/>
  <c r="F41" i="80"/>
  <c r="F44" i="80" s="1"/>
  <c r="K56" i="41"/>
  <c r="K37" i="41"/>
  <c r="M62" i="41"/>
  <c r="K61" i="41"/>
  <c r="L10" i="70" s="1"/>
  <c r="K54" i="41"/>
  <c r="D60" i="51"/>
  <c r="F60" i="51" s="1"/>
  <c r="M79" i="41"/>
  <c r="K19" i="41"/>
  <c r="K49" i="41"/>
  <c r="M78" i="41"/>
  <c r="D59" i="51"/>
  <c r="D11" i="51"/>
  <c r="F11" i="51" s="1"/>
  <c r="M13" i="41"/>
  <c r="G47" i="76"/>
  <c r="G51" i="76" s="1"/>
  <c r="D7" i="51"/>
  <c r="M9" i="41"/>
  <c r="H47" i="76" s="1"/>
  <c r="H51" i="76" s="1"/>
  <c r="D14" i="51" l="1"/>
  <c r="D43" i="51"/>
  <c r="F43" i="51" s="1"/>
  <c r="M46" i="41"/>
  <c r="M45" i="41"/>
  <c r="D42" i="51"/>
  <c r="F42" i="51" s="1"/>
  <c r="I10" i="70"/>
  <c r="K105" i="41"/>
  <c r="D41" i="51"/>
  <c r="F41" i="51" s="1"/>
  <c r="M44" i="41"/>
  <c r="M42" i="41" s="1"/>
  <c r="G74" i="79" s="1"/>
  <c r="G82" i="79" s="1"/>
  <c r="D20" i="51"/>
  <c r="F20" i="51" s="1"/>
  <c r="D28" i="51"/>
  <c r="F28" i="51" s="1"/>
  <c r="M77" i="41"/>
  <c r="E73" i="51" s="1"/>
  <c r="C572" i="53"/>
  <c r="F572" i="53" s="1"/>
  <c r="B572" i="53"/>
  <c r="E572" i="53" s="1"/>
  <c r="D572" i="53"/>
  <c r="G572" i="53" s="1"/>
  <c r="A573" i="53"/>
  <c r="A86" i="53"/>
  <c r="A45" i="55"/>
  <c r="G44" i="55"/>
  <c r="F44" i="55"/>
  <c r="E44" i="55"/>
  <c r="CP53" i="50"/>
  <c r="AX54" i="50"/>
  <c r="A25" i="50"/>
  <c r="AS24" i="50"/>
  <c r="M35" i="41"/>
  <c r="D32" i="51"/>
  <c r="F32" i="51" s="1"/>
  <c r="M20" i="41"/>
  <c r="D17" i="51"/>
  <c r="F17" i="51" s="1"/>
  <c r="M51" i="41"/>
  <c r="D48" i="51"/>
  <c r="F48" i="51" s="1"/>
  <c r="M54" i="41"/>
  <c r="D51" i="51"/>
  <c r="F51" i="51" s="1"/>
  <c r="D38" i="51"/>
  <c r="F38" i="51" s="1"/>
  <c r="M41" i="41"/>
  <c r="M39" i="41"/>
  <c r="D36" i="51"/>
  <c r="F36" i="51" s="1"/>
  <c r="M37" i="41"/>
  <c r="D34" i="51"/>
  <c r="F34" i="51" s="1"/>
  <c r="C7" i="67"/>
  <c r="E7" i="67" s="1"/>
  <c r="E69" i="51"/>
  <c r="I32" i="77"/>
  <c r="I33" i="77" s="1"/>
  <c r="M38" i="41"/>
  <c r="D35" i="51"/>
  <c r="F35" i="51" s="1"/>
  <c r="D53" i="51"/>
  <c r="F53" i="51" s="1"/>
  <c r="M56" i="41"/>
  <c r="D52" i="51"/>
  <c r="F52" i="51" s="1"/>
  <c r="M55" i="41"/>
  <c r="M8" i="41"/>
  <c r="D68" i="51"/>
  <c r="I11" i="70"/>
  <c r="D37" i="51"/>
  <c r="F37" i="51" s="1"/>
  <c r="M40" i="41"/>
  <c r="M24" i="41"/>
  <c r="D21" i="51"/>
  <c r="F21" i="51" s="1"/>
  <c r="D49" i="51"/>
  <c r="F49" i="51" s="1"/>
  <c r="M52" i="41"/>
  <c r="D24" i="51"/>
  <c r="F24" i="51" s="1"/>
  <c r="M27" i="41"/>
  <c r="M49" i="41"/>
  <c r="D46" i="51"/>
  <c r="F46" i="51" s="1"/>
  <c r="R6" i="75"/>
  <c r="D26" i="51"/>
  <c r="F26" i="51" s="1"/>
  <c r="M29" i="41"/>
  <c r="D58" i="51"/>
  <c r="F59" i="51"/>
  <c r="F39" i="83"/>
  <c r="F42" i="83" s="1"/>
  <c r="D44" i="52"/>
  <c r="F44" i="52" s="1"/>
  <c r="F47" i="52" s="1"/>
  <c r="E11" i="52" s="1"/>
  <c r="M61" i="41"/>
  <c r="F7" i="51"/>
  <c r="D6" i="51"/>
  <c r="M25" i="41"/>
  <c r="D22" i="51"/>
  <c r="F22" i="51" s="1"/>
  <c r="M34" i="41"/>
  <c r="D31" i="51"/>
  <c r="F31" i="51" s="1"/>
  <c r="D18" i="51"/>
  <c r="F18" i="51" s="1"/>
  <c r="M21" i="41"/>
  <c r="D44" i="51"/>
  <c r="D71" i="51"/>
  <c r="K10" i="70"/>
  <c r="K11" i="70" s="1"/>
  <c r="M19" i="41"/>
  <c r="D16" i="51"/>
  <c r="F16" i="51" s="1"/>
  <c r="M32" i="41"/>
  <c r="D29" i="51"/>
  <c r="F29" i="51" s="1"/>
  <c r="D47" i="51"/>
  <c r="F47" i="51" s="1"/>
  <c r="M50" i="41"/>
  <c r="D30" i="51"/>
  <c r="F30" i="51" s="1"/>
  <c r="M33" i="41"/>
  <c r="D70" i="51"/>
  <c r="J10" i="70"/>
  <c r="J11" i="70" s="1"/>
  <c r="M28" i="41"/>
  <c r="D25" i="51"/>
  <c r="F25" i="51" s="1"/>
  <c r="D62" i="51" l="1"/>
  <c r="F62" i="51"/>
  <c r="M22" i="41"/>
  <c r="G70" i="79" s="1"/>
  <c r="G78" i="79" s="1"/>
  <c r="M18" i="41"/>
  <c r="M30" i="41"/>
  <c r="G72" i="79" s="1"/>
  <c r="G80" i="79" s="1"/>
  <c r="C24" i="67"/>
  <c r="E24" i="67" s="1"/>
  <c r="G48" i="88"/>
  <c r="G49" i="88" s="1"/>
  <c r="M26" i="41"/>
  <c r="G71" i="79" s="1"/>
  <c r="G79" i="79" s="1"/>
  <c r="F573" i="53"/>
  <c r="G573" i="53"/>
  <c r="A574" i="53"/>
  <c r="B573" i="53"/>
  <c r="E573" i="53" s="1"/>
  <c r="D573" i="53"/>
  <c r="C573" i="53"/>
  <c r="A87" i="53"/>
  <c r="E45" i="55"/>
  <c r="G45" i="55"/>
  <c r="F45" i="55"/>
  <c r="A46" i="55"/>
  <c r="AX55" i="50"/>
  <c r="CP54" i="50"/>
  <c r="AS25" i="50"/>
  <c r="A26" i="50"/>
  <c r="D75" i="51"/>
  <c r="M36" i="41"/>
  <c r="G73" i="79" s="1"/>
  <c r="G81" i="79" s="1"/>
  <c r="M48" i="41"/>
  <c r="E6" i="75"/>
  <c r="M10" i="70"/>
  <c r="M9" i="70" s="1"/>
  <c r="G39" i="83"/>
  <c r="G42" i="83" s="1"/>
  <c r="C15" i="67"/>
  <c r="E15" i="67" s="1"/>
  <c r="C6" i="67"/>
  <c r="E68" i="51"/>
  <c r="M53" i="41"/>
  <c r="G41" i="80" s="1"/>
  <c r="G44" i="80" s="1"/>
  <c r="Q6" i="75"/>
  <c r="G69" i="79" l="1"/>
  <c r="G77" i="79" s="1"/>
  <c r="M17" i="41"/>
  <c r="M105" i="41" s="1"/>
  <c r="D76" i="51"/>
  <c r="D574" i="53"/>
  <c r="G574" i="53" s="1"/>
  <c r="C574" i="53"/>
  <c r="F574" i="53" s="1"/>
  <c r="B574" i="53"/>
  <c r="E574" i="53" s="1"/>
  <c r="A575" i="53"/>
  <c r="A88" i="53"/>
  <c r="G46" i="55"/>
  <c r="F46" i="55"/>
  <c r="E46" i="55"/>
  <c r="A47" i="55"/>
  <c r="AX56" i="50"/>
  <c r="CP55" i="50"/>
  <c r="A27" i="50"/>
  <c r="AS26" i="50"/>
  <c r="E6" i="67"/>
  <c r="C9" i="59"/>
  <c r="L9" i="70"/>
  <c r="L11" i="70" s="1"/>
  <c r="M11" i="70"/>
  <c r="M47" i="41"/>
  <c r="G40" i="80"/>
  <c r="G43" i="80" s="1"/>
  <c r="E70" i="51" l="1"/>
  <c r="C9" i="67"/>
  <c r="F575" i="53"/>
  <c r="E575" i="53"/>
  <c r="G575" i="53"/>
  <c r="D575" i="53"/>
  <c r="B575" i="53"/>
  <c r="C575" i="53"/>
  <c r="A576" i="53"/>
  <c r="A89" i="53"/>
  <c r="F47" i="55"/>
  <c r="G47" i="55"/>
  <c r="E47" i="55"/>
  <c r="A48" i="55"/>
  <c r="CP56" i="50"/>
  <c r="AX57" i="50"/>
  <c r="AS27" i="50"/>
  <c r="A28" i="50"/>
  <c r="C10" i="67"/>
  <c r="E10" i="67" s="1"/>
  <c r="E71" i="51"/>
  <c r="E75" i="51" s="1"/>
  <c r="M6" i="75"/>
  <c r="E9" i="67" l="1"/>
  <c r="E26" i="67" s="1"/>
  <c r="C26" i="67"/>
  <c r="C10" i="59"/>
  <c r="G576" i="53"/>
  <c r="E576" i="53"/>
  <c r="F576" i="53"/>
  <c r="A577" i="53"/>
  <c r="D576" i="53"/>
  <c r="C576" i="53"/>
  <c r="B576" i="53"/>
  <c r="A90" i="53"/>
  <c r="G48" i="55"/>
  <c r="F48" i="55"/>
  <c r="E48" i="55"/>
  <c r="A49" i="55"/>
  <c r="AX58" i="50"/>
  <c r="CP57" i="50"/>
  <c r="AS28" i="50"/>
  <c r="A29" i="50"/>
  <c r="E577" i="53" l="1"/>
  <c r="F577" i="53"/>
  <c r="G577" i="53"/>
  <c r="B577" i="53"/>
  <c r="A578" i="53"/>
  <c r="D577" i="53"/>
  <c r="C577" i="53"/>
  <c r="A91" i="53"/>
  <c r="G49" i="55"/>
  <c r="F49" i="55"/>
  <c r="E49" i="55"/>
  <c r="A50" i="55"/>
  <c r="CP58" i="50"/>
  <c r="AX59" i="50"/>
  <c r="A30" i="50"/>
  <c r="AS29" i="50"/>
  <c r="N6" i="75"/>
  <c r="G578" i="53" l="1"/>
  <c r="B578" i="53"/>
  <c r="E578" i="53" s="1"/>
  <c r="A579" i="53"/>
  <c r="D578" i="53"/>
  <c r="C578" i="53"/>
  <c r="F578" i="53" s="1"/>
  <c r="A92" i="53"/>
  <c r="E50" i="55"/>
  <c r="G50" i="55"/>
  <c r="F50" i="55"/>
  <c r="A51" i="55"/>
  <c r="AX60" i="50"/>
  <c r="CP59" i="50"/>
  <c r="AS30" i="50"/>
  <c r="A31" i="50"/>
  <c r="E579" i="53" l="1"/>
  <c r="G579" i="53"/>
  <c r="A580" i="53"/>
  <c r="D579" i="53"/>
  <c r="C579" i="53"/>
  <c r="F579" i="53" s="1"/>
  <c r="B579" i="53"/>
  <c r="A93" i="53"/>
  <c r="F51" i="55"/>
  <c r="E51" i="55"/>
  <c r="G51" i="55"/>
  <c r="A52" i="55"/>
  <c r="AX61" i="50"/>
  <c r="CP60" i="50"/>
  <c r="A32" i="50"/>
  <c r="AS31" i="50"/>
  <c r="F580" i="53" l="1"/>
  <c r="G580" i="53"/>
  <c r="E580" i="53"/>
  <c r="A581" i="53"/>
  <c r="C580" i="53"/>
  <c r="B580" i="53"/>
  <c r="D580" i="53"/>
  <c r="A94" i="53"/>
  <c r="G52" i="55"/>
  <c r="F52" i="55"/>
  <c r="E52" i="55"/>
  <c r="A53" i="55"/>
  <c r="AX62" i="50"/>
  <c r="CP61" i="50"/>
  <c r="AS32" i="50"/>
  <c r="A33" i="50"/>
  <c r="E581" i="53" l="1"/>
  <c r="G581" i="53"/>
  <c r="D581" i="53"/>
  <c r="C581" i="53"/>
  <c r="F581" i="53" s="1"/>
  <c r="A582" i="53"/>
  <c r="B581" i="53"/>
  <c r="A95" i="53"/>
  <c r="F53" i="55"/>
  <c r="E53" i="55"/>
  <c r="G53" i="55"/>
  <c r="A54" i="55"/>
  <c r="AX63" i="50"/>
  <c r="CP62" i="50"/>
  <c r="A34" i="50"/>
  <c r="AS33" i="50"/>
  <c r="A583" i="53" l="1"/>
  <c r="D582" i="53"/>
  <c r="G582" i="53" s="1"/>
  <c r="C582" i="53"/>
  <c r="F582" i="53" s="1"/>
  <c r="B582" i="53"/>
  <c r="E582" i="53" s="1"/>
  <c r="A96" i="53"/>
  <c r="F54" i="55"/>
  <c r="G54" i="55"/>
  <c r="E54" i="55"/>
  <c r="A55" i="55"/>
  <c r="CP63" i="50"/>
  <c r="AX64" i="50"/>
  <c r="AS34" i="50"/>
  <c r="A35" i="50"/>
  <c r="F583" i="53" l="1"/>
  <c r="G583" i="53"/>
  <c r="A584" i="53"/>
  <c r="B583" i="53"/>
  <c r="E583" i="53" s="1"/>
  <c r="D583" i="53"/>
  <c r="C583" i="53"/>
  <c r="A97" i="53"/>
  <c r="E55" i="55"/>
  <c r="G55" i="55"/>
  <c r="F55" i="55"/>
  <c r="A56" i="55"/>
  <c r="AX65" i="50"/>
  <c r="CP64" i="50"/>
  <c r="AS35" i="50"/>
  <c r="A36" i="50"/>
  <c r="A585" i="53" l="1"/>
  <c r="D584" i="53"/>
  <c r="G584" i="53" s="1"/>
  <c r="C584" i="53"/>
  <c r="F584" i="53" s="1"/>
  <c r="B584" i="53"/>
  <c r="E584" i="53" s="1"/>
  <c r="A98" i="53"/>
  <c r="G56" i="55"/>
  <c r="F56" i="55"/>
  <c r="E56" i="55"/>
  <c r="A57" i="55"/>
  <c r="AX66" i="50"/>
  <c r="CP65" i="50"/>
  <c r="A37" i="50"/>
  <c r="AS36" i="50"/>
  <c r="G585" i="53" l="1"/>
  <c r="B585" i="53"/>
  <c r="E585" i="53" s="1"/>
  <c r="C585" i="53"/>
  <c r="F585" i="53" s="1"/>
  <c r="A586" i="53"/>
  <c r="D585" i="53"/>
  <c r="A99" i="53"/>
  <c r="G57" i="55"/>
  <c r="E57" i="55"/>
  <c r="F57" i="55"/>
  <c r="A58" i="55"/>
  <c r="CP66" i="50"/>
  <c r="AX67" i="50"/>
  <c r="AS37" i="50"/>
  <c r="A38" i="50"/>
  <c r="F586" i="53" l="1"/>
  <c r="E586" i="53"/>
  <c r="A587" i="53"/>
  <c r="D586" i="53"/>
  <c r="G586" i="53" s="1"/>
  <c r="C586" i="53"/>
  <c r="B586" i="53"/>
  <c r="A100" i="53"/>
  <c r="G58" i="55"/>
  <c r="F58" i="55"/>
  <c r="E58" i="55"/>
  <c r="A59" i="55"/>
  <c r="CP67" i="50"/>
  <c r="AX68" i="50"/>
  <c r="A39" i="50"/>
  <c r="AS38" i="50"/>
  <c r="E587" i="53" l="1"/>
  <c r="A588" i="53"/>
  <c r="D587" i="53"/>
  <c r="G587" i="53" s="1"/>
  <c r="C587" i="53"/>
  <c r="F587" i="53" s="1"/>
  <c r="B587" i="53"/>
  <c r="A101" i="53"/>
  <c r="G59" i="55"/>
  <c r="E59" i="55"/>
  <c r="F59" i="55"/>
  <c r="A60" i="55"/>
  <c r="CP68" i="50"/>
  <c r="AX69" i="50"/>
  <c r="AS39" i="50"/>
  <c r="A40" i="50"/>
  <c r="B588" i="53" l="1"/>
  <c r="D588" i="53"/>
  <c r="G588" i="53" s="1"/>
  <c r="A589" i="53"/>
  <c r="C588" i="53"/>
  <c r="F588" i="53" s="1"/>
  <c r="E588" i="53"/>
  <c r="A102" i="53"/>
  <c r="F60" i="55"/>
  <c r="G60" i="55"/>
  <c r="E60" i="55"/>
  <c r="A61" i="55"/>
  <c r="AX70" i="50"/>
  <c r="CP69" i="50"/>
  <c r="A41" i="50"/>
  <c r="AS40" i="50"/>
  <c r="A590" i="53" l="1"/>
  <c r="D589" i="53"/>
  <c r="G589" i="53" s="1"/>
  <c r="C589" i="53"/>
  <c r="F589" i="53" s="1"/>
  <c r="B589" i="53"/>
  <c r="E589" i="53" s="1"/>
  <c r="A103" i="53"/>
  <c r="F61" i="55"/>
  <c r="E61" i="55"/>
  <c r="G61" i="55"/>
  <c r="A62" i="55"/>
  <c r="CP70" i="50"/>
  <c r="AX71" i="50"/>
  <c r="AS41" i="50"/>
  <c r="A42" i="50"/>
  <c r="A591" i="53" l="1"/>
  <c r="C590" i="53"/>
  <c r="F590" i="53" s="1"/>
  <c r="D590" i="53"/>
  <c r="G590" i="53" s="1"/>
  <c r="B590" i="53"/>
  <c r="E590" i="53" s="1"/>
  <c r="A104" i="53"/>
  <c r="G62" i="55"/>
  <c r="F62" i="55"/>
  <c r="E62" i="55"/>
  <c r="A63" i="55"/>
  <c r="CP71" i="50"/>
  <c r="AX72" i="50"/>
  <c r="AS42" i="50"/>
  <c r="A43" i="50"/>
  <c r="A592" i="53" l="1"/>
  <c r="C591" i="53"/>
  <c r="F591" i="53" s="1"/>
  <c r="D591" i="53"/>
  <c r="G591" i="53" s="1"/>
  <c r="B591" i="53"/>
  <c r="E591" i="53" s="1"/>
  <c r="A105" i="53"/>
  <c r="F63" i="55"/>
  <c r="G63" i="55"/>
  <c r="E63" i="55"/>
  <c r="A64" i="55"/>
  <c r="CP72" i="50"/>
  <c r="AX73" i="50"/>
  <c r="A44" i="50"/>
  <c r="AS43" i="50"/>
  <c r="E592" i="53" l="1"/>
  <c r="F592" i="53"/>
  <c r="A593" i="53"/>
  <c r="D592" i="53"/>
  <c r="G592" i="53" s="1"/>
  <c r="C592" i="53"/>
  <c r="B592" i="53"/>
  <c r="A106" i="53"/>
  <c r="G64" i="55"/>
  <c r="E64" i="55"/>
  <c r="F64" i="55"/>
  <c r="A65" i="55"/>
  <c r="AX74" i="50"/>
  <c r="CP73" i="50"/>
  <c r="AS44" i="50"/>
  <c r="A45" i="50"/>
  <c r="F593" i="53" l="1"/>
  <c r="B593" i="53"/>
  <c r="E593" i="53" s="1"/>
  <c r="D593" i="53"/>
  <c r="G593" i="53" s="1"/>
  <c r="C593" i="53"/>
  <c r="A594" i="53"/>
  <c r="A107" i="53"/>
  <c r="E65" i="55"/>
  <c r="G65" i="55"/>
  <c r="F65" i="55"/>
  <c r="A66" i="55"/>
  <c r="CP74" i="50"/>
  <c r="AX75" i="50"/>
  <c r="A46" i="50"/>
  <c r="AS45" i="50"/>
  <c r="A595" i="53" l="1"/>
  <c r="C594" i="53"/>
  <c r="F594" i="53" s="1"/>
  <c r="D594" i="53"/>
  <c r="G594" i="53" s="1"/>
  <c r="B594" i="53"/>
  <c r="E594" i="53" s="1"/>
  <c r="A108" i="53"/>
  <c r="G66" i="55"/>
  <c r="F66" i="55"/>
  <c r="E66" i="55"/>
  <c r="A67" i="55"/>
  <c r="AX76" i="50"/>
  <c r="CP75" i="50"/>
  <c r="AS46" i="50"/>
  <c r="A47" i="50"/>
  <c r="G595" i="53" l="1"/>
  <c r="C595" i="53"/>
  <c r="F595" i="53" s="1"/>
  <c r="B595" i="53"/>
  <c r="E595" i="53" s="1"/>
  <c r="A596" i="53"/>
  <c r="D595" i="53"/>
  <c r="A109" i="53"/>
  <c r="F67" i="55"/>
  <c r="G67" i="55"/>
  <c r="E67" i="55"/>
  <c r="A68" i="55"/>
  <c r="AX77" i="50"/>
  <c r="CP76" i="50"/>
  <c r="A48" i="50"/>
  <c r="AS47" i="50"/>
  <c r="D596" i="53" l="1"/>
  <c r="G596" i="53" s="1"/>
  <c r="A597" i="53"/>
  <c r="C596" i="53"/>
  <c r="F596" i="53" s="1"/>
  <c r="B596" i="53"/>
  <c r="E596" i="53" s="1"/>
  <c r="A110" i="53"/>
  <c r="F68" i="55"/>
  <c r="G68" i="55"/>
  <c r="E68" i="55"/>
  <c r="A69" i="55"/>
  <c r="AX78" i="50"/>
  <c r="CP77" i="50"/>
  <c r="AS48" i="50"/>
  <c r="A49" i="50"/>
  <c r="F597" i="53" l="1"/>
  <c r="G597" i="53"/>
  <c r="E597" i="53"/>
  <c r="A598" i="53"/>
  <c r="D597" i="53"/>
  <c r="C597" i="53"/>
  <c r="B597" i="53"/>
  <c r="A111" i="53"/>
  <c r="G69" i="55"/>
  <c r="F69" i="55"/>
  <c r="E69" i="55"/>
  <c r="A70" i="55"/>
  <c r="AX79" i="50"/>
  <c r="CP78" i="50"/>
  <c r="AS49" i="50"/>
  <c r="A50" i="50"/>
  <c r="B598" i="53" l="1"/>
  <c r="D598" i="53"/>
  <c r="C598" i="53"/>
  <c r="A599" i="53"/>
  <c r="E598" i="53"/>
  <c r="G598" i="53"/>
  <c r="F598" i="53"/>
  <c r="A112" i="53"/>
  <c r="G70" i="55"/>
  <c r="F70" i="55"/>
  <c r="E70" i="55"/>
  <c r="A71" i="55"/>
  <c r="AX80" i="50"/>
  <c r="CP79" i="50"/>
  <c r="A51" i="50"/>
  <c r="AS50" i="50"/>
  <c r="A600" i="53" l="1"/>
  <c r="B599" i="53"/>
  <c r="E599" i="53" s="1"/>
  <c r="D599" i="53"/>
  <c r="G599" i="53" s="1"/>
  <c r="C599" i="53"/>
  <c r="F599" i="53" s="1"/>
  <c r="A113" i="53"/>
  <c r="G71" i="55"/>
  <c r="F71" i="55"/>
  <c r="E71" i="55"/>
  <c r="A72" i="55"/>
  <c r="AX81" i="50"/>
  <c r="CP80" i="50"/>
  <c r="AS51" i="50"/>
  <c r="A52" i="50"/>
  <c r="G600" i="53" l="1"/>
  <c r="E600" i="53"/>
  <c r="C600" i="53"/>
  <c r="F600" i="53" s="1"/>
  <c r="D600" i="53"/>
  <c r="B600" i="53"/>
  <c r="A601" i="53"/>
  <c r="A114" i="53"/>
  <c r="G72" i="55"/>
  <c r="F72" i="55"/>
  <c r="E72" i="55"/>
  <c r="A73" i="55"/>
  <c r="CP81" i="50"/>
  <c r="AX82" i="50"/>
  <c r="A53" i="50"/>
  <c r="AS52" i="50"/>
  <c r="A602" i="53" l="1"/>
  <c r="C601" i="53"/>
  <c r="F601" i="53" s="1"/>
  <c r="D601" i="53"/>
  <c r="G601" i="53" s="1"/>
  <c r="B601" i="53"/>
  <c r="E601" i="53" s="1"/>
  <c r="A115" i="53"/>
  <c r="G73" i="55"/>
  <c r="F73" i="55"/>
  <c r="E73" i="55"/>
  <c r="A74" i="55"/>
  <c r="AX83" i="50"/>
  <c r="CP82" i="50"/>
  <c r="AS53" i="50"/>
  <c r="A54" i="50"/>
  <c r="F602" i="53" l="1"/>
  <c r="A603" i="53"/>
  <c r="D602" i="53"/>
  <c r="G602" i="53" s="1"/>
  <c r="C602" i="53"/>
  <c r="B602" i="53"/>
  <c r="E602" i="53" s="1"/>
  <c r="A116" i="53"/>
  <c r="F74" i="55"/>
  <c r="G74" i="55"/>
  <c r="E74" i="55"/>
  <c r="A75" i="55"/>
  <c r="CP83" i="50"/>
  <c r="AX84" i="50"/>
  <c r="A55" i="50"/>
  <c r="AS54" i="50"/>
  <c r="A604" i="53" l="1"/>
  <c r="D603" i="53"/>
  <c r="G603" i="53" s="1"/>
  <c r="B603" i="53"/>
  <c r="E603" i="53" s="1"/>
  <c r="C603" i="53"/>
  <c r="F603" i="53"/>
  <c r="A117" i="53"/>
  <c r="F75" i="55"/>
  <c r="G75" i="55"/>
  <c r="E75" i="55"/>
  <c r="A76" i="55"/>
  <c r="AX85" i="50"/>
  <c r="CP84" i="50"/>
  <c r="AS55" i="50"/>
  <c r="A56" i="50"/>
  <c r="A605" i="53" l="1"/>
  <c r="D604" i="53"/>
  <c r="G604" i="53" s="1"/>
  <c r="C604" i="53"/>
  <c r="F604" i="53" s="1"/>
  <c r="B604" i="53"/>
  <c r="E604" i="53" s="1"/>
  <c r="A118" i="53"/>
  <c r="G76" i="55"/>
  <c r="E76" i="55"/>
  <c r="F76" i="55"/>
  <c r="A77" i="55"/>
  <c r="AX86" i="50"/>
  <c r="CP85" i="50"/>
  <c r="AS56" i="50"/>
  <c r="A57" i="50"/>
  <c r="C605" i="53" l="1"/>
  <c r="F605" i="53" s="1"/>
  <c r="A606" i="53"/>
  <c r="D605" i="53"/>
  <c r="G605" i="53" s="1"/>
  <c r="B605" i="53"/>
  <c r="E605" i="53" s="1"/>
  <c r="A119" i="53"/>
  <c r="G77" i="55"/>
  <c r="F77" i="55"/>
  <c r="E77" i="55"/>
  <c r="A78" i="55"/>
  <c r="CP86" i="50"/>
  <c r="AX87" i="50"/>
  <c r="AS57" i="50"/>
  <c r="A58" i="50"/>
  <c r="G606" i="53" l="1"/>
  <c r="E606" i="53"/>
  <c r="A607" i="53"/>
  <c r="C606" i="53"/>
  <c r="F606" i="53" s="1"/>
  <c r="B606" i="53"/>
  <c r="D606" i="53"/>
  <c r="A120" i="53"/>
  <c r="E78" i="55"/>
  <c r="G78" i="55"/>
  <c r="F78" i="55"/>
  <c r="A79" i="55"/>
  <c r="AX88" i="50"/>
  <c r="CP87" i="50"/>
  <c r="AS58" i="50"/>
  <c r="A59" i="50"/>
  <c r="A608" i="53" l="1"/>
  <c r="C607" i="53"/>
  <c r="F607" i="53" s="1"/>
  <c r="D607" i="53"/>
  <c r="B607" i="53"/>
  <c r="E607" i="53" s="1"/>
  <c r="G607" i="53"/>
  <c r="A121" i="53"/>
  <c r="G79" i="55"/>
  <c r="E79" i="55"/>
  <c r="F79" i="55"/>
  <c r="A80" i="55"/>
  <c r="AX89" i="50"/>
  <c r="CP88" i="50"/>
  <c r="AS59" i="50"/>
  <c r="A60" i="50"/>
  <c r="A609" i="53" l="1"/>
  <c r="C608" i="53"/>
  <c r="F608" i="53" s="1"/>
  <c r="B608" i="53"/>
  <c r="E608" i="53" s="1"/>
  <c r="D608" i="53"/>
  <c r="G608" i="53" s="1"/>
  <c r="A122" i="53"/>
  <c r="F80" i="55"/>
  <c r="E80" i="55"/>
  <c r="G80" i="55"/>
  <c r="A81" i="55"/>
  <c r="CP89" i="50"/>
  <c r="AX90" i="50"/>
  <c r="AS60" i="50"/>
  <c r="A61" i="50"/>
  <c r="A610" i="53" l="1"/>
  <c r="D609" i="53"/>
  <c r="G609" i="53" s="1"/>
  <c r="C609" i="53"/>
  <c r="F609" i="53" s="1"/>
  <c r="B609" i="53"/>
  <c r="E609" i="53" s="1"/>
  <c r="A123" i="53"/>
  <c r="F81" i="55"/>
  <c r="G81" i="55"/>
  <c r="E81" i="55"/>
  <c r="A82" i="55"/>
  <c r="CP90" i="50"/>
  <c r="AX91" i="50"/>
  <c r="A62" i="50"/>
  <c r="AS61" i="50"/>
  <c r="C610" i="53" l="1"/>
  <c r="F610" i="53" s="1"/>
  <c r="A611" i="53"/>
  <c r="D610" i="53"/>
  <c r="G610" i="53" s="1"/>
  <c r="B610" i="53"/>
  <c r="E610" i="53" s="1"/>
  <c r="A124" i="53"/>
  <c r="F82" i="55"/>
  <c r="G82" i="55"/>
  <c r="E82" i="55"/>
  <c r="A83" i="55"/>
  <c r="AX92" i="50"/>
  <c r="CP91" i="50"/>
  <c r="A63" i="50"/>
  <c r="AS62" i="50"/>
  <c r="D611" i="53" l="1"/>
  <c r="G611" i="53" s="1"/>
  <c r="C611" i="53"/>
  <c r="F611" i="53" s="1"/>
  <c r="A612" i="53"/>
  <c r="B611" i="53"/>
  <c r="E611" i="53" s="1"/>
  <c r="A125" i="53"/>
  <c r="G83" i="55"/>
  <c r="E83" i="55"/>
  <c r="F83" i="55"/>
  <c r="A84" i="55"/>
  <c r="AX93" i="50"/>
  <c r="CP92" i="50"/>
  <c r="A64" i="50"/>
  <c r="AS63" i="50"/>
  <c r="B612" i="53" l="1"/>
  <c r="E612" i="53" s="1"/>
  <c r="A613" i="53"/>
  <c r="D612" i="53"/>
  <c r="G612" i="53" s="1"/>
  <c r="C612" i="53"/>
  <c r="F612" i="53" s="1"/>
  <c r="A126" i="53"/>
  <c r="G84" i="55"/>
  <c r="F84" i="55"/>
  <c r="E84" i="55"/>
  <c r="A85" i="55"/>
  <c r="AX94" i="50"/>
  <c r="CP93" i="50"/>
  <c r="A65" i="50"/>
  <c r="AS64" i="50"/>
  <c r="B613" i="53" l="1"/>
  <c r="E613" i="53" s="1"/>
  <c r="A614" i="53"/>
  <c r="C613" i="53"/>
  <c r="F613" i="53" s="1"/>
  <c r="D613" i="53"/>
  <c r="G613" i="53" s="1"/>
  <c r="A127" i="53"/>
  <c r="G85" i="55"/>
  <c r="F85" i="55"/>
  <c r="E85" i="55"/>
  <c r="A86" i="55"/>
  <c r="AX95" i="50"/>
  <c r="CP94" i="50"/>
  <c r="AS65" i="50"/>
  <c r="A66" i="50"/>
  <c r="A615" i="53" l="1"/>
  <c r="D614" i="53"/>
  <c r="G614" i="53" s="1"/>
  <c r="C614" i="53"/>
  <c r="F614" i="53" s="1"/>
  <c r="B614" i="53"/>
  <c r="E614" i="53" s="1"/>
  <c r="A128" i="53"/>
  <c r="G86" i="55"/>
  <c r="F86" i="55"/>
  <c r="E86" i="55"/>
  <c r="A87" i="55"/>
  <c r="CP95" i="50"/>
  <c r="AX96" i="50"/>
  <c r="AS66" i="50"/>
  <c r="A67" i="50"/>
  <c r="C615" i="53" l="1"/>
  <c r="F615" i="53" s="1"/>
  <c r="A616" i="53"/>
  <c r="D615" i="53"/>
  <c r="G615" i="53" s="1"/>
  <c r="B615" i="53"/>
  <c r="E615" i="53" s="1"/>
  <c r="A129" i="53"/>
  <c r="E87" i="55"/>
  <c r="F87" i="55"/>
  <c r="G87" i="55"/>
  <c r="A88" i="55"/>
  <c r="AX97" i="50"/>
  <c r="CP96" i="50"/>
  <c r="AS67" i="50"/>
  <c r="A68" i="50"/>
  <c r="A617" i="53" l="1"/>
  <c r="D616" i="53"/>
  <c r="G616" i="53" s="1"/>
  <c r="C616" i="53"/>
  <c r="F616" i="53" s="1"/>
  <c r="B616" i="53"/>
  <c r="E616" i="53" s="1"/>
  <c r="A130" i="53"/>
  <c r="F88" i="55"/>
  <c r="G88" i="55"/>
  <c r="E88" i="55"/>
  <c r="A89" i="55"/>
  <c r="CP97" i="50"/>
  <c r="AX98" i="50"/>
  <c r="AS68" i="50"/>
  <c r="A69" i="50"/>
  <c r="D617" i="53" l="1"/>
  <c r="G617" i="53" s="1"/>
  <c r="A618" i="53"/>
  <c r="C617" i="53"/>
  <c r="F617" i="53" s="1"/>
  <c r="B617" i="53"/>
  <c r="E617" i="53" s="1"/>
  <c r="A131" i="53"/>
  <c r="F89" i="55"/>
  <c r="G89" i="55"/>
  <c r="E89" i="55"/>
  <c r="A90" i="55"/>
  <c r="AX99" i="50"/>
  <c r="CP98" i="50"/>
  <c r="AS69" i="50"/>
  <c r="A70" i="50"/>
  <c r="A619" i="53" l="1"/>
  <c r="C618" i="53"/>
  <c r="F618" i="53" s="1"/>
  <c r="B618" i="53"/>
  <c r="E618" i="53" s="1"/>
  <c r="D618" i="53"/>
  <c r="G618" i="53" s="1"/>
  <c r="A132" i="53"/>
  <c r="F90" i="55"/>
  <c r="G90" i="55"/>
  <c r="E90" i="55"/>
  <c r="A91" i="55"/>
  <c r="CP99" i="50"/>
  <c r="AX100" i="50"/>
  <c r="A71" i="50"/>
  <c r="AS70" i="50"/>
  <c r="D619" i="53" l="1"/>
  <c r="G619" i="53" s="1"/>
  <c r="A620" i="53"/>
  <c r="C619" i="53"/>
  <c r="F619" i="53" s="1"/>
  <c r="B619" i="53"/>
  <c r="E619" i="53" s="1"/>
  <c r="A133" i="53"/>
  <c r="G91" i="55"/>
  <c r="F91" i="55"/>
  <c r="E91" i="55"/>
  <c r="A92" i="55"/>
  <c r="CP100" i="50"/>
  <c r="AX101" i="50"/>
  <c r="A72" i="50"/>
  <c r="AS71" i="50"/>
  <c r="C620" i="53" l="1"/>
  <c r="F620" i="53" s="1"/>
  <c r="D620" i="53"/>
  <c r="G620" i="53" s="1"/>
  <c r="B620" i="53"/>
  <c r="E620" i="53" s="1"/>
  <c r="A621" i="53"/>
  <c r="A134" i="53"/>
  <c r="G92" i="55"/>
  <c r="F92" i="55"/>
  <c r="E92" i="55"/>
  <c r="A93" i="55"/>
  <c r="AX102" i="50"/>
  <c r="CP101" i="50"/>
  <c r="AS72" i="50"/>
  <c r="A73" i="50"/>
  <c r="A622" i="53" l="1"/>
  <c r="D621" i="53"/>
  <c r="G621" i="53" s="1"/>
  <c r="C621" i="53"/>
  <c r="F621" i="53" s="1"/>
  <c r="B621" i="53"/>
  <c r="E621" i="53" s="1"/>
  <c r="A135" i="53"/>
  <c r="G93" i="55"/>
  <c r="E93" i="55"/>
  <c r="F93" i="55"/>
  <c r="A94" i="55"/>
  <c r="AX103" i="50"/>
  <c r="CP102" i="50"/>
  <c r="AS73" i="50"/>
  <c r="A74" i="50"/>
  <c r="A623" i="53" l="1"/>
  <c r="C622" i="53"/>
  <c r="F622" i="53" s="1"/>
  <c r="D622" i="53"/>
  <c r="G622" i="53" s="1"/>
  <c r="B622" i="53"/>
  <c r="E622" i="53" s="1"/>
  <c r="A136" i="53"/>
  <c r="G94" i="55"/>
  <c r="F94" i="55"/>
  <c r="E94" i="55"/>
  <c r="A95" i="55"/>
  <c r="AX104" i="50"/>
  <c r="CP103" i="50"/>
  <c r="A75" i="50"/>
  <c r="AS74" i="50"/>
  <c r="E623" i="53" l="1"/>
  <c r="A624" i="53"/>
  <c r="C623" i="53"/>
  <c r="F623" i="53" s="1"/>
  <c r="D623" i="53"/>
  <c r="G623" i="53" s="1"/>
  <c r="B623" i="53"/>
  <c r="A137" i="53"/>
  <c r="F95" i="55"/>
  <c r="E95" i="55"/>
  <c r="G95" i="55"/>
  <c r="A96" i="55"/>
  <c r="CP104" i="50"/>
  <c r="AX105" i="50"/>
  <c r="AS75" i="50"/>
  <c r="A76" i="50"/>
  <c r="B624" i="53" l="1"/>
  <c r="E624" i="53" s="1"/>
  <c r="D624" i="53"/>
  <c r="G624" i="53" s="1"/>
  <c r="A625" i="53"/>
  <c r="C624" i="53"/>
  <c r="F624" i="53" s="1"/>
  <c r="A138" i="53"/>
  <c r="F96" i="55"/>
  <c r="G96" i="55"/>
  <c r="E96" i="55"/>
  <c r="A97" i="55"/>
  <c r="AX106" i="50"/>
  <c r="CP105" i="50"/>
  <c r="A77" i="50"/>
  <c r="AS76" i="50"/>
  <c r="C625" i="53" l="1"/>
  <c r="F625" i="53" s="1"/>
  <c r="D625" i="53"/>
  <c r="G625" i="53" s="1"/>
  <c r="A626" i="53"/>
  <c r="B625" i="53"/>
  <c r="E625" i="53" s="1"/>
  <c r="A139" i="53"/>
  <c r="F97" i="55"/>
  <c r="G97" i="55"/>
  <c r="E97" i="55"/>
  <c r="A98" i="55"/>
  <c r="AX107" i="50"/>
  <c r="CP106" i="50"/>
  <c r="AS77" i="50"/>
  <c r="A78" i="50"/>
  <c r="D626" i="53" l="1"/>
  <c r="G626" i="53" s="1"/>
  <c r="C626" i="53"/>
  <c r="F626" i="53" s="1"/>
  <c r="A627" i="53"/>
  <c r="B626" i="53"/>
  <c r="E626" i="53" s="1"/>
  <c r="A140" i="53"/>
  <c r="G98" i="55"/>
  <c r="F98" i="55"/>
  <c r="E98" i="55"/>
  <c r="A99" i="55"/>
  <c r="AX108" i="50"/>
  <c r="CP107" i="50"/>
  <c r="AS78" i="50"/>
  <c r="A79" i="50"/>
  <c r="B627" i="53" l="1"/>
  <c r="E627" i="53" s="1"/>
  <c r="A628" i="53"/>
  <c r="D627" i="53"/>
  <c r="G627" i="53" s="1"/>
  <c r="C627" i="53"/>
  <c r="F627" i="53" s="1"/>
  <c r="A141" i="53"/>
  <c r="G99" i="55"/>
  <c r="F99" i="55"/>
  <c r="E99" i="55"/>
  <c r="A100" i="55"/>
  <c r="AX109" i="50"/>
  <c r="CP108" i="50"/>
  <c r="A80" i="50"/>
  <c r="AS79" i="50"/>
  <c r="C628" i="53" l="1"/>
  <c r="F628" i="53" s="1"/>
  <c r="D628" i="53"/>
  <c r="G628" i="53" s="1"/>
  <c r="B628" i="53"/>
  <c r="E628" i="53" s="1"/>
  <c r="A629" i="53"/>
  <c r="A142" i="53"/>
  <c r="F100" i="55"/>
  <c r="G100" i="55"/>
  <c r="E100" i="55"/>
  <c r="A101" i="55"/>
  <c r="CP109" i="50"/>
  <c r="AX110" i="50"/>
  <c r="A81" i="50"/>
  <c r="AS80" i="50"/>
  <c r="G629" i="53" l="1"/>
  <c r="D629" i="53"/>
  <c r="C629" i="53"/>
  <c r="F629" i="53" s="1"/>
  <c r="B629" i="53"/>
  <c r="E629" i="53" s="1"/>
  <c r="A630" i="53"/>
  <c r="A143" i="53"/>
  <c r="G101" i="55"/>
  <c r="F101" i="55"/>
  <c r="E101" i="55"/>
  <c r="A102" i="55"/>
  <c r="CP110" i="50"/>
  <c r="AX111" i="50"/>
  <c r="AS81" i="50"/>
  <c r="A82" i="50"/>
  <c r="C630" i="53" l="1"/>
  <c r="F630" i="53" s="1"/>
  <c r="A631" i="53"/>
  <c r="D630" i="53"/>
  <c r="B630" i="53"/>
  <c r="E630" i="53" s="1"/>
  <c r="G630" i="53"/>
  <c r="A144" i="53"/>
  <c r="E102" i="55"/>
  <c r="A103" i="55"/>
  <c r="F102" i="55"/>
  <c r="G102" i="55"/>
  <c r="CP111" i="50"/>
  <c r="AX112" i="50"/>
  <c r="AS82" i="50"/>
  <c r="A83" i="50"/>
  <c r="A632" i="53" l="1"/>
  <c r="D631" i="53"/>
  <c r="G631" i="53" s="1"/>
  <c r="C631" i="53"/>
  <c r="F631" i="53" s="1"/>
  <c r="B631" i="53"/>
  <c r="E631" i="53" s="1"/>
  <c r="A145" i="53"/>
  <c r="F103" i="55"/>
  <c r="G103" i="55"/>
  <c r="E103" i="55"/>
  <c r="A104" i="55"/>
  <c r="AX113" i="50"/>
  <c r="CP112" i="50"/>
  <c r="A84" i="50"/>
  <c r="AS83" i="50"/>
  <c r="A633" i="53" l="1"/>
  <c r="D632" i="53"/>
  <c r="G632" i="53" s="1"/>
  <c r="C632" i="53"/>
  <c r="F632" i="53" s="1"/>
  <c r="B632" i="53"/>
  <c r="E632" i="53" s="1"/>
  <c r="A146" i="53"/>
  <c r="G104" i="55"/>
  <c r="F104" i="55"/>
  <c r="E104" i="55"/>
  <c r="A105" i="55"/>
  <c r="AX114" i="50"/>
  <c r="CP113" i="50"/>
  <c r="A85" i="50"/>
  <c r="AS84" i="50"/>
  <c r="C633" i="53" l="1"/>
  <c r="F633" i="53" s="1"/>
  <c r="A634" i="53"/>
  <c r="D633" i="53"/>
  <c r="G633" i="53" s="1"/>
  <c r="B633" i="53"/>
  <c r="E633" i="53" s="1"/>
  <c r="A147" i="53"/>
  <c r="G105" i="55"/>
  <c r="F105" i="55"/>
  <c r="E105" i="55"/>
  <c r="A106" i="55"/>
  <c r="CP114" i="50"/>
  <c r="AX115" i="50"/>
  <c r="AS85" i="50"/>
  <c r="A86" i="50"/>
  <c r="A635" i="53" l="1"/>
  <c r="D634" i="53"/>
  <c r="G634" i="53" s="1"/>
  <c r="C634" i="53"/>
  <c r="F634" i="53" s="1"/>
  <c r="B634" i="53"/>
  <c r="E634" i="53" s="1"/>
  <c r="A148" i="53"/>
  <c r="E106" i="55"/>
  <c r="F106" i="55"/>
  <c r="G106" i="55"/>
  <c r="A107" i="55"/>
  <c r="AX116" i="50"/>
  <c r="CP115" i="50"/>
  <c r="A87" i="50"/>
  <c r="AS86" i="50"/>
  <c r="C635" i="53" l="1"/>
  <c r="F635" i="53" s="1"/>
  <c r="D635" i="53"/>
  <c r="G635" i="53" s="1"/>
  <c r="B635" i="53"/>
  <c r="E635" i="53" s="1"/>
  <c r="A636" i="53"/>
  <c r="A149" i="53"/>
  <c r="E107" i="55"/>
  <c r="G107" i="55"/>
  <c r="F107" i="55"/>
  <c r="A108" i="55"/>
  <c r="AX117" i="50"/>
  <c r="CP116" i="50"/>
  <c r="AS87" i="50"/>
  <c r="A88" i="50"/>
  <c r="A637" i="53" l="1"/>
  <c r="C636" i="53"/>
  <c r="F636" i="53" s="1"/>
  <c r="D636" i="53"/>
  <c r="G636" i="53" s="1"/>
  <c r="B636" i="53"/>
  <c r="E636" i="53" s="1"/>
  <c r="A150" i="53"/>
  <c r="A151" i="53" s="1"/>
  <c r="G108" i="55"/>
  <c r="F108" i="55"/>
  <c r="E108" i="55"/>
  <c r="A109" i="55"/>
  <c r="CP117" i="50"/>
  <c r="AX118" i="50"/>
  <c r="AS88" i="50"/>
  <c r="A89" i="50"/>
  <c r="A638" i="53" l="1"/>
  <c r="C637" i="53"/>
  <c r="F637" i="53" s="1"/>
  <c r="B637" i="53"/>
  <c r="E637" i="53" s="1"/>
  <c r="D637" i="53"/>
  <c r="G637" i="53" s="1"/>
  <c r="A152" i="53"/>
  <c r="F109" i="55"/>
  <c r="G109" i="55"/>
  <c r="E109" i="55"/>
  <c r="A110" i="55"/>
  <c r="AX119" i="50"/>
  <c r="CP118" i="50"/>
  <c r="AS89" i="50"/>
  <c r="A90" i="50"/>
  <c r="C638" i="53" l="1"/>
  <c r="F638" i="53" s="1"/>
  <c r="A639" i="53"/>
  <c r="D638" i="53"/>
  <c r="G638" i="53" s="1"/>
  <c r="B638" i="53"/>
  <c r="E638" i="53" s="1"/>
  <c r="A153" i="53"/>
  <c r="F110" i="55"/>
  <c r="G110" i="55"/>
  <c r="E110" i="55"/>
  <c r="A111" i="55"/>
  <c r="AX120" i="50"/>
  <c r="CP119" i="50"/>
  <c r="AS90" i="50"/>
  <c r="A91" i="50"/>
  <c r="A640" i="53" l="1"/>
  <c r="D639" i="53"/>
  <c r="G639" i="53" s="1"/>
  <c r="C639" i="53"/>
  <c r="F639" i="53" s="1"/>
  <c r="B639" i="53"/>
  <c r="E639" i="53" s="1"/>
  <c r="A154" i="53"/>
  <c r="G111" i="55"/>
  <c r="F111" i="55"/>
  <c r="E111" i="55"/>
  <c r="A112" i="55"/>
  <c r="AX121" i="50"/>
  <c r="CP120" i="50"/>
  <c r="A92" i="50"/>
  <c r="AS91" i="50"/>
  <c r="A641" i="53" l="1"/>
  <c r="C640" i="53"/>
  <c r="F640" i="53" s="1"/>
  <c r="D640" i="53"/>
  <c r="G640" i="53" s="1"/>
  <c r="B640" i="53"/>
  <c r="E640" i="53" s="1"/>
  <c r="A155" i="53"/>
  <c r="G112" i="55"/>
  <c r="F112" i="55"/>
  <c r="E112" i="55"/>
  <c r="A113" i="55"/>
  <c r="AX122" i="50"/>
  <c r="CP121" i="50"/>
  <c r="AS92" i="50"/>
  <c r="A93" i="50"/>
  <c r="B641" i="53" l="1"/>
  <c r="E641" i="53" s="1"/>
  <c r="D641" i="53"/>
  <c r="G641" i="53" s="1"/>
  <c r="C641" i="53"/>
  <c r="F641" i="53" s="1"/>
  <c r="A642" i="53"/>
  <c r="A156" i="53"/>
  <c r="G113" i="55"/>
  <c r="F113" i="55"/>
  <c r="E113" i="55"/>
  <c r="A114" i="55"/>
  <c r="AX123" i="50"/>
  <c r="CP122" i="50"/>
  <c r="AS93" i="50"/>
  <c r="A94" i="50"/>
  <c r="A643" i="53" l="1"/>
  <c r="D642" i="53"/>
  <c r="G642" i="53" s="1"/>
  <c r="B642" i="53"/>
  <c r="E642" i="53" s="1"/>
  <c r="C642" i="53"/>
  <c r="F642" i="53" s="1"/>
  <c r="A157" i="53"/>
  <c r="G114" i="55"/>
  <c r="F114" i="55"/>
  <c r="E114" i="55"/>
  <c r="A115" i="55"/>
  <c r="CP123" i="50"/>
  <c r="AX124" i="50"/>
  <c r="AS94" i="50"/>
  <c r="A95" i="50"/>
  <c r="C643" i="53" l="1"/>
  <c r="F643" i="53" s="1"/>
  <c r="A644" i="53"/>
  <c r="D643" i="53"/>
  <c r="G643" i="53" s="1"/>
  <c r="B643" i="53"/>
  <c r="E643" i="53" s="1"/>
  <c r="A158" i="53"/>
  <c r="E115" i="55"/>
  <c r="G115" i="55"/>
  <c r="F115" i="55"/>
  <c r="A116" i="55"/>
  <c r="AX125" i="50"/>
  <c r="CP124" i="50"/>
  <c r="A96" i="50"/>
  <c r="AS95" i="50"/>
  <c r="D644" i="53" l="1"/>
  <c r="G644" i="53" s="1"/>
  <c r="C644" i="53"/>
  <c r="F644" i="53" s="1"/>
  <c r="B644" i="53"/>
  <c r="E644" i="53" s="1"/>
  <c r="A645" i="53"/>
  <c r="A159" i="53"/>
  <c r="F116" i="55"/>
  <c r="E116" i="55"/>
  <c r="G116" i="55"/>
  <c r="A117" i="55"/>
  <c r="AX126" i="50"/>
  <c r="CP125" i="50"/>
  <c r="A97" i="50"/>
  <c r="AS96" i="50"/>
  <c r="D645" i="53" l="1"/>
  <c r="G645" i="53" s="1"/>
  <c r="C645" i="53"/>
  <c r="F645" i="53" s="1"/>
  <c r="B645" i="53"/>
  <c r="E645" i="53" s="1"/>
  <c r="A646" i="53"/>
  <c r="A160" i="53"/>
  <c r="F117" i="55"/>
  <c r="G117" i="55"/>
  <c r="E117" i="55"/>
  <c r="A118" i="55"/>
  <c r="CP126" i="50"/>
  <c r="AX127" i="50"/>
  <c r="AS97" i="50"/>
  <c r="A98" i="50"/>
  <c r="E646" i="53" l="1"/>
  <c r="A647" i="53"/>
  <c r="D646" i="53"/>
  <c r="G646" i="53" s="1"/>
  <c r="C646" i="53"/>
  <c r="F646" i="53" s="1"/>
  <c r="B646" i="53"/>
  <c r="A161" i="53"/>
  <c r="G118" i="55"/>
  <c r="F118" i="55"/>
  <c r="E118" i="55"/>
  <c r="A119" i="55"/>
  <c r="AX128" i="50"/>
  <c r="CP127" i="50"/>
  <c r="AS98" i="50"/>
  <c r="A99" i="50"/>
  <c r="C647" i="53" l="1"/>
  <c r="F647" i="53" s="1"/>
  <c r="B647" i="53"/>
  <c r="E647" i="53" s="1"/>
  <c r="D647" i="53"/>
  <c r="G647" i="53" s="1"/>
  <c r="A648" i="53"/>
  <c r="A162" i="53"/>
  <c r="G119" i="55"/>
  <c r="F119" i="55"/>
  <c r="E119" i="55"/>
  <c r="A120" i="55"/>
  <c r="CP128" i="50"/>
  <c r="AX129" i="50"/>
  <c r="A100" i="50"/>
  <c r="AS99" i="50"/>
  <c r="A649" i="53" l="1"/>
  <c r="C648" i="53"/>
  <c r="F648" i="53" s="1"/>
  <c r="D648" i="53"/>
  <c r="G648" i="53" s="1"/>
  <c r="B648" i="53"/>
  <c r="E648" i="53" s="1"/>
  <c r="A163" i="53"/>
  <c r="E120" i="55"/>
  <c r="G120" i="55"/>
  <c r="F120" i="55"/>
  <c r="A121" i="55"/>
  <c r="AX130" i="50"/>
  <c r="CP129" i="50"/>
  <c r="AS100" i="50"/>
  <c r="A101" i="50"/>
  <c r="A650" i="53" l="1"/>
  <c r="D649" i="53"/>
  <c r="G649" i="53" s="1"/>
  <c r="B649" i="53"/>
  <c r="E649" i="53" s="1"/>
  <c r="C649" i="53"/>
  <c r="F649" i="53" s="1"/>
  <c r="A164" i="53"/>
  <c r="G121" i="55"/>
  <c r="F121" i="55"/>
  <c r="E121" i="55"/>
  <c r="A122" i="55"/>
  <c r="AX131" i="50"/>
  <c r="CP130" i="50"/>
  <c r="AS101" i="50"/>
  <c r="A102" i="50"/>
  <c r="A651" i="53" l="1"/>
  <c r="C650" i="53"/>
  <c r="F650" i="53" s="1"/>
  <c r="D650" i="53"/>
  <c r="G650" i="53" s="1"/>
  <c r="B650" i="53"/>
  <c r="E650" i="53" s="1"/>
  <c r="A165" i="53"/>
  <c r="G122" i="55"/>
  <c r="F122" i="55"/>
  <c r="E122" i="55"/>
  <c r="A123" i="55"/>
  <c r="CP131" i="50"/>
  <c r="AX132" i="50"/>
  <c r="AS102" i="50"/>
  <c r="A103" i="50"/>
  <c r="B651" i="53" l="1"/>
  <c r="E651" i="53" s="1"/>
  <c r="D651" i="53"/>
  <c r="G651" i="53" s="1"/>
  <c r="C651" i="53"/>
  <c r="F651" i="53" s="1"/>
  <c r="A652" i="53"/>
  <c r="A166" i="53"/>
  <c r="F123" i="55"/>
  <c r="G123" i="55"/>
  <c r="E123" i="55"/>
  <c r="A124" i="55"/>
  <c r="CP132" i="50"/>
  <c r="AX133" i="50"/>
  <c r="AS103" i="50"/>
  <c r="A104" i="50"/>
  <c r="A653" i="53" l="1"/>
  <c r="D652" i="53"/>
  <c r="G652" i="53" s="1"/>
  <c r="C652" i="53"/>
  <c r="F652" i="53" s="1"/>
  <c r="B652" i="53"/>
  <c r="E652" i="53" s="1"/>
  <c r="A167" i="53"/>
  <c r="F124" i="55"/>
  <c r="G124" i="55"/>
  <c r="E124" i="55"/>
  <c r="A125" i="55"/>
  <c r="AX134" i="50"/>
  <c r="CP133" i="50"/>
  <c r="A105" i="50"/>
  <c r="AS104" i="50"/>
  <c r="D653" i="53" l="1"/>
  <c r="G653" i="53" s="1"/>
  <c r="C653" i="53"/>
  <c r="F653" i="53" s="1"/>
  <c r="B653" i="53"/>
  <c r="E653" i="53" s="1"/>
  <c r="A654" i="53"/>
  <c r="A168" i="53"/>
  <c r="F125" i="55"/>
  <c r="G125" i="55"/>
  <c r="E125" i="55"/>
  <c r="A126" i="55"/>
  <c r="AX135" i="50"/>
  <c r="CP134" i="50"/>
  <c r="AS105" i="50"/>
  <c r="A106" i="50"/>
  <c r="A655" i="53" l="1"/>
  <c r="D654" i="53"/>
  <c r="G654" i="53" s="1"/>
  <c r="C654" i="53"/>
  <c r="F654" i="53" s="1"/>
  <c r="B654" i="53"/>
  <c r="E654" i="53" s="1"/>
  <c r="A169" i="53"/>
  <c r="G126" i="55"/>
  <c r="F126" i="55"/>
  <c r="E126" i="55"/>
  <c r="A127" i="55"/>
  <c r="AX136" i="50"/>
  <c r="CP135" i="50"/>
  <c r="AS106" i="50"/>
  <c r="A107" i="50"/>
  <c r="A656" i="53" l="1"/>
  <c r="D655" i="53"/>
  <c r="G655" i="53" s="1"/>
  <c r="B655" i="53"/>
  <c r="E655" i="53" s="1"/>
  <c r="C655" i="53"/>
  <c r="F655" i="53" s="1"/>
  <c r="A170" i="53"/>
  <c r="G127" i="55"/>
  <c r="F127" i="55"/>
  <c r="E127" i="55"/>
  <c r="A128" i="55"/>
  <c r="AX137" i="50"/>
  <c r="CP136" i="50"/>
  <c r="AS107" i="50"/>
  <c r="A108" i="50"/>
  <c r="C656" i="53" l="1"/>
  <c r="F656" i="53" s="1"/>
  <c r="A657" i="53"/>
  <c r="D656" i="53"/>
  <c r="G656" i="53" s="1"/>
  <c r="B656" i="53"/>
  <c r="E656" i="53" s="1"/>
  <c r="A171" i="53"/>
  <c r="G128" i="55"/>
  <c r="E128" i="55"/>
  <c r="F128" i="55"/>
  <c r="A129" i="55"/>
  <c r="CP137" i="50"/>
  <c r="AX138" i="50"/>
  <c r="A109" i="50"/>
  <c r="AS108" i="50"/>
  <c r="E657" i="53" l="1"/>
  <c r="A658" i="53"/>
  <c r="D657" i="53"/>
  <c r="G657" i="53" s="1"/>
  <c r="C657" i="53"/>
  <c r="F657" i="53" s="1"/>
  <c r="B657" i="53"/>
  <c r="A172" i="53"/>
  <c r="E129" i="55"/>
  <c r="F129" i="55"/>
  <c r="G129" i="55"/>
  <c r="A130" i="55"/>
  <c r="AX139" i="50"/>
  <c r="CP138" i="50"/>
  <c r="A110" i="50"/>
  <c r="AS109" i="50"/>
  <c r="D658" i="53" l="1"/>
  <c r="G658" i="53" s="1"/>
  <c r="C658" i="53"/>
  <c r="F658" i="53" s="1"/>
  <c r="B658" i="53"/>
  <c r="A659" i="53"/>
  <c r="E658" i="53"/>
  <c r="A173" i="53"/>
  <c r="F130" i="55"/>
  <c r="G130" i="55"/>
  <c r="E130" i="55"/>
  <c r="A131" i="55"/>
  <c r="AX140" i="50"/>
  <c r="CP139" i="50"/>
  <c r="AS110" i="50"/>
  <c r="A111" i="50"/>
  <c r="D659" i="53" l="1"/>
  <c r="G659" i="53" s="1"/>
  <c r="A660" i="53"/>
  <c r="B659" i="53"/>
  <c r="E659" i="53" s="1"/>
  <c r="C659" i="53"/>
  <c r="F659" i="53" s="1"/>
  <c r="A174" i="53"/>
  <c r="F131" i="55"/>
  <c r="G131" i="55"/>
  <c r="E131" i="55"/>
  <c r="A132" i="55"/>
  <c r="AX141" i="50"/>
  <c r="CP140" i="50"/>
  <c r="A112" i="50"/>
  <c r="AS111" i="50"/>
  <c r="A661" i="53" l="1"/>
  <c r="C660" i="53"/>
  <c r="F660" i="53" s="1"/>
  <c r="B660" i="53"/>
  <c r="E660" i="53" s="1"/>
  <c r="D660" i="53"/>
  <c r="G660" i="53" s="1"/>
  <c r="A175" i="53"/>
  <c r="G132" i="55"/>
  <c r="F132" i="55"/>
  <c r="E132" i="55"/>
  <c r="A133" i="55"/>
  <c r="CP141" i="50"/>
  <c r="AX142" i="50"/>
  <c r="A113" i="50"/>
  <c r="AS112" i="50"/>
  <c r="D661" i="53" l="1"/>
  <c r="G661" i="53" s="1"/>
  <c r="A662" i="53"/>
  <c r="B661" i="53"/>
  <c r="E661" i="53" s="1"/>
  <c r="C661" i="53"/>
  <c r="F661" i="53" s="1"/>
  <c r="A176" i="53"/>
  <c r="G133" i="55"/>
  <c r="F133" i="55"/>
  <c r="E133" i="55"/>
  <c r="A134" i="55"/>
  <c r="CP142" i="50"/>
  <c r="AX143" i="50"/>
  <c r="A114" i="50"/>
  <c r="AS113" i="50"/>
  <c r="A663" i="53" l="1"/>
  <c r="D662" i="53"/>
  <c r="G662" i="53" s="1"/>
  <c r="C662" i="53"/>
  <c r="F662" i="53" s="1"/>
  <c r="B662" i="53"/>
  <c r="E662" i="53" s="1"/>
  <c r="A177" i="53"/>
  <c r="E134" i="55"/>
  <c r="F134" i="55"/>
  <c r="G134" i="55"/>
  <c r="A135" i="55"/>
  <c r="AX144" i="50"/>
  <c r="CP143" i="50"/>
  <c r="A115" i="50"/>
  <c r="AS114" i="50"/>
  <c r="A664" i="53" l="1"/>
  <c r="D663" i="53"/>
  <c r="G663" i="53" s="1"/>
  <c r="C663" i="53"/>
  <c r="F663" i="53" s="1"/>
  <c r="B663" i="53"/>
  <c r="E663" i="53" s="1"/>
  <c r="A178" i="53"/>
  <c r="E135" i="55"/>
  <c r="G135" i="55"/>
  <c r="F135" i="55"/>
  <c r="A136" i="55"/>
  <c r="AX145" i="50"/>
  <c r="CP144" i="50"/>
  <c r="A116" i="50"/>
  <c r="AS115" i="50"/>
  <c r="A665" i="53" l="1"/>
  <c r="C664" i="53"/>
  <c r="F664" i="53" s="1"/>
  <c r="D664" i="53"/>
  <c r="G664" i="53" s="1"/>
  <c r="B664" i="53"/>
  <c r="E664" i="53" s="1"/>
  <c r="A179" i="53"/>
  <c r="G136" i="55"/>
  <c r="E136" i="55"/>
  <c r="F136" i="55"/>
  <c r="A137" i="55"/>
  <c r="CP145" i="50"/>
  <c r="AX146" i="50"/>
  <c r="A117" i="50"/>
  <c r="AS116" i="50"/>
  <c r="B665" i="53" l="1"/>
  <c r="E665" i="53" s="1"/>
  <c r="A666" i="53"/>
  <c r="D665" i="53"/>
  <c r="G665" i="53" s="1"/>
  <c r="C665" i="53"/>
  <c r="F665" i="53" s="1"/>
  <c r="A180" i="53"/>
  <c r="F137" i="55"/>
  <c r="G137" i="55"/>
  <c r="E137" i="55"/>
  <c r="A138" i="55"/>
  <c r="AX147" i="50"/>
  <c r="CP146" i="50"/>
  <c r="AS117" i="50"/>
  <c r="A118" i="50"/>
  <c r="G666" i="53" l="1"/>
  <c r="C666" i="53"/>
  <c r="F666" i="53" s="1"/>
  <c r="A667" i="53"/>
  <c r="B666" i="53"/>
  <c r="E666" i="53" s="1"/>
  <c r="D666" i="53"/>
  <c r="A181" i="53"/>
  <c r="F138" i="55"/>
  <c r="G138" i="55"/>
  <c r="E138" i="55"/>
  <c r="A139" i="55"/>
  <c r="CP147" i="50"/>
  <c r="AX148" i="50"/>
  <c r="AS118" i="50"/>
  <c r="A119" i="50"/>
  <c r="A668" i="53" l="1"/>
  <c r="B667" i="53"/>
  <c r="E667" i="53" s="1"/>
  <c r="D667" i="53"/>
  <c r="G667" i="53" s="1"/>
  <c r="C667" i="53"/>
  <c r="F667" i="53" s="1"/>
  <c r="A182" i="53"/>
  <c r="G139" i="55"/>
  <c r="F139" i="55"/>
  <c r="E139" i="55"/>
  <c r="A140" i="55"/>
  <c r="AX149" i="50"/>
  <c r="CP148" i="50"/>
  <c r="A120" i="50"/>
  <c r="AS119" i="50"/>
  <c r="A669" i="53" l="1"/>
  <c r="D668" i="53"/>
  <c r="G668" i="53" s="1"/>
  <c r="C668" i="53"/>
  <c r="F668" i="53" s="1"/>
  <c r="B668" i="53"/>
  <c r="E668" i="53" s="1"/>
  <c r="A183" i="53"/>
  <c r="G140" i="55"/>
  <c r="F140" i="55"/>
  <c r="E140" i="55"/>
  <c r="A141" i="55"/>
  <c r="AX150" i="50"/>
  <c r="CP149" i="50"/>
  <c r="A121" i="50"/>
  <c r="AS120" i="50"/>
  <c r="E669" i="53" l="1"/>
  <c r="A670" i="53"/>
  <c r="D669" i="53"/>
  <c r="G669" i="53" s="1"/>
  <c r="B669" i="53"/>
  <c r="C669" i="53"/>
  <c r="F669" i="53" s="1"/>
  <c r="A184" i="53"/>
  <c r="G141" i="55"/>
  <c r="F141" i="55"/>
  <c r="E141" i="55"/>
  <c r="A142" i="55"/>
  <c r="CP150" i="50"/>
  <c r="AX151" i="50"/>
  <c r="AS121" i="50"/>
  <c r="A122" i="50"/>
  <c r="C670" i="53" l="1"/>
  <c r="F670" i="53" s="1"/>
  <c r="D670" i="53"/>
  <c r="G670" i="53" s="1"/>
  <c r="B670" i="53"/>
  <c r="E670" i="53" s="1"/>
  <c r="A671" i="53"/>
  <c r="A185" i="53"/>
  <c r="G142" i="55"/>
  <c r="F142" i="55"/>
  <c r="E142" i="55"/>
  <c r="A143" i="55"/>
  <c r="CP151" i="50"/>
  <c r="AX152" i="50"/>
  <c r="A123" i="50"/>
  <c r="AS122" i="50"/>
  <c r="A672" i="53" l="1"/>
  <c r="D671" i="53"/>
  <c r="G671" i="53" s="1"/>
  <c r="C671" i="53"/>
  <c r="F671" i="53" s="1"/>
  <c r="B671" i="53"/>
  <c r="E671" i="53" s="1"/>
  <c r="A186" i="53"/>
  <c r="E143" i="55"/>
  <c r="G143" i="55"/>
  <c r="F143" i="55"/>
  <c r="A144" i="55"/>
  <c r="CP152" i="50"/>
  <c r="AX153" i="50"/>
  <c r="A124" i="50"/>
  <c r="AS123" i="50"/>
  <c r="C672" i="53" l="1"/>
  <c r="F672" i="53" s="1"/>
  <c r="A673" i="53"/>
  <c r="D672" i="53"/>
  <c r="G672" i="53" s="1"/>
  <c r="B672" i="53"/>
  <c r="E672" i="53" s="1"/>
  <c r="A187" i="53"/>
  <c r="F144" i="55"/>
  <c r="G144" i="55"/>
  <c r="E144" i="55"/>
  <c r="A145" i="55"/>
  <c r="CP153" i="50"/>
  <c r="AX154" i="50"/>
  <c r="A125" i="50"/>
  <c r="AS124" i="50"/>
  <c r="D673" i="53" l="1"/>
  <c r="G673" i="53" s="1"/>
  <c r="C673" i="53"/>
  <c r="F673" i="53" s="1"/>
  <c r="B673" i="53"/>
  <c r="E673" i="53" s="1"/>
  <c r="A674" i="53"/>
  <c r="A188" i="53"/>
  <c r="F145" i="55"/>
  <c r="G145" i="55"/>
  <c r="E145" i="55"/>
  <c r="A146" i="55"/>
  <c r="CP154" i="50"/>
  <c r="AX155" i="50"/>
  <c r="A126" i="50"/>
  <c r="AS125" i="50"/>
  <c r="G674" i="53" l="1"/>
  <c r="A675" i="53"/>
  <c r="C674" i="53"/>
  <c r="F674" i="53" s="1"/>
  <c r="D674" i="53"/>
  <c r="B674" i="53"/>
  <c r="E674" i="53" s="1"/>
  <c r="A189" i="53"/>
  <c r="G146" i="55"/>
  <c r="F146" i="55"/>
  <c r="E146" i="55"/>
  <c r="A147" i="55"/>
  <c r="AX156" i="50"/>
  <c r="CP155" i="50"/>
  <c r="A127" i="50"/>
  <c r="AS126" i="50"/>
  <c r="A676" i="53" l="1"/>
  <c r="D675" i="53"/>
  <c r="G675" i="53" s="1"/>
  <c r="C675" i="53"/>
  <c r="F675" i="53" s="1"/>
  <c r="B675" i="53"/>
  <c r="E675" i="53" s="1"/>
  <c r="A190" i="53"/>
  <c r="G147" i="55"/>
  <c r="F147" i="55"/>
  <c r="E147" i="55"/>
  <c r="A148" i="55"/>
  <c r="CP156" i="50"/>
  <c r="AX157" i="50"/>
  <c r="AS127" i="50"/>
  <c r="A128" i="50"/>
  <c r="D676" i="53" l="1"/>
  <c r="G676" i="53" s="1"/>
  <c r="C676" i="53"/>
  <c r="F676" i="53" s="1"/>
  <c r="B676" i="53"/>
  <c r="E676" i="53" s="1"/>
  <c r="A677" i="53"/>
  <c r="A191" i="53"/>
  <c r="G148" i="55"/>
  <c r="E148" i="55"/>
  <c r="F148" i="55"/>
  <c r="A149" i="55"/>
  <c r="AX158" i="50"/>
  <c r="CP157" i="50"/>
  <c r="A129" i="50"/>
  <c r="AS128" i="50"/>
  <c r="D677" i="53" l="1"/>
  <c r="G677" i="53" s="1"/>
  <c r="C677" i="53"/>
  <c r="F677" i="53" s="1"/>
  <c r="B677" i="53"/>
  <c r="E677" i="53" s="1"/>
  <c r="A678" i="53"/>
  <c r="A192" i="53"/>
  <c r="F149" i="55"/>
  <c r="E149" i="55"/>
  <c r="G149" i="55"/>
  <c r="A150" i="55"/>
  <c r="AX159" i="50"/>
  <c r="CP158" i="50"/>
  <c r="AS129" i="50"/>
  <c r="A130" i="50"/>
  <c r="A679" i="53" l="1"/>
  <c r="C678" i="53"/>
  <c r="F678" i="53" s="1"/>
  <c r="D678" i="53"/>
  <c r="G678" i="53" s="1"/>
  <c r="B678" i="53"/>
  <c r="E678" i="53" s="1"/>
  <c r="A193" i="53"/>
  <c r="G150" i="55"/>
  <c r="F150" i="55"/>
  <c r="E150" i="55"/>
  <c r="A151" i="55"/>
  <c r="AX160" i="50"/>
  <c r="CP159" i="50"/>
  <c r="A131" i="50"/>
  <c r="AS130" i="50"/>
  <c r="B679" i="53" l="1"/>
  <c r="E679" i="53" s="1"/>
  <c r="C679" i="53"/>
  <c r="F679" i="53" s="1"/>
  <c r="D679" i="53"/>
  <c r="G679" i="53" s="1"/>
  <c r="A680" i="53"/>
  <c r="A194" i="53"/>
  <c r="F151" i="55"/>
  <c r="G151" i="55"/>
  <c r="E151" i="55"/>
  <c r="A152" i="55"/>
  <c r="AX161" i="50"/>
  <c r="CP160" i="50"/>
  <c r="AS131" i="50"/>
  <c r="A132" i="50"/>
  <c r="A681" i="53" l="1"/>
  <c r="D680" i="53"/>
  <c r="G680" i="53" s="1"/>
  <c r="C680" i="53"/>
  <c r="F680" i="53" s="1"/>
  <c r="B680" i="53"/>
  <c r="E680" i="53" s="1"/>
  <c r="A195" i="53"/>
  <c r="F152" i="55"/>
  <c r="G152" i="55"/>
  <c r="E152" i="55"/>
  <c r="A153" i="55"/>
  <c r="AX162" i="50"/>
  <c r="CP161" i="50"/>
  <c r="AS132" i="50"/>
  <c r="A133" i="50"/>
  <c r="A682" i="53" l="1"/>
  <c r="B681" i="53"/>
  <c r="E681" i="53" s="1"/>
  <c r="D681" i="53"/>
  <c r="G681" i="53" s="1"/>
  <c r="C681" i="53"/>
  <c r="F681" i="53" s="1"/>
  <c r="A196" i="53"/>
  <c r="F153" i="55"/>
  <c r="G153" i="55"/>
  <c r="E153" i="55"/>
  <c r="A154" i="55"/>
  <c r="AX163" i="50"/>
  <c r="CP162" i="50"/>
  <c r="AS133" i="50"/>
  <c r="A134" i="50"/>
  <c r="D682" i="53" l="1"/>
  <c r="G682" i="53" s="1"/>
  <c r="C682" i="53"/>
  <c r="F682" i="53" s="1"/>
  <c r="A683" i="53"/>
  <c r="B682" i="53"/>
  <c r="E682" i="53" s="1"/>
  <c r="A197" i="53"/>
  <c r="G154" i="55"/>
  <c r="F154" i="55"/>
  <c r="E154" i="55"/>
  <c r="A155" i="55"/>
  <c r="AX164" i="50"/>
  <c r="CP163" i="50"/>
  <c r="A135" i="50"/>
  <c r="AS134" i="50"/>
  <c r="B683" i="53" l="1"/>
  <c r="E683" i="53" s="1"/>
  <c r="C683" i="53"/>
  <c r="F683" i="53" s="1"/>
  <c r="D683" i="53"/>
  <c r="G683" i="53" s="1"/>
  <c r="A684" i="53"/>
  <c r="A198" i="53"/>
  <c r="G155" i="55"/>
  <c r="F155" i="55"/>
  <c r="E155" i="55"/>
  <c r="A156" i="55"/>
  <c r="AX165" i="50"/>
  <c r="CP164" i="50"/>
  <c r="A136" i="50"/>
  <c r="AS135" i="50"/>
  <c r="B684" i="53" l="1"/>
  <c r="E684" i="53" s="1"/>
  <c r="A685" i="53"/>
  <c r="D684" i="53"/>
  <c r="G684" i="53" s="1"/>
  <c r="C684" i="53"/>
  <c r="F684" i="53" s="1"/>
  <c r="A199" i="53"/>
  <c r="G156" i="55"/>
  <c r="F156" i="55"/>
  <c r="E156" i="55"/>
  <c r="A157" i="55"/>
  <c r="CP165" i="50"/>
  <c r="AX166" i="50"/>
  <c r="AS136" i="50"/>
  <c r="A137" i="50"/>
  <c r="D685" i="53" l="1"/>
  <c r="G685" i="53" s="1"/>
  <c r="C685" i="53"/>
  <c r="F685" i="53" s="1"/>
  <c r="B685" i="53"/>
  <c r="E685" i="53" s="1"/>
  <c r="A686" i="53"/>
  <c r="A200" i="53"/>
  <c r="F157" i="55"/>
  <c r="E157" i="55"/>
  <c r="G157" i="55"/>
  <c r="A158" i="55"/>
  <c r="CP166" i="50"/>
  <c r="AX167" i="50"/>
  <c r="A138" i="50"/>
  <c r="AS137" i="50"/>
  <c r="A687" i="53" l="1"/>
  <c r="D686" i="53"/>
  <c r="G686" i="53" s="1"/>
  <c r="C686" i="53"/>
  <c r="F686" i="53" s="1"/>
  <c r="B686" i="53"/>
  <c r="E686" i="53" s="1"/>
  <c r="A201" i="53"/>
  <c r="F158" i="55"/>
  <c r="G158" i="55"/>
  <c r="E158" i="55"/>
  <c r="A159" i="55"/>
  <c r="AX168" i="50"/>
  <c r="CP167" i="50"/>
  <c r="AS138" i="50"/>
  <c r="A139" i="50"/>
  <c r="A688" i="53" l="1"/>
  <c r="D687" i="53"/>
  <c r="G687" i="53" s="1"/>
  <c r="C687" i="53"/>
  <c r="F687" i="53" s="1"/>
  <c r="B687" i="53"/>
  <c r="E687" i="53" s="1"/>
  <c r="A202" i="53"/>
  <c r="F159" i="55"/>
  <c r="G159" i="55"/>
  <c r="E159" i="55"/>
  <c r="A160" i="55"/>
  <c r="CP168" i="50"/>
  <c r="AX169" i="50"/>
  <c r="A140" i="50"/>
  <c r="AS139" i="50"/>
  <c r="A689" i="53" l="1"/>
  <c r="C688" i="53"/>
  <c r="F688" i="53" s="1"/>
  <c r="D688" i="53"/>
  <c r="G688" i="53" s="1"/>
  <c r="B688" i="53"/>
  <c r="E688" i="53" s="1"/>
  <c r="A203" i="53"/>
  <c r="F160" i="55"/>
  <c r="G160" i="55"/>
  <c r="E160" i="55"/>
  <c r="A161" i="55"/>
  <c r="CP169" i="50"/>
  <c r="AX170" i="50"/>
  <c r="AS140" i="50"/>
  <c r="A141" i="50"/>
  <c r="B689" i="53" l="1"/>
  <c r="E689" i="53" s="1"/>
  <c r="D689" i="53"/>
  <c r="G689" i="53" s="1"/>
  <c r="A690" i="53"/>
  <c r="C689" i="53"/>
  <c r="F689" i="53" s="1"/>
  <c r="A204" i="53"/>
  <c r="G161" i="55"/>
  <c r="F161" i="55"/>
  <c r="E161" i="55"/>
  <c r="A162" i="55"/>
  <c r="CP170" i="50"/>
  <c r="AX171" i="50"/>
  <c r="A142" i="50"/>
  <c r="AS141" i="50"/>
  <c r="A691" i="53" l="1"/>
  <c r="D690" i="53"/>
  <c r="G690" i="53" s="1"/>
  <c r="C690" i="53"/>
  <c r="F690" i="53" s="1"/>
  <c r="B690" i="53"/>
  <c r="E690" i="53" s="1"/>
  <c r="A205" i="53"/>
  <c r="G162" i="55"/>
  <c r="F162" i="55"/>
  <c r="E162" i="55"/>
  <c r="A163" i="55"/>
  <c r="AX172" i="50"/>
  <c r="CP171" i="50"/>
  <c r="A143" i="50"/>
  <c r="AS142" i="50"/>
  <c r="D691" i="53" l="1"/>
  <c r="G691" i="53" s="1"/>
  <c r="A692" i="53"/>
  <c r="C691" i="53"/>
  <c r="F691" i="53" s="1"/>
  <c r="B691" i="53"/>
  <c r="E691" i="53" s="1"/>
  <c r="A206" i="53"/>
  <c r="G163" i="55"/>
  <c r="E163" i="55"/>
  <c r="F163" i="55"/>
  <c r="A164" i="55"/>
  <c r="AX173" i="50"/>
  <c r="CP172" i="50"/>
  <c r="A144" i="50"/>
  <c r="AS143" i="50"/>
  <c r="A693" i="53" l="1"/>
  <c r="C692" i="53"/>
  <c r="F692" i="53" s="1"/>
  <c r="D692" i="53"/>
  <c r="G692" i="53" s="1"/>
  <c r="B692" i="53"/>
  <c r="E692" i="53" s="1"/>
  <c r="A207" i="53"/>
  <c r="F164" i="55"/>
  <c r="E164" i="55"/>
  <c r="G164" i="55"/>
  <c r="A165" i="55"/>
  <c r="AX174" i="50"/>
  <c r="CP173" i="50"/>
  <c r="A145" i="50"/>
  <c r="AS144" i="50"/>
  <c r="A694" i="53" l="1"/>
  <c r="C693" i="53"/>
  <c r="F693" i="53" s="1"/>
  <c r="B693" i="53"/>
  <c r="E693" i="53" s="1"/>
  <c r="D693" i="53"/>
  <c r="G693" i="53" s="1"/>
  <c r="A208" i="53"/>
  <c r="F165" i="55"/>
  <c r="G165" i="55"/>
  <c r="E165" i="55"/>
  <c r="A166" i="55"/>
  <c r="CP174" i="50"/>
  <c r="AX175" i="50"/>
  <c r="AS145" i="50"/>
  <c r="A146" i="50"/>
  <c r="B694" i="53" l="1"/>
  <c r="E694" i="53" s="1"/>
  <c r="A695" i="53"/>
  <c r="C694" i="53"/>
  <c r="F694" i="53" s="1"/>
  <c r="D694" i="53"/>
  <c r="G694" i="53" s="1"/>
  <c r="A209" i="53"/>
  <c r="F166" i="55"/>
  <c r="E166" i="55"/>
  <c r="G166" i="55"/>
  <c r="A167" i="55"/>
  <c r="CP175" i="50"/>
  <c r="AX176" i="50"/>
  <c r="AS146" i="50"/>
  <c r="A147" i="50"/>
  <c r="C695" i="53" l="1"/>
  <c r="F695" i="53" s="1"/>
  <c r="A696" i="53"/>
  <c r="D695" i="53"/>
  <c r="G695" i="53" s="1"/>
  <c r="B695" i="53"/>
  <c r="E695" i="53" s="1"/>
  <c r="A210" i="53"/>
  <c r="F167" i="55"/>
  <c r="E167" i="55"/>
  <c r="G167" i="55"/>
  <c r="A168" i="55"/>
  <c r="CP176" i="50"/>
  <c r="AX177" i="50"/>
  <c r="AS147" i="50"/>
  <c r="A148" i="50"/>
  <c r="A697" i="53" l="1"/>
  <c r="D696" i="53"/>
  <c r="G696" i="53" s="1"/>
  <c r="C696" i="53"/>
  <c r="F696" i="53" s="1"/>
  <c r="B696" i="53"/>
  <c r="E696" i="53" s="1"/>
  <c r="A211" i="53"/>
  <c r="G168" i="55"/>
  <c r="F168" i="55"/>
  <c r="E168" i="55"/>
  <c r="A169" i="55"/>
  <c r="CP177" i="50"/>
  <c r="AX178" i="50"/>
  <c r="A149" i="50"/>
  <c r="AS148" i="50"/>
  <c r="B697" i="53" l="1"/>
  <c r="E697" i="53" s="1"/>
  <c r="D697" i="53"/>
  <c r="G697" i="53" s="1"/>
  <c r="C697" i="53"/>
  <c r="F697" i="53" s="1"/>
  <c r="A698" i="53"/>
  <c r="A212" i="53"/>
  <c r="G169" i="55"/>
  <c r="F169" i="55"/>
  <c r="E169" i="55"/>
  <c r="A170" i="55"/>
  <c r="AX179" i="50"/>
  <c r="CP178" i="50"/>
  <c r="AS149" i="50"/>
  <c r="A150" i="50"/>
  <c r="C698" i="53" l="1"/>
  <c r="F698" i="53" s="1"/>
  <c r="D698" i="53"/>
  <c r="G698" i="53" s="1"/>
  <c r="B698" i="53"/>
  <c r="E698" i="53" s="1"/>
  <c r="A699" i="53"/>
  <c r="A213" i="53"/>
  <c r="G170" i="55"/>
  <c r="F170" i="55"/>
  <c r="E170" i="55"/>
  <c r="A171" i="55"/>
  <c r="CP179" i="50"/>
  <c r="AX180" i="50"/>
  <c r="AS150" i="50"/>
  <c r="A151" i="50"/>
  <c r="B699" i="53" l="1"/>
  <c r="E699" i="53" s="1"/>
  <c r="D699" i="53"/>
  <c r="G699" i="53" s="1"/>
  <c r="C699" i="53"/>
  <c r="F699" i="53" s="1"/>
  <c r="A700" i="53"/>
  <c r="A214" i="53"/>
  <c r="F171" i="55"/>
  <c r="G171" i="55"/>
  <c r="E171" i="55"/>
  <c r="A172" i="55"/>
  <c r="AX181" i="50"/>
  <c r="CP180" i="50"/>
  <c r="A152" i="50"/>
  <c r="AS151" i="50"/>
  <c r="A701" i="53" l="1"/>
  <c r="D700" i="53"/>
  <c r="G700" i="53" s="1"/>
  <c r="C700" i="53"/>
  <c r="F700" i="53" s="1"/>
  <c r="B700" i="53"/>
  <c r="E700" i="53" s="1"/>
  <c r="A215" i="53"/>
  <c r="F172" i="55"/>
  <c r="G172" i="55"/>
  <c r="E172" i="55"/>
  <c r="A173" i="55"/>
  <c r="AX182" i="50"/>
  <c r="CP181" i="50"/>
  <c r="A153" i="50"/>
  <c r="AS152" i="50"/>
  <c r="D701" i="53" l="1"/>
  <c r="G701" i="53" s="1"/>
  <c r="A702" i="53"/>
  <c r="B701" i="53"/>
  <c r="E701" i="53" s="1"/>
  <c r="C701" i="53"/>
  <c r="F701" i="53" s="1"/>
  <c r="A216" i="53"/>
  <c r="F173" i="55"/>
  <c r="G173" i="55"/>
  <c r="E173" i="55"/>
  <c r="A174" i="55"/>
  <c r="AX183" i="50"/>
  <c r="CP182" i="50"/>
  <c r="A154" i="50"/>
  <c r="AS153" i="50"/>
  <c r="A703" i="53" l="1"/>
  <c r="D702" i="53"/>
  <c r="G702" i="53" s="1"/>
  <c r="C702" i="53"/>
  <c r="F702" i="53" s="1"/>
  <c r="B702" i="53"/>
  <c r="E702" i="53" s="1"/>
  <c r="A217" i="53"/>
  <c r="G174" i="55"/>
  <c r="F174" i="55"/>
  <c r="E174" i="55"/>
  <c r="A175" i="55"/>
  <c r="AX184" i="50"/>
  <c r="CP183" i="50"/>
  <c r="AS154" i="50"/>
  <c r="A155" i="50"/>
  <c r="C703" i="53" l="1"/>
  <c r="F703" i="53" s="1"/>
  <c r="A704" i="53"/>
  <c r="D703" i="53"/>
  <c r="G703" i="53" s="1"/>
  <c r="B703" i="53"/>
  <c r="E703" i="53" s="1"/>
  <c r="A218" i="53"/>
  <c r="G175" i="55"/>
  <c r="F175" i="55"/>
  <c r="E175" i="55"/>
  <c r="A176" i="55"/>
  <c r="AX185" i="50"/>
  <c r="CP184" i="50"/>
  <c r="AS155" i="50"/>
  <c r="A156" i="50"/>
  <c r="A705" i="53" l="1"/>
  <c r="B704" i="53"/>
  <c r="E704" i="53" s="1"/>
  <c r="D704" i="53"/>
  <c r="G704" i="53" s="1"/>
  <c r="C704" i="53"/>
  <c r="F704" i="53" s="1"/>
  <c r="A219" i="53"/>
  <c r="G176" i="55"/>
  <c r="F176" i="55"/>
  <c r="E176" i="55"/>
  <c r="A177" i="55"/>
  <c r="AX186" i="50"/>
  <c r="CP185" i="50"/>
  <c r="AS156" i="50"/>
  <c r="A157" i="50"/>
  <c r="A706" i="53" l="1"/>
  <c r="D705" i="53"/>
  <c r="G705" i="53" s="1"/>
  <c r="C705" i="53"/>
  <c r="F705" i="53" s="1"/>
  <c r="B705" i="53"/>
  <c r="E705" i="53" s="1"/>
  <c r="A220" i="53"/>
  <c r="F177" i="55"/>
  <c r="E177" i="55"/>
  <c r="G177" i="55"/>
  <c r="A178" i="55"/>
  <c r="CP186" i="50"/>
  <c r="AX187" i="50"/>
  <c r="A158" i="50"/>
  <c r="AS157" i="50"/>
  <c r="A707" i="53" l="1"/>
  <c r="C706" i="53"/>
  <c r="F706" i="53" s="1"/>
  <c r="B706" i="53"/>
  <c r="E706" i="53" s="1"/>
  <c r="D706" i="53"/>
  <c r="G706" i="53" s="1"/>
  <c r="A221" i="53"/>
  <c r="E178" i="55"/>
  <c r="F178" i="55"/>
  <c r="G178" i="55"/>
  <c r="A179" i="55"/>
  <c r="CP187" i="50"/>
  <c r="AX188" i="50"/>
  <c r="AS158" i="50"/>
  <c r="A159" i="50"/>
  <c r="B707" i="53" l="1"/>
  <c r="E707" i="53" s="1"/>
  <c r="D707" i="53"/>
  <c r="G707" i="53" s="1"/>
  <c r="C707" i="53"/>
  <c r="F707" i="53" s="1"/>
  <c r="A708" i="53"/>
  <c r="A222" i="53"/>
  <c r="E179" i="55"/>
  <c r="F179" i="55"/>
  <c r="G179" i="55"/>
  <c r="A180" i="55"/>
  <c r="AX189" i="50"/>
  <c r="CP188" i="50"/>
  <c r="A160" i="50"/>
  <c r="AS159" i="50"/>
  <c r="C708" i="53" l="1"/>
  <c r="F708" i="53" s="1"/>
  <c r="A709" i="53"/>
  <c r="D708" i="53"/>
  <c r="G708" i="53" s="1"/>
  <c r="B708" i="53"/>
  <c r="E708" i="53" s="1"/>
  <c r="A223" i="53"/>
  <c r="F180" i="55"/>
  <c r="G180" i="55"/>
  <c r="E180" i="55"/>
  <c r="A181" i="55"/>
  <c r="AX190" i="50"/>
  <c r="CP189" i="50"/>
  <c r="AS160" i="50"/>
  <c r="A161" i="50"/>
  <c r="B709" i="53" l="1"/>
  <c r="E709" i="53" s="1"/>
  <c r="A710" i="53"/>
  <c r="D709" i="53"/>
  <c r="G709" i="53" s="1"/>
  <c r="C709" i="53"/>
  <c r="F709" i="53" s="1"/>
  <c r="A224" i="53"/>
  <c r="G181" i="55"/>
  <c r="E181" i="55"/>
  <c r="F181" i="55"/>
  <c r="A182" i="55"/>
  <c r="AX191" i="50"/>
  <c r="CP190" i="50"/>
  <c r="AS161" i="50"/>
  <c r="A162" i="50"/>
  <c r="A711" i="53" l="1"/>
  <c r="C710" i="53"/>
  <c r="F710" i="53" s="1"/>
  <c r="D710" i="53"/>
  <c r="G710" i="53" s="1"/>
  <c r="B710" i="53"/>
  <c r="E710" i="53" s="1"/>
  <c r="A225" i="53"/>
  <c r="G182" i="55"/>
  <c r="F182" i="55"/>
  <c r="E182" i="55"/>
  <c r="A183" i="55"/>
  <c r="CP191" i="50"/>
  <c r="AX192" i="50"/>
  <c r="A163" i="50"/>
  <c r="AS162" i="50"/>
  <c r="B711" i="53" l="1"/>
  <c r="E711" i="53" s="1"/>
  <c r="D711" i="53"/>
  <c r="G711" i="53" s="1"/>
  <c r="C711" i="53"/>
  <c r="F711" i="53" s="1"/>
  <c r="A712" i="53"/>
  <c r="A226" i="53"/>
  <c r="G183" i="55"/>
  <c r="F183" i="55"/>
  <c r="E183" i="55"/>
  <c r="A184" i="55"/>
  <c r="AX193" i="50"/>
  <c r="CP192" i="50"/>
  <c r="A164" i="50"/>
  <c r="AS163" i="50"/>
  <c r="D712" i="53" l="1"/>
  <c r="G712" i="53" s="1"/>
  <c r="C712" i="53"/>
  <c r="F712" i="53" s="1"/>
  <c r="B712" i="53"/>
  <c r="E712" i="53" s="1"/>
  <c r="A713" i="53"/>
  <c r="A227" i="53"/>
  <c r="F184" i="55"/>
  <c r="G184" i="55"/>
  <c r="E184" i="55"/>
  <c r="A185" i="55"/>
  <c r="AX194" i="50"/>
  <c r="CP193" i="50"/>
  <c r="A165" i="50"/>
  <c r="AS164" i="50"/>
  <c r="C713" i="53" l="1"/>
  <c r="F713" i="53" s="1"/>
  <c r="B713" i="53"/>
  <c r="E713" i="53" s="1"/>
  <c r="A714" i="53"/>
  <c r="D713" i="53"/>
  <c r="G713" i="53" s="1"/>
  <c r="A228" i="53"/>
  <c r="F185" i="55"/>
  <c r="G185" i="55"/>
  <c r="E185" i="55"/>
  <c r="A186" i="55"/>
  <c r="CP194" i="50"/>
  <c r="AX195" i="50"/>
  <c r="AS165" i="50"/>
  <c r="A166" i="50"/>
  <c r="B714" i="53" l="1"/>
  <c r="E714" i="53" s="1"/>
  <c r="A715" i="53"/>
  <c r="C714" i="53"/>
  <c r="F714" i="53" s="1"/>
  <c r="D714" i="53"/>
  <c r="G714" i="53" s="1"/>
  <c r="A229" i="53"/>
  <c r="F186" i="55"/>
  <c r="G186" i="55"/>
  <c r="E186" i="55"/>
  <c r="A187" i="55"/>
  <c r="CP195" i="50"/>
  <c r="AX196" i="50"/>
  <c r="AS166" i="50"/>
  <c r="A167" i="50"/>
  <c r="D715" i="53" l="1"/>
  <c r="G715" i="53" s="1"/>
  <c r="A716" i="53"/>
  <c r="B715" i="53"/>
  <c r="E715" i="53" s="1"/>
  <c r="C715" i="53"/>
  <c r="F715" i="53" s="1"/>
  <c r="A230" i="53"/>
  <c r="F187" i="55"/>
  <c r="G187" i="55"/>
  <c r="E187" i="55"/>
  <c r="A188" i="55"/>
  <c r="AX197" i="50"/>
  <c r="CP196" i="50"/>
  <c r="AS167" i="50"/>
  <c r="A168" i="50"/>
  <c r="A717" i="53" l="1"/>
  <c r="C716" i="53"/>
  <c r="F716" i="53" s="1"/>
  <c r="D716" i="53"/>
  <c r="G716" i="53" s="1"/>
  <c r="B716" i="53"/>
  <c r="E716" i="53" s="1"/>
  <c r="A231" i="53"/>
  <c r="F188" i="55"/>
  <c r="G188" i="55"/>
  <c r="E188" i="55"/>
  <c r="A189" i="55"/>
  <c r="AX198" i="50"/>
  <c r="CP197" i="50"/>
  <c r="AS168" i="50"/>
  <c r="A169" i="50"/>
  <c r="A718" i="53" l="1"/>
  <c r="D717" i="53"/>
  <c r="G717" i="53" s="1"/>
  <c r="C717" i="53"/>
  <c r="F717" i="53" s="1"/>
  <c r="B717" i="53"/>
  <c r="E717" i="53" s="1"/>
  <c r="A232" i="53"/>
  <c r="G189" i="55"/>
  <c r="F189" i="55"/>
  <c r="E189" i="55"/>
  <c r="A190" i="55"/>
  <c r="AX199" i="50"/>
  <c r="CP198" i="50"/>
  <c r="A170" i="50"/>
  <c r="AS169" i="50"/>
  <c r="C718" i="53" l="1"/>
  <c r="F718" i="53" s="1"/>
  <c r="D718" i="53"/>
  <c r="G718" i="53" s="1"/>
  <c r="A719" i="53"/>
  <c r="B718" i="53"/>
  <c r="E718" i="53" s="1"/>
  <c r="A233" i="53"/>
  <c r="G190" i="55"/>
  <c r="F190" i="55"/>
  <c r="E190" i="55"/>
  <c r="A191" i="55"/>
  <c r="CP199" i="50"/>
  <c r="AX200" i="50"/>
  <c r="AS170" i="50"/>
  <c r="A171" i="50"/>
  <c r="B719" i="53" l="1"/>
  <c r="E719" i="53" s="1"/>
  <c r="A720" i="53"/>
  <c r="D719" i="53"/>
  <c r="G719" i="53" s="1"/>
  <c r="C719" i="53"/>
  <c r="F719" i="53" s="1"/>
  <c r="A234" i="53"/>
  <c r="F191" i="55"/>
  <c r="E191" i="55"/>
  <c r="G191" i="55"/>
  <c r="A192" i="55"/>
  <c r="CP200" i="50"/>
  <c r="AX201" i="50"/>
  <c r="A172" i="50"/>
  <c r="AS171" i="50"/>
  <c r="G720" i="53" l="1"/>
  <c r="A721" i="53"/>
  <c r="C720" i="53"/>
  <c r="F720" i="53" s="1"/>
  <c r="B720" i="53"/>
  <c r="E720" i="53" s="1"/>
  <c r="D720" i="53"/>
  <c r="A235" i="53"/>
  <c r="E192" i="55"/>
  <c r="G192" i="55"/>
  <c r="F192" i="55"/>
  <c r="A193" i="55"/>
  <c r="AX202" i="50"/>
  <c r="CP201" i="50"/>
  <c r="A173" i="50"/>
  <c r="AS172" i="50"/>
  <c r="A722" i="53" l="1"/>
  <c r="D721" i="53"/>
  <c r="C721" i="53"/>
  <c r="F721" i="53" s="1"/>
  <c r="B721" i="53"/>
  <c r="E721" i="53" s="1"/>
  <c r="G721" i="53"/>
  <c r="A236" i="53"/>
  <c r="F193" i="55"/>
  <c r="G193" i="55"/>
  <c r="E193" i="55"/>
  <c r="A194" i="55"/>
  <c r="CP202" i="50"/>
  <c r="AX203" i="50"/>
  <c r="A174" i="50"/>
  <c r="AS173" i="50"/>
  <c r="B722" i="53" l="1"/>
  <c r="E722" i="53" s="1"/>
  <c r="A723" i="53"/>
  <c r="D722" i="53"/>
  <c r="G722" i="53" s="1"/>
  <c r="C722" i="53"/>
  <c r="F722" i="53" s="1"/>
  <c r="A237" i="53"/>
  <c r="F194" i="55"/>
  <c r="G194" i="55"/>
  <c r="E194" i="55"/>
  <c r="A195" i="55"/>
  <c r="AX204" i="50"/>
  <c r="CP203" i="50"/>
  <c r="AS174" i="50"/>
  <c r="A175" i="50"/>
  <c r="A724" i="53" l="1"/>
  <c r="C723" i="53"/>
  <c r="F723" i="53" s="1"/>
  <c r="D723" i="53"/>
  <c r="G723" i="53" s="1"/>
  <c r="B723" i="53"/>
  <c r="E723" i="53" s="1"/>
  <c r="A238" i="53"/>
  <c r="G195" i="55"/>
  <c r="F195" i="55"/>
  <c r="E195" i="55"/>
  <c r="A196" i="55"/>
  <c r="AX205" i="50"/>
  <c r="CP204" i="50"/>
  <c r="AS175" i="50"/>
  <c r="A176" i="50"/>
  <c r="B724" i="53" l="1"/>
  <c r="E724" i="53" s="1"/>
  <c r="D724" i="53"/>
  <c r="G724" i="53" s="1"/>
  <c r="C724" i="53"/>
  <c r="F724" i="53" s="1"/>
  <c r="A725" i="53"/>
  <c r="A239" i="53"/>
  <c r="G196" i="55"/>
  <c r="F196" i="55"/>
  <c r="E196" i="55"/>
  <c r="A197" i="55"/>
  <c r="CP205" i="50"/>
  <c r="AX206" i="50"/>
  <c r="AS176" i="50"/>
  <c r="A177" i="50"/>
  <c r="B725" i="53" l="1"/>
  <c r="E725" i="53" s="1"/>
  <c r="D725" i="53"/>
  <c r="G725" i="53" s="1"/>
  <c r="C725" i="53"/>
  <c r="F725" i="53" s="1"/>
  <c r="A726" i="53"/>
  <c r="A240" i="53"/>
  <c r="G197" i="55"/>
  <c r="F197" i="55"/>
  <c r="E197" i="55"/>
  <c r="A198" i="55"/>
  <c r="AX207" i="50"/>
  <c r="CP206" i="50"/>
  <c r="A178" i="50"/>
  <c r="AS177" i="50"/>
  <c r="A727" i="53" l="1"/>
  <c r="D726" i="53"/>
  <c r="G726" i="53" s="1"/>
  <c r="C726" i="53"/>
  <c r="F726" i="53" s="1"/>
  <c r="B726" i="53"/>
  <c r="E726" i="53" s="1"/>
  <c r="A241" i="53"/>
  <c r="F198" i="55"/>
  <c r="G198" i="55"/>
  <c r="E198" i="55"/>
  <c r="A199" i="55"/>
  <c r="AX208" i="50"/>
  <c r="CP207" i="50"/>
  <c r="A179" i="50"/>
  <c r="AS178" i="50"/>
  <c r="A728" i="53" l="1"/>
  <c r="D727" i="53"/>
  <c r="G727" i="53" s="1"/>
  <c r="C727" i="53"/>
  <c r="F727" i="53" s="1"/>
  <c r="B727" i="53"/>
  <c r="E727" i="53" s="1"/>
  <c r="A242" i="53"/>
  <c r="G199" i="55"/>
  <c r="F199" i="55"/>
  <c r="E199" i="55"/>
  <c r="A200" i="55"/>
  <c r="CP208" i="50"/>
  <c r="AX209" i="50"/>
  <c r="A180" i="50"/>
  <c r="AS179" i="50"/>
  <c r="C728" i="53" l="1"/>
  <c r="F728" i="53" s="1"/>
  <c r="A729" i="53"/>
  <c r="D728" i="53"/>
  <c r="G728" i="53" s="1"/>
  <c r="B728" i="53"/>
  <c r="E728" i="53" s="1"/>
  <c r="A243" i="53"/>
  <c r="F200" i="55"/>
  <c r="G200" i="55"/>
  <c r="E200" i="55"/>
  <c r="A201" i="55"/>
  <c r="AX210" i="50"/>
  <c r="CP209" i="50"/>
  <c r="A181" i="50"/>
  <c r="AS180" i="50"/>
  <c r="D729" i="53" l="1"/>
  <c r="G729" i="53" s="1"/>
  <c r="B729" i="53"/>
  <c r="E729" i="53" s="1"/>
  <c r="A730" i="53"/>
  <c r="C729" i="53"/>
  <c r="F729" i="53" s="1"/>
  <c r="A244" i="53"/>
  <c r="F201" i="55"/>
  <c r="G201" i="55"/>
  <c r="E201" i="55"/>
  <c r="A202" i="55"/>
  <c r="CP210" i="50"/>
  <c r="AX211" i="50"/>
  <c r="AS181" i="50"/>
  <c r="A182" i="50"/>
  <c r="A731" i="53" l="1"/>
  <c r="D730" i="53"/>
  <c r="G730" i="53" s="1"/>
  <c r="B730" i="53"/>
  <c r="E730" i="53" s="1"/>
  <c r="C730" i="53"/>
  <c r="F730" i="53" s="1"/>
  <c r="A245" i="53"/>
  <c r="F202" i="55"/>
  <c r="E202" i="55"/>
  <c r="G202" i="55"/>
  <c r="A203" i="55"/>
  <c r="AX212" i="50"/>
  <c r="CP211" i="50"/>
  <c r="AS182" i="50"/>
  <c r="A183" i="50"/>
  <c r="C731" i="53" l="1"/>
  <c r="F731" i="53" s="1"/>
  <c r="D731" i="53"/>
  <c r="G731" i="53" s="1"/>
  <c r="B731" i="53"/>
  <c r="E731" i="53" s="1"/>
  <c r="A732" i="53"/>
  <c r="A246" i="53"/>
  <c r="G203" i="55"/>
  <c r="F203" i="55"/>
  <c r="E203" i="55"/>
  <c r="A204" i="55"/>
  <c r="CP212" i="50"/>
  <c r="AX213" i="50"/>
  <c r="A184" i="50"/>
  <c r="AS183" i="50"/>
  <c r="D732" i="53" l="1"/>
  <c r="G732" i="53" s="1"/>
  <c r="C732" i="53"/>
  <c r="F732" i="53" s="1"/>
  <c r="B732" i="53"/>
  <c r="E732" i="53" s="1"/>
  <c r="A733" i="53"/>
  <c r="A247" i="53"/>
  <c r="G204" i="55"/>
  <c r="F204" i="55"/>
  <c r="E204" i="55"/>
  <c r="A205" i="55"/>
  <c r="AX214" i="50"/>
  <c r="CP213" i="50"/>
  <c r="AS184" i="50"/>
  <c r="A185" i="50"/>
  <c r="D733" i="53" l="1"/>
  <c r="G733" i="53" s="1"/>
  <c r="C733" i="53"/>
  <c r="F733" i="53" s="1"/>
  <c r="B733" i="53"/>
  <c r="E733" i="53" s="1"/>
  <c r="A734" i="53"/>
  <c r="A248" i="53"/>
  <c r="G205" i="55"/>
  <c r="F205" i="55"/>
  <c r="E205" i="55"/>
  <c r="A206" i="55"/>
  <c r="AX215" i="50"/>
  <c r="CP214" i="50"/>
  <c r="AS185" i="50"/>
  <c r="A186" i="50"/>
  <c r="A735" i="53" l="1"/>
  <c r="D734" i="53"/>
  <c r="G734" i="53" s="1"/>
  <c r="C734" i="53"/>
  <c r="F734" i="53" s="1"/>
  <c r="B734" i="53"/>
  <c r="E734" i="53" s="1"/>
  <c r="A249" i="53"/>
  <c r="E206" i="55"/>
  <c r="G206" i="55"/>
  <c r="F206" i="55"/>
  <c r="A207" i="55"/>
  <c r="CP215" i="50"/>
  <c r="AX216" i="50"/>
  <c r="A187" i="50"/>
  <c r="AS186" i="50"/>
  <c r="A736" i="53" l="1"/>
  <c r="D735" i="53"/>
  <c r="G735" i="53" s="1"/>
  <c r="B735" i="53"/>
  <c r="E735" i="53" s="1"/>
  <c r="C735" i="53"/>
  <c r="F735" i="53" s="1"/>
  <c r="A250" i="53"/>
  <c r="F207" i="55"/>
  <c r="E207" i="55"/>
  <c r="G207" i="55"/>
  <c r="A208" i="55"/>
  <c r="CP216" i="50"/>
  <c r="AX217" i="50"/>
  <c r="A188" i="50"/>
  <c r="AS187" i="50"/>
  <c r="B736" i="53" l="1"/>
  <c r="E736" i="53" s="1"/>
  <c r="A737" i="53"/>
  <c r="D736" i="53"/>
  <c r="G736" i="53" s="1"/>
  <c r="C736" i="53"/>
  <c r="F736" i="53" s="1"/>
  <c r="A251" i="53"/>
  <c r="F208" i="55"/>
  <c r="G208" i="55"/>
  <c r="E208" i="55"/>
  <c r="A209" i="55"/>
  <c r="AX218" i="50"/>
  <c r="CP217" i="50"/>
  <c r="AS188" i="50"/>
  <c r="A189" i="50"/>
  <c r="A738" i="53" l="1"/>
  <c r="B737" i="53"/>
  <c r="E737" i="53" s="1"/>
  <c r="D737" i="53"/>
  <c r="G737" i="53" s="1"/>
  <c r="C737" i="53"/>
  <c r="F737" i="53" s="1"/>
  <c r="A252" i="53"/>
  <c r="F209" i="55"/>
  <c r="E209" i="55"/>
  <c r="G209" i="55"/>
  <c r="A210" i="55"/>
  <c r="CP218" i="50"/>
  <c r="AX219" i="50"/>
  <c r="AS189" i="50"/>
  <c r="A190" i="50"/>
  <c r="A739" i="53" l="1"/>
  <c r="D738" i="53"/>
  <c r="G738" i="53" s="1"/>
  <c r="C738" i="53"/>
  <c r="F738" i="53" s="1"/>
  <c r="B738" i="53"/>
  <c r="E738" i="53" s="1"/>
  <c r="A253" i="53"/>
  <c r="G210" i="55"/>
  <c r="F210" i="55"/>
  <c r="E210" i="55"/>
  <c r="A211" i="55"/>
  <c r="CP219" i="50"/>
  <c r="AX220" i="50"/>
  <c r="AS190" i="50"/>
  <c r="A191" i="50"/>
  <c r="D739" i="53" l="1"/>
  <c r="G739" i="53" s="1"/>
  <c r="B739" i="53"/>
  <c r="E739" i="53" s="1"/>
  <c r="A740" i="53"/>
  <c r="C739" i="53"/>
  <c r="F739" i="53" s="1"/>
  <c r="A254" i="53"/>
  <c r="G211" i="55"/>
  <c r="F211" i="55"/>
  <c r="E211" i="55"/>
  <c r="A212" i="55"/>
  <c r="CP220" i="50"/>
  <c r="AX221" i="50"/>
  <c r="A192" i="50"/>
  <c r="AS191" i="50"/>
  <c r="D740" i="53" l="1"/>
  <c r="G740" i="53" s="1"/>
  <c r="A741" i="53"/>
  <c r="B740" i="53"/>
  <c r="E740" i="53" s="1"/>
  <c r="C740" i="53"/>
  <c r="F740" i="53" s="1"/>
  <c r="A255" i="53"/>
  <c r="G212" i="55"/>
  <c r="F212" i="55"/>
  <c r="E212" i="55"/>
  <c r="A213" i="55"/>
  <c r="AX222" i="50"/>
  <c r="CP221" i="50"/>
  <c r="A193" i="50"/>
  <c r="AS192" i="50"/>
  <c r="B741" i="53" l="1"/>
  <c r="E741" i="53" s="1"/>
  <c r="D741" i="53"/>
  <c r="G741" i="53" s="1"/>
  <c r="C741" i="53"/>
  <c r="F741" i="53" s="1"/>
  <c r="A742" i="53"/>
  <c r="A256" i="53"/>
  <c r="F213" i="55"/>
  <c r="G213" i="55"/>
  <c r="E213" i="55"/>
  <c r="A214" i="55"/>
  <c r="AX223" i="50"/>
  <c r="CP222" i="50"/>
  <c r="AS193" i="50"/>
  <c r="A194" i="50"/>
  <c r="A743" i="53" l="1"/>
  <c r="D742" i="53"/>
  <c r="G742" i="53" s="1"/>
  <c r="C742" i="53"/>
  <c r="F742" i="53" s="1"/>
  <c r="B742" i="53"/>
  <c r="E742" i="53" s="1"/>
  <c r="A257" i="53"/>
  <c r="F214" i="55"/>
  <c r="G214" i="55"/>
  <c r="E214" i="55"/>
  <c r="A215" i="55"/>
  <c r="CP223" i="50"/>
  <c r="AX224" i="50"/>
  <c r="AS194" i="50"/>
  <c r="A195" i="50"/>
  <c r="B743" i="53" l="1"/>
  <c r="E743" i="53" s="1"/>
  <c r="A744" i="53"/>
  <c r="C743" i="53"/>
  <c r="F743" i="53" s="1"/>
  <c r="D743" i="53"/>
  <c r="G743" i="53" s="1"/>
  <c r="A258" i="53"/>
  <c r="F215" i="55"/>
  <c r="G215" i="55"/>
  <c r="E215" i="55"/>
  <c r="A216" i="55"/>
  <c r="CP224" i="50"/>
  <c r="AX225" i="50"/>
  <c r="A196" i="50"/>
  <c r="AS195" i="50"/>
  <c r="A745" i="53" l="1"/>
  <c r="D744" i="53"/>
  <c r="G744" i="53" s="1"/>
  <c r="C744" i="53"/>
  <c r="F744" i="53" s="1"/>
  <c r="B744" i="53"/>
  <c r="E744" i="53" s="1"/>
  <c r="A259" i="53"/>
  <c r="G216" i="55"/>
  <c r="E216" i="55"/>
  <c r="F216" i="55"/>
  <c r="A217" i="55"/>
  <c r="AX226" i="50"/>
  <c r="CP225" i="50"/>
  <c r="AS196" i="50"/>
  <c r="A197" i="50"/>
  <c r="C745" i="53" l="1"/>
  <c r="F745" i="53" s="1"/>
  <c r="A746" i="53"/>
  <c r="D745" i="53"/>
  <c r="G745" i="53" s="1"/>
  <c r="B745" i="53"/>
  <c r="E745" i="53" s="1"/>
  <c r="A260" i="53"/>
  <c r="G217" i="55"/>
  <c r="F217" i="55"/>
  <c r="E217" i="55"/>
  <c r="A218" i="55"/>
  <c r="CP226" i="50"/>
  <c r="AX227" i="50"/>
  <c r="A198" i="50"/>
  <c r="AS197" i="50"/>
  <c r="A747" i="53" l="1"/>
  <c r="D746" i="53"/>
  <c r="G746" i="53" s="1"/>
  <c r="C746" i="53"/>
  <c r="F746" i="53" s="1"/>
  <c r="B746" i="53"/>
  <c r="E746" i="53" s="1"/>
  <c r="A261" i="53"/>
  <c r="G218" i="55"/>
  <c r="F218" i="55"/>
  <c r="E218" i="55"/>
  <c r="A219" i="55"/>
  <c r="CP227" i="50"/>
  <c r="AX228" i="50"/>
  <c r="AS198" i="50"/>
  <c r="A199" i="50"/>
  <c r="B747" i="53" l="1"/>
  <c r="E747" i="53" s="1"/>
  <c r="A748" i="53"/>
  <c r="D747" i="53"/>
  <c r="G747" i="53" s="1"/>
  <c r="C747" i="53"/>
  <c r="F747" i="53" s="1"/>
  <c r="A262" i="53"/>
  <c r="G219" i="55"/>
  <c r="E219" i="55"/>
  <c r="F219" i="55"/>
  <c r="A220" i="55"/>
  <c r="AX229" i="50"/>
  <c r="CP228" i="50"/>
  <c r="AS199" i="50"/>
  <c r="A200" i="50"/>
  <c r="A749" i="53" l="1"/>
  <c r="C748" i="53"/>
  <c r="F748" i="53" s="1"/>
  <c r="B748" i="53"/>
  <c r="E748" i="53" s="1"/>
  <c r="D748" i="53"/>
  <c r="G748" i="53" s="1"/>
  <c r="A263" i="53"/>
  <c r="E220" i="55"/>
  <c r="G220" i="55"/>
  <c r="F220" i="55"/>
  <c r="A221" i="55"/>
  <c r="AX230" i="50"/>
  <c r="CP229" i="50"/>
  <c r="A201" i="50"/>
  <c r="AS200" i="50"/>
  <c r="D749" i="53" l="1"/>
  <c r="G749" i="53" s="1"/>
  <c r="A750" i="53"/>
  <c r="B749" i="53"/>
  <c r="E749" i="53" s="1"/>
  <c r="C749" i="53"/>
  <c r="F749" i="53" s="1"/>
  <c r="A264" i="53"/>
  <c r="F221" i="55"/>
  <c r="G221" i="55"/>
  <c r="E221" i="55"/>
  <c r="A222" i="55"/>
  <c r="AX231" i="50"/>
  <c r="CP230" i="50"/>
  <c r="A202" i="50"/>
  <c r="AS201" i="50"/>
  <c r="B750" i="53" l="1"/>
  <c r="E750" i="53" s="1"/>
  <c r="C750" i="53"/>
  <c r="F750" i="53" s="1"/>
  <c r="D750" i="53"/>
  <c r="G750" i="53" s="1"/>
  <c r="A751" i="53"/>
  <c r="A265" i="53"/>
  <c r="F222" i="55"/>
  <c r="E222" i="55"/>
  <c r="G222" i="55"/>
  <c r="A223" i="55"/>
  <c r="CP231" i="50"/>
  <c r="AX232" i="50"/>
  <c r="A203" i="50"/>
  <c r="AS202" i="50"/>
  <c r="B751" i="53" l="1"/>
  <c r="E751" i="53" s="1"/>
  <c r="D751" i="53"/>
  <c r="G751" i="53" s="1"/>
  <c r="A752" i="53"/>
  <c r="C751" i="53"/>
  <c r="F751" i="53" s="1"/>
  <c r="A266" i="53"/>
  <c r="G223" i="55"/>
  <c r="F223" i="55"/>
  <c r="E223" i="55"/>
  <c r="A224" i="55"/>
  <c r="AX233" i="50"/>
  <c r="CP232" i="50"/>
  <c r="AS203" i="50"/>
  <c r="A204" i="50"/>
  <c r="D752" i="53" l="1"/>
  <c r="G752" i="53" s="1"/>
  <c r="C752" i="53"/>
  <c r="F752" i="53" s="1"/>
  <c r="B752" i="53"/>
  <c r="E752" i="53" s="1"/>
  <c r="A753" i="53"/>
  <c r="A267" i="53"/>
  <c r="G224" i="55"/>
  <c r="F224" i="55"/>
  <c r="E224" i="55"/>
  <c r="A225" i="55"/>
  <c r="CP233" i="50"/>
  <c r="AX234" i="50"/>
  <c r="A205" i="50"/>
  <c r="AS204" i="50"/>
  <c r="A754" i="53" l="1"/>
  <c r="B753" i="53"/>
  <c r="E753" i="53" s="1"/>
  <c r="D753" i="53"/>
  <c r="G753" i="53" s="1"/>
  <c r="C753" i="53"/>
  <c r="F753" i="53" s="1"/>
  <c r="A268" i="53"/>
  <c r="G225" i="55"/>
  <c r="F225" i="55"/>
  <c r="E225" i="55"/>
  <c r="A226" i="55"/>
  <c r="CP234" i="50"/>
  <c r="AX235" i="50"/>
  <c r="AS205" i="50"/>
  <c r="A206" i="50"/>
  <c r="D754" i="53" l="1"/>
  <c r="G754" i="53" s="1"/>
  <c r="C754" i="53"/>
  <c r="F754" i="53" s="1"/>
  <c r="B754" i="53"/>
  <c r="E754" i="53" s="1"/>
  <c r="A755" i="53"/>
  <c r="A269" i="53"/>
  <c r="F226" i="55"/>
  <c r="E226" i="55"/>
  <c r="G226" i="55"/>
  <c r="A227" i="55"/>
  <c r="AX236" i="50"/>
  <c r="CP235" i="50"/>
  <c r="A207" i="50"/>
  <c r="AS206" i="50"/>
  <c r="B755" i="53" l="1"/>
  <c r="E755" i="53" s="1"/>
  <c r="A756" i="53"/>
  <c r="D755" i="53"/>
  <c r="G755" i="53" s="1"/>
  <c r="C755" i="53"/>
  <c r="F755" i="53" s="1"/>
  <c r="A270" i="53"/>
  <c r="F227" i="55"/>
  <c r="G227" i="55"/>
  <c r="E227" i="55"/>
  <c r="A228" i="55"/>
  <c r="AX237" i="50"/>
  <c r="CP236" i="50"/>
  <c r="AS207" i="50"/>
  <c r="A208" i="50"/>
  <c r="C756" i="53" l="1"/>
  <c r="F756" i="53" s="1"/>
  <c r="B756" i="53"/>
  <c r="E756" i="53" s="1"/>
  <c r="D756" i="53"/>
  <c r="G756" i="53" s="1"/>
  <c r="A757" i="53"/>
  <c r="A271" i="53"/>
  <c r="F228" i="55"/>
  <c r="E228" i="55"/>
  <c r="G228" i="55"/>
  <c r="A229" i="55"/>
  <c r="CP237" i="50"/>
  <c r="AX238" i="50"/>
  <c r="AS208" i="50"/>
  <c r="A209" i="50"/>
  <c r="E757" i="53" l="1"/>
  <c r="A758" i="53"/>
  <c r="C757" i="53"/>
  <c r="F757" i="53" s="1"/>
  <c r="D757" i="53"/>
  <c r="G757" i="53" s="1"/>
  <c r="B757" i="53"/>
  <c r="A272" i="53"/>
  <c r="F229" i="55"/>
  <c r="G229" i="55"/>
  <c r="E229" i="55"/>
  <c r="A230" i="55"/>
  <c r="AX239" i="50"/>
  <c r="CP238" i="50"/>
  <c r="A210" i="50"/>
  <c r="AS209" i="50"/>
  <c r="A759" i="53" l="1"/>
  <c r="D758" i="53"/>
  <c r="G758" i="53" s="1"/>
  <c r="C758" i="53"/>
  <c r="F758" i="53" s="1"/>
  <c r="B758" i="53"/>
  <c r="E758" i="53" s="1"/>
  <c r="A273" i="53"/>
  <c r="G230" i="55"/>
  <c r="F230" i="55"/>
  <c r="E230" i="55"/>
  <c r="A231" i="55"/>
  <c r="AX240" i="50"/>
  <c r="CP239" i="50"/>
  <c r="AS210" i="50"/>
  <c r="A211" i="50"/>
  <c r="C759" i="53" l="1"/>
  <c r="F759" i="53" s="1"/>
  <c r="B759" i="53"/>
  <c r="E759" i="53" s="1"/>
  <c r="D759" i="53"/>
  <c r="G759" i="53" s="1"/>
  <c r="A760" i="53"/>
  <c r="A274" i="53"/>
  <c r="G231" i="55"/>
  <c r="F231" i="55"/>
  <c r="E231" i="55"/>
  <c r="A232" i="55"/>
  <c r="CP240" i="50"/>
  <c r="AX241" i="50"/>
  <c r="A212" i="50"/>
  <c r="AS211" i="50"/>
  <c r="B760" i="53" l="1"/>
  <c r="E760" i="53" s="1"/>
  <c r="D760" i="53"/>
  <c r="G760" i="53" s="1"/>
  <c r="C760" i="53"/>
  <c r="F760" i="53" s="1"/>
  <c r="A761" i="53"/>
  <c r="A275" i="53"/>
  <c r="G232" i="55"/>
  <c r="F232" i="55"/>
  <c r="E232" i="55"/>
  <c r="A233" i="55"/>
  <c r="CP241" i="50"/>
  <c r="AX242" i="50"/>
  <c r="A213" i="50"/>
  <c r="AS212" i="50"/>
  <c r="D761" i="53" l="1"/>
  <c r="G761" i="53" s="1"/>
  <c r="B761" i="53"/>
  <c r="E761" i="53" s="1"/>
  <c r="A762" i="53"/>
  <c r="C761" i="53"/>
  <c r="F761" i="53" s="1"/>
  <c r="A276" i="53"/>
  <c r="G233" i="55"/>
  <c r="F233" i="55"/>
  <c r="E233" i="55"/>
  <c r="A234" i="55"/>
  <c r="AX243" i="50"/>
  <c r="CP242" i="50"/>
  <c r="AS213" i="50"/>
  <c r="A214" i="50"/>
  <c r="A763" i="53" l="1"/>
  <c r="C762" i="53"/>
  <c r="F762" i="53" s="1"/>
  <c r="D762" i="53"/>
  <c r="G762" i="53" s="1"/>
  <c r="B762" i="53"/>
  <c r="E762" i="53" s="1"/>
  <c r="A277" i="53"/>
  <c r="E234" i="55"/>
  <c r="F234" i="55"/>
  <c r="G234" i="55"/>
  <c r="A235" i="55"/>
  <c r="AX244" i="50"/>
  <c r="CP243" i="50"/>
  <c r="AS214" i="50"/>
  <c r="A215" i="50"/>
  <c r="A764" i="53" l="1"/>
  <c r="C763" i="53"/>
  <c r="F763" i="53" s="1"/>
  <c r="B763" i="53"/>
  <c r="E763" i="53" s="1"/>
  <c r="D763" i="53"/>
  <c r="G763" i="53" s="1"/>
  <c r="A278" i="53"/>
  <c r="F235" i="55"/>
  <c r="G235" i="55"/>
  <c r="E235" i="55"/>
  <c r="A236" i="55"/>
  <c r="AX245" i="50"/>
  <c r="CP244" i="50"/>
  <c r="A216" i="50"/>
  <c r="AS215" i="50"/>
  <c r="F764" i="53" l="1"/>
  <c r="B764" i="53"/>
  <c r="E764" i="53" s="1"/>
  <c r="A765" i="53"/>
  <c r="D764" i="53"/>
  <c r="G764" i="53" s="1"/>
  <c r="C764" i="53"/>
  <c r="A279" i="53"/>
  <c r="F236" i="55"/>
  <c r="G236" i="55"/>
  <c r="E236" i="55"/>
  <c r="A237" i="55"/>
  <c r="CP245" i="50"/>
  <c r="AX246" i="50"/>
  <c r="AS216" i="50"/>
  <c r="A217" i="50"/>
  <c r="B765" i="53" l="1"/>
  <c r="E765" i="53" s="1"/>
  <c r="D765" i="53"/>
  <c r="G765" i="53" s="1"/>
  <c r="A766" i="53"/>
  <c r="C765" i="53"/>
  <c r="F765" i="53" s="1"/>
  <c r="A280" i="53"/>
  <c r="F237" i="55"/>
  <c r="E237" i="55"/>
  <c r="G237" i="55"/>
  <c r="A238" i="55"/>
  <c r="AX247" i="50"/>
  <c r="CP246" i="50"/>
  <c r="AS217" i="50"/>
  <c r="A218" i="50"/>
  <c r="C766" i="53" l="1"/>
  <c r="F766" i="53" s="1"/>
  <c r="A767" i="53"/>
  <c r="D766" i="53"/>
  <c r="G766" i="53" s="1"/>
  <c r="B766" i="53"/>
  <c r="E766" i="53" s="1"/>
  <c r="A281" i="53"/>
  <c r="G238" i="55"/>
  <c r="F238" i="55"/>
  <c r="E238" i="55"/>
  <c r="A239" i="55"/>
  <c r="CP247" i="50"/>
  <c r="AX248" i="50"/>
  <c r="AS218" i="50"/>
  <c r="A219" i="50"/>
  <c r="B767" i="53" l="1"/>
  <c r="E767" i="53" s="1"/>
  <c r="A768" i="53"/>
  <c r="D767" i="53"/>
  <c r="G767" i="53" s="1"/>
  <c r="C767" i="53"/>
  <c r="F767" i="53" s="1"/>
  <c r="A282" i="53"/>
  <c r="G239" i="55"/>
  <c r="F239" i="55"/>
  <c r="E239" i="55"/>
  <c r="A240" i="55"/>
  <c r="AX249" i="50"/>
  <c r="CP248" i="50"/>
  <c r="AS219" i="50"/>
  <c r="A220" i="50"/>
  <c r="D768" i="53" l="1"/>
  <c r="G768" i="53" s="1"/>
  <c r="C768" i="53"/>
  <c r="F768" i="53" s="1"/>
  <c r="A769" i="53"/>
  <c r="B768" i="53"/>
  <c r="E768" i="53" s="1"/>
  <c r="A283" i="53"/>
  <c r="F240" i="55"/>
  <c r="G240" i="55"/>
  <c r="E240" i="55"/>
  <c r="A241" i="55"/>
  <c r="CP249" i="50"/>
  <c r="AX250" i="50"/>
  <c r="A221" i="50"/>
  <c r="AS220" i="50"/>
  <c r="A770" i="53" l="1"/>
  <c r="D769" i="53"/>
  <c r="G769" i="53" s="1"/>
  <c r="C769" i="53"/>
  <c r="F769" i="53" s="1"/>
  <c r="B769" i="53"/>
  <c r="E769" i="53" s="1"/>
  <c r="A284" i="53"/>
  <c r="G241" i="55"/>
  <c r="E241" i="55"/>
  <c r="F241" i="55"/>
  <c r="A242" i="55"/>
  <c r="CP250" i="50"/>
  <c r="AX251" i="50"/>
  <c r="A222" i="50"/>
  <c r="AS221" i="50"/>
  <c r="B770" i="53" l="1"/>
  <c r="E770" i="53" s="1"/>
  <c r="A771" i="53"/>
  <c r="D770" i="53"/>
  <c r="G770" i="53" s="1"/>
  <c r="C770" i="53"/>
  <c r="F770" i="53" s="1"/>
  <c r="A285" i="53"/>
  <c r="F242" i="55"/>
  <c r="G242" i="55"/>
  <c r="E242" i="55"/>
  <c r="A243" i="55"/>
  <c r="AX252" i="50"/>
  <c r="CP251" i="50"/>
  <c r="A223" i="50"/>
  <c r="AS222" i="50"/>
  <c r="D771" i="53" l="1"/>
  <c r="G771" i="53" s="1"/>
  <c r="A772" i="53"/>
  <c r="C771" i="53"/>
  <c r="F771" i="53" s="1"/>
  <c r="B771" i="53"/>
  <c r="E771" i="53" s="1"/>
  <c r="A286" i="53"/>
  <c r="F243" i="55"/>
  <c r="G243" i="55"/>
  <c r="E243" i="55"/>
  <c r="A244" i="55"/>
  <c r="CP252" i="50"/>
  <c r="AX253" i="50"/>
  <c r="A224" i="50"/>
  <c r="AS223" i="50"/>
  <c r="A773" i="53" l="1"/>
  <c r="C772" i="53"/>
  <c r="F772" i="53" s="1"/>
  <c r="B772" i="53"/>
  <c r="E772" i="53" s="1"/>
  <c r="D772" i="53"/>
  <c r="G772" i="53" s="1"/>
  <c r="A287" i="53"/>
  <c r="E244" i="55"/>
  <c r="G244" i="55"/>
  <c r="F244" i="55"/>
  <c r="A245" i="55"/>
  <c r="AX254" i="50"/>
  <c r="CP253" i="50"/>
  <c r="AS224" i="50"/>
  <c r="A225" i="50"/>
  <c r="C773" i="53" l="1"/>
  <c r="F773" i="53" s="1"/>
  <c r="A774" i="53"/>
  <c r="B773" i="53"/>
  <c r="E773" i="53" s="1"/>
  <c r="D773" i="53"/>
  <c r="G773" i="53" s="1"/>
  <c r="A288" i="53"/>
  <c r="G245" i="55"/>
  <c r="F245" i="55"/>
  <c r="E245" i="55"/>
  <c r="A246" i="55"/>
  <c r="AX255" i="50"/>
  <c r="CP254" i="50"/>
  <c r="AS225" i="50"/>
  <c r="A226" i="50"/>
  <c r="D774" i="53" l="1"/>
  <c r="G774" i="53" s="1"/>
  <c r="A775" i="53"/>
  <c r="C774" i="53"/>
  <c r="F774" i="53" s="1"/>
  <c r="B774" i="53"/>
  <c r="E774" i="53" s="1"/>
  <c r="A289" i="53"/>
  <c r="G246" i="55"/>
  <c r="F246" i="55"/>
  <c r="E246" i="55"/>
  <c r="A247" i="55"/>
  <c r="AX256" i="50"/>
  <c r="CP255" i="50"/>
  <c r="A227" i="50"/>
  <c r="AS226" i="50"/>
  <c r="B775" i="53" l="1"/>
  <c r="E775" i="53" s="1"/>
  <c r="A776" i="53"/>
  <c r="D775" i="53"/>
  <c r="G775" i="53" s="1"/>
  <c r="C775" i="53"/>
  <c r="F775" i="53" s="1"/>
  <c r="A290" i="53"/>
  <c r="F247" i="55"/>
  <c r="G247" i="55"/>
  <c r="E247" i="55"/>
  <c r="A248" i="55"/>
  <c r="AX257" i="50"/>
  <c r="CP256" i="50"/>
  <c r="A228" i="50"/>
  <c r="AS227" i="50"/>
  <c r="A777" i="53" l="1"/>
  <c r="D776" i="53"/>
  <c r="G776" i="53" s="1"/>
  <c r="C776" i="53"/>
  <c r="F776" i="53" s="1"/>
  <c r="B776" i="53"/>
  <c r="E776" i="53" s="1"/>
  <c r="A291" i="53"/>
  <c r="G248" i="55"/>
  <c r="E248" i="55"/>
  <c r="F248" i="55"/>
  <c r="A249" i="55"/>
  <c r="CP257" i="50"/>
  <c r="AX258" i="50"/>
  <c r="AS228" i="50"/>
  <c r="A229" i="50"/>
  <c r="D777" i="53" l="1"/>
  <c r="G777" i="53" s="1"/>
  <c r="B777" i="53"/>
  <c r="E777" i="53" s="1"/>
  <c r="C777" i="53"/>
  <c r="F777" i="53" s="1"/>
  <c r="A778" i="53"/>
  <c r="A292" i="53"/>
  <c r="F249" i="55"/>
  <c r="G249" i="55"/>
  <c r="E249" i="55"/>
  <c r="A250" i="55"/>
  <c r="AX259" i="50"/>
  <c r="CP258" i="50"/>
  <c r="AS229" i="50"/>
  <c r="A230" i="50"/>
  <c r="B778" i="53" l="1"/>
  <c r="E778" i="53" s="1"/>
  <c r="D778" i="53"/>
  <c r="G778" i="53" s="1"/>
  <c r="C778" i="53"/>
  <c r="F778" i="53" s="1"/>
  <c r="A779" i="53"/>
  <c r="A293" i="53"/>
  <c r="F250" i="55"/>
  <c r="G250" i="55"/>
  <c r="E250" i="55"/>
  <c r="A251" i="55"/>
  <c r="AX260" i="50"/>
  <c r="CP259" i="50"/>
  <c r="AS230" i="50"/>
  <c r="A231" i="50"/>
  <c r="B779" i="53" l="1"/>
  <c r="E779" i="53" s="1"/>
  <c r="A780" i="53"/>
  <c r="D779" i="53"/>
  <c r="G779" i="53" s="1"/>
  <c r="C779" i="53"/>
  <c r="F779" i="53" s="1"/>
  <c r="A294" i="53"/>
  <c r="F251" i="55"/>
  <c r="G251" i="55"/>
  <c r="E251" i="55"/>
  <c r="A252" i="55"/>
  <c r="AX261" i="50"/>
  <c r="CP260" i="50"/>
  <c r="A232" i="50"/>
  <c r="AS231" i="50"/>
  <c r="B780" i="53" l="1"/>
  <c r="E780" i="53" s="1"/>
  <c r="A781" i="53"/>
  <c r="D780" i="53"/>
  <c r="G780" i="53" s="1"/>
  <c r="C780" i="53"/>
  <c r="F780" i="53" s="1"/>
  <c r="A295" i="53"/>
  <c r="G252" i="55"/>
  <c r="F252" i="55"/>
  <c r="E252" i="55"/>
  <c r="A253" i="55"/>
  <c r="CP261" i="50"/>
  <c r="AX262" i="50"/>
  <c r="AS232" i="50"/>
  <c r="A233" i="50"/>
  <c r="B781" i="53" l="1"/>
  <c r="E781" i="53" s="1"/>
  <c r="D781" i="53"/>
  <c r="G781" i="53" s="1"/>
  <c r="C781" i="53"/>
  <c r="F781" i="53" s="1"/>
  <c r="A782" i="53"/>
  <c r="A296" i="53"/>
  <c r="G253" i="55"/>
  <c r="F253" i="55"/>
  <c r="E253" i="55"/>
  <c r="A254" i="55"/>
  <c r="CP262" i="50"/>
  <c r="AX263" i="50"/>
  <c r="A234" i="50"/>
  <c r="AS233" i="50"/>
  <c r="D782" i="53" l="1"/>
  <c r="G782" i="53" s="1"/>
  <c r="C782" i="53"/>
  <c r="F782" i="53" s="1"/>
  <c r="B782" i="53"/>
  <c r="E782" i="53" s="1"/>
  <c r="A783" i="53"/>
  <c r="A297" i="53"/>
  <c r="E254" i="55"/>
  <c r="G254" i="55"/>
  <c r="F254" i="55"/>
  <c r="A255" i="55"/>
  <c r="AX264" i="50"/>
  <c r="CP263" i="50"/>
  <c r="A235" i="50"/>
  <c r="AS234" i="50"/>
  <c r="C783" i="53" l="1"/>
  <c r="F783" i="53" s="1"/>
  <c r="A784" i="53"/>
  <c r="D783" i="53"/>
  <c r="G783" i="53" s="1"/>
  <c r="B783" i="53"/>
  <c r="E783" i="53" s="1"/>
  <c r="A298" i="53"/>
  <c r="G255" i="55"/>
  <c r="F255" i="55"/>
  <c r="E255" i="55"/>
  <c r="A256" i="55"/>
  <c r="AX265" i="50"/>
  <c r="CP264" i="50"/>
  <c r="A236" i="50"/>
  <c r="AS235" i="50"/>
  <c r="D784" i="53" l="1"/>
  <c r="G784" i="53" s="1"/>
  <c r="C784" i="53"/>
  <c r="F784" i="53" s="1"/>
  <c r="B784" i="53"/>
  <c r="E784" i="53" s="1"/>
  <c r="A785" i="53"/>
  <c r="A299" i="53"/>
  <c r="F256" i="55"/>
  <c r="G256" i="55"/>
  <c r="E256" i="55"/>
  <c r="A257" i="55"/>
  <c r="AX266" i="50"/>
  <c r="CP265" i="50"/>
  <c r="A237" i="50"/>
  <c r="AS236" i="50"/>
  <c r="A786" i="53" l="1"/>
  <c r="B785" i="53"/>
  <c r="E785" i="53" s="1"/>
  <c r="D785" i="53"/>
  <c r="G785" i="53" s="1"/>
  <c r="C785" i="53"/>
  <c r="F785" i="53" s="1"/>
  <c r="A300" i="53"/>
  <c r="F257" i="55"/>
  <c r="G257" i="55"/>
  <c r="E257" i="55"/>
  <c r="A258" i="55"/>
  <c r="CP266" i="50"/>
  <c r="AX267" i="50"/>
  <c r="A238" i="50"/>
  <c r="AS237" i="50"/>
  <c r="A787" i="53" l="1"/>
  <c r="C786" i="53"/>
  <c r="F786" i="53" s="1"/>
  <c r="D786" i="53"/>
  <c r="G786" i="53" s="1"/>
  <c r="B786" i="53"/>
  <c r="E786" i="53" s="1"/>
  <c r="A301" i="53"/>
  <c r="F258" i="55"/>
  <c r="E258" i="55"/>
  <c r="G258" i="55"/>
  <c r="A259" i="55"/>
  <c r="AX268" i="50"/>
  <c r="CP267" i="50"/>
  <c r="A239" i="50"/>
  <c r="AS238" i="50"/>
  <c r="C787" i="53" l="1"/>
  <c r="F787" i="53" s="1"/>
  <c r="B787" i="53"/>
  <c r="E787" i="53" s="1"/>
  <c r="A788" i="53"/>
  <c r="D787" i="53"/>
  <c r="G787" i="53" s="1"/>
  <c r="A302" i="53"/>
  <c r="G259" i="55"/>
  <c r="F259" i="55"/>
  <c r="E259" i="55"/>
  <c r="A260" i="55"/>
  <c r="AX269" i="50"/>
  <c r="CP268" i="50"/>
  <c r="AS239" i="50"/>
  <c r="A240" i="50"/>
  <c r="F788" i="53" l="1"/>
  <c r="D788" i="53"/>
  <c r="G788" i="53" s="1"/>
  <c r="B788" i="53"/>
  <c r="E788" i="53" s="1"/>
  <c r="A789" i="53"/>
  <c r="C788" i="53"/>
  <c r="A303" i="53"/>
  <c r="G260" i="55"/>
  <c r="F260" i="55"/>
  <c r="E260" i="55"/>
  <c r="A261" i="55"/>
  <c r="CP269" i="50"/>
  <c r="AX270" i="50"/>
  <c r="A241" i="50"/>
  <c r="AS240" i="50"/>
  <c r="A790" i="53" l="1"/>
  <c r="D789" i="53"/>
  <c r="G789" i="53" s="1"/>
  <c r="C789" i="53"/>
  <c r="B789" i="53"/>
  <c r="E789" i="53" s="1"/>
  <c r="F789" i="53"/>
  <c r="A304" i="53"/>
  <c r="G261" i="55"/>
  <c r="F261" i="55"/>
  <c r="E261" i="55"/>
  <c r="A262" i="55"/>
  <c r="AX271" i="50"/>
  <c r="CP270" i="50"/>
  <c r="A242" i="50"/>
  <c r="AS241" i="50"/>
  <c r="A791" i="53" l="1"/>
  <c r="B790" i="53"/>
  <c r="E790" i="53" s="1"/>
  <c r="D790" i="53"/>
  <c r="G790" i="53" s="1"/>
  <c r="C790" i="53"/>
  <c r="F790" i="53" s="1"/>
  <c r="A305" i="53"/>
  <c r="F262" i="55"/>
  <c r="E262" i="55"/>
  <c r="G262" i="55"/>
  <c r="A263" i="55"/>
  <c r="CP271" i="50"/>
  <c r="AX272" i="50"/>
  <c r="AS242" i="50"/>
  <c r="A243" i="50"/>
  <c r="A792" i="53" l="1"/>
  <c r="B791" i="53"/>
  <c r="E791" i="53" s="1"/>
  <c r="D791" i="53"/>
  <c r="G791" i="53" s="1"/>
  <c r="C791" i="53"/>
  <c r="F791" i="53" s="1"/>
  <c r="A306" i="53"/>
  <c r="F263" i="55"/>
  <c r="G263" i="55"/>
  <c r="E263" i="55"/>
  <c r="A264" i="55"/>
  <c r="AX273" i="50"/>
  <c r="CP272" i="50"/>
  <c r="AS243" i="50"/>
  <c r="A244" i="50"/>
  <c r="B792" i="53" l="1"/>
  <c r="E792" i="53" s="1"/>
  <c r="D792" i="53"/>
  <c r="G792" i="53" s="1"/>
  <c r="C792" i="53"/>
  <c r="F792" i="53" s="1"/>
  <c r="A793" i="53"/>
  <c r="A307" i="53"/>
  <c r="F264" i="55"/>
  <c r="G264" i="55"/>
  <c r="E264" i="55"/>
  <c r="A265" i="55"/>
  <c r="AX274" i="50"/>
  <c r="CP273" i="50"/>
  <c r="AS244" i="50"/>
  <c r="A245" i="50"/>
  <c r="A794" i="53" l="1"/>
  <c r="C793" i="53"/>
  <c r="F793" i="53" s="1"/>
  <c r="D793" i="53"/>
  <c r="G793" i="53" s="1"/>
  <c r="B793" i="53"/>
  <c r="E793" i="53" s="1"/>
  <c r="A308" i="53"/>
  <c r="F265" i="55"/>
  <c r="E265" i="55"/>
  <c r="G265" i="55"/>
  <c r="A266" i="55"/>
  <c r="CP274" i="50"/>
  <c r="AX275" i="50"/>
  <c r="A246" i="50"/>
  <c r="AS245" i="50"/>
  <c r="B794" i="53" l="1"/>
  <c r="E794" i="53" s="1"/>
  <c r="A795" i="53"/>
  <c r="D794" i="53"/>
  <c r="G794" i="53" s="1"/>
  <c r="C794" i="53"/>
  <c r="F794" i="53" s="1"/>
  <c r="A309" i="53"/>
  <c r="G266" i="55"/>
  <c r="F266" i="55"/>
  <c r="E266" i="55"/>
  <c r="A267" i="55"/>
  <c r="AX276" i="50"/>
  <c r="CP275" i="50"/>
  <c r="AS246" i="50"/>
  <c r="A247" i="50"/>
  <c r="B795" i="53" l="1"/>
  <c r="E795" i="53" s="1"/>
  <c r="A796" i="53"/>
  <c r="D795" i="53"/>
  <c r="G795" i="53" s="1"/>
  <c r="C795" i="53"/>
  <c r="F795" i="53" s="1"/>
  <c r="A310" i="53"/>
  <c r="G267" i="55"/>
  <c r="F267" i="55"/>
  <c r="E267" i="55"/>
  <c r="A268" i="55"/>
  <c r="AX277" i="50"/>
  <c r="CP276" i="50"/>
  <c r="A248" i="50"/>
  <c r="AS247" i="50"/>
  <c r="D796" i="53" l="1"/>
  <c r="G796" i="53" s="1"/>
  <c r="A797" i="53"/>
  <c r="C796" i="53"/>
  <c r="F796" i="53" s="1"/>
  <c r="B796" i="53"/>
  <c r="E796" i="53" s="1"/>
  <c r="A311" i="53"/>
  <c r="G268" i="55"/>
  <c r="E268" i="55"/>
  <c r="F268" i="55"/>
  <c r="A269" i="55"/>
  <c r="AX278" i="50"/>
  <c r="CP277" i="50"/>
  <c r="AS248" i="50"/>
  <c r="A249" i="50"/>
  <c r="A798" i="53" l="1"/>
  <c r="C797" i="53"/>
  <c r="F797" i="53" s="1"/>
  <c r="D797" i="53"/>
  <c r="G797" i="53" s="1"/>
  <c r="B797" i="53"/>
  <c r="E797" i="53" s="1"/>
  <c r="A312" i="53"/>
  <c r="E269" i="55"/>
  <c r="F269" i="55"/>
  <c r="G269" i="55"/>
  <c r="A270" i="55"/>
  <c r="AX279" i="50"/>
  <c r="CP278" i="50"/>
  <c r="AS249" i="50"/>
  <c r="A250" i="50"/>
  <c r="D798" i="53" l="1"/>
  <c r="G798" i="53" s="1"/>
  <c r="A799" i="53"/>
  <c r="C798" i="53"/>
  <c r="F798" i="53" s="1"/>
  <c r="B798" i="53"/>
  <c r="E798" i="53" s="1"/>
  <c r="A313" i="53"/>
  <c r="F270" i="55"/>
  <c r="G270" i="55"/>
  <c r="E270" i="55"/>
  <c r="A271" i="55"/>
  <c r="CP279" i="50"/>
  <c r="AX280" i="50"/>
  <c r="AS250" i="50"/>
  <c r="A251" i="50"/>
  <c r="C799" i="53" l="1"/>
  <c r="F799" i="53" s="1"/>
  <c r="A800" i="53"/>
  <c r="D799" i="53"/>
  <c r="G799" i="53" s="1"/>
  <c r="B799" i="53"/>
  <c r="E799" i="53" s="1"/>
  <c r="A314" i="53"/>
  <c r="F271" i="55"/>
  <c r="G271" i="55"/>
  <c r="E271" i="55"/>
  <c r="A272" i="55"/>
  <c r="AX281" i="50"/>
  <c r="CP280" i="50"/>
  <c r="AS251" i="50"/>
  <c r="A252" i="50"/>
  <c r="A801" i="53" l="1"/>
  <c r="B800" i="53"/>
  <c r="E800" i="53" s="1"/>
  <c r="C800" i="53"/>
  <c r="F800" i="53" s="1"/>
  <c r="D800" i="53"/>
  <c r="G800" i="53" s="1"/>
  <c r="A315" i="53"/>
  <c r="G272" i="55"/>
  <c r="F272" i="55"/>
  <c r="E272" i="55"/>
  <c r="A273" i="55"/>
  <c r="AX282" i="50"/>
  <c r="CP281" i="50"/>
  <c r="A253" i="50"/>
  <c r="AS252" i="50"/>
  <c r="C801" i="53" l="1"/>
  <c r="F801" i="53" s="1"/>
  <c r="D801" i="53"/>
  <c r="G801" i="53" s="1"/>
  <c r="B801" i="53"/>
  <c r="E801" i="53" s="1"/>
  <c r="A802" i="53"/>
  <c r="A316" i="53"/>
  <c r="G273" i="55"/>
  <c r="F273" i="55"/>
  <c r="E273" i="55"/>
  <c r="A274" i="55"/>
  <c r="AX283" i="50"/>
  <c r="CP282" i="50"/>
  <c r="AS253" i="50"/>
  <c r="A254" i="50"/>
  <c r="A803" i="53" l="1"/>
  <c r="D802" i="53"/>
  <c r="G802" i="53" s="1"/>
  <c r="C802" i="53"/>
  <c r="F802" i="53" s="1"/>
  <c r="B802" i="53"/>
  <c r="E802" i="53" s="1"/>
  <c r="A317" i="53"/>
  <c r="G274" i="55"/>
  <c r="F274" i="55"/>
  <c r="E274" i="55"/>
  <c r="A275" i="55"/>
  <c r="CP283" i="50"/>
  <c r="AX284" i="50"/>
  <c r="A255" i="50"/>
  <c r="AS254" i="50"/>
  <c r="C803" i="53" l="1"/>
  <c r="F803" i="53" s="1"/>
  <c r="D803" i="53"/>
  <c r="G803" i="53" s="1"/>
  <c r="B803" i="53"/>
  <c r="E803" i="53" s="1"/>
  <c r="A804" i="53"/>
  <c r="A318" i="53"/>
  <c r="F275" i="55"/>
  <c r="G275" i="55"/>
  <c r="E275" i="55"/>
  <c r="A276" i="55"/>
  <c r="AX285" i="50"/>
  <c r="CP284" i="50"/>
  <c r="AS255" i="50"/>
  <c r="A256" i="50"/>
  <c r="A805" i="53" l="1"/>
  <c r="D804" i="53"/>
  <c r="G804" i="53" s="1"/>
  <c r="B804" i="53"/>
  <c r="E804" i="53" s="1"/>
  <c r="C804" i="53"/>
  <c r="F804" i="53" s="1"/>
  <c r="A319" i="53"/>
  <c r="E276" i="55"/>
  <c r="F276" i="55"/>
  <c r="G276" i="55"/>
  <c r="A277" i="55"/>
  <c r="AX286" i="50"/>
  <c r="CP285" i="50"/>
  <c r="AS256" i="50"/>
  <c r="A257" i="50"/>
  <c r="B805" i="53" l="1"/>
  <c r="E805" i="53" s="1"/>
  <c r="D805" i="53"/>
  <c r="G805" i="53" s="1"/>
  <c r="C805" i="53"/>
  <c r="F805" i="53" s="1"/>
  <c r="A806" i="53"/>
  <c r="A320" i="53"/>
  <c r="F277" i="55"/>
  <c r="G277" i="55"/>
  <c r="E277" i="55"/>
  <c r="A278" i="55"/>
  <c r="AX287" i="50"/>
  <c r="CP286" i="50"/>
  <c r="AS257" i="50"/>
  <c r="A258" i="50"/>
  <c r="B806" i="53" l="1"/>
  <c r="E806" i="53" s="1"/>
  <c r="D806" i="53"/>
  <c r="G806" i="53" s="1"/>
  <c r="A807" i="53"/>
  <c r="C806" i="53"/>
  <c r="F806" i="53" s="1"/>
  <c r="A321" i="53"/>
  <c r="F278" i="55"/>
  <c r="G278" i="55"/>
  <c r="E278" i="55"/>
  <c r="A279" i="55"/>
  <c r="CP287" i="50"/>
  <c r="AX288" i="50"/>
  <c r="A259" i="50"/>
  <c r="AS258" i="50"/>
  <c r="D807" i="53" l="1"/>
  <c r="G807" i="53" s="1"/>
  <c r="C807" i="53"/>
  <c r="F807" i="53" s="1"/>
  <c r="B807" i="53"/>
  <c r="E807" i="53" s="1"/>
  <c r="A808" i="53"/>
  <c r="A322" i="53"/>
  <c r="G279" i="55"/>
  <c r="F279" i="55"/>
  <c r="E279" i="55"/>
  <c r="A280" i="55"/>
  <c r="CP288" i="50"/>
  <c r="AX289" i="50"/>
  <c r="AS259" i="50"/>
  <c r="A260" i="50"/>
  <c r="A809" i="53" l="1"/>
  <c r="D808" i="53"/>
  <c r="G808" i="53" s="1"/>
  <c r="C808" i="53"/>
  <c r="F808" i="53" s="1"/>
  <c r="B808" i="53"/>
  <c r="E808" i="53" s="1"/>
  <c r="A323" i="53"/>
  <c r="G280" i="55"/>
  <c r="F280" i="55"/>
  <c r="E280" i="55"/>
  <c r="A281" i="55"/>
  <c r="AX290" i="50"/>
  <c r="CP289" i="50"/>
  <c r="A261" i="50"/>
  <c r="AS260" i="50"/>
  <c r="C809" i="53" l="1"/>
  <c r="F809" i="53" s="1"/>
  <c r="D809" i="53"/>
  <c r="G809" i="53" s="1"/>
  <c r="B809" i="53"/>
  <c r="E809" i="53" s="1"/>
  <c r="A810" i="53"/>
  <c r="A324" i="53"/>
  <c r="G281" i="55"/>
  <c r="F281" i="55"/>
  <c r="E281" i="55"/>
  <c r="A282" i="55"/>
  <c r="CP290" i="50"/>
  <c r="AX291" i="50"/>
  <c r="A262" i="50"/>
  <c r="AS261" i="50"/>
  <c r="D810" i="53" l="1"/>
  <c r="G810" i="53" s="1"/>
  <c r="B810" i="53"/>
  <c r="E810" i="53" s="1"/>
  <c r="A811" i="53"/>
  <c r="C810" i="53"/>
  <c r="F810" i="53" s="1"/>
  <c r="A325" i="53"/>
  <c r="E282" i="55"/>
  <c r="F282" i="55"/>
  <c r="G282" i="55"/>
  <c r="A283" i="55"/>
  <c r="CP291" i="50"/>
  <c r="AX292" i="50"/>
  <c r="A263" i="50"/>
  <c r="AS262" i="50"/>
  <c r="D811" i="53" l="1"/>
  <c r="G811" i="53" s="1"/>
  <c r="A812" i="53"/>
  <c r="C811" i="53"/>
  <c r="F811" i="53" s="1"/>
  <c r="B811" i="53"/>
  <c r="E811" i="53" s="1"/>
  <c r="A326" i="53"/>
  <c r="F283" i="55"/>
  <c r="E283" i="55"/>
  <c r="G283" i="55"/>
  <c r="A284" i="55"/>
  <c r="AX293" i="50"/>
  <c r="CP292" i="50"/>
  <c r="A264" i="50"/>
  <c r="AS263" i="50"/>
  <c r="D812" i="53" l="1"/>
  <c r="G812" i="53" s="1"/>
  <c r="C812" i="53"/>
  <c r="F812" i="53" s="1"/>
  <c r="B812" i="53"/>
  <c r="E812" i="53" s="1"/>
  <c r="A813" i="53"/>
  <c r="A327" i="53"/>
  <c r="F284" i="55"/>
  <c r="G284" i="55"/>
  <c r="E284" i="55"/>
  <c r="A285" i="55"/>
  <c r="CP293" i="50"/>
  <c r="AX294" i="50"/>
  <c r="AS264" i="50"/>
  <c r="A265" i="50"/>
  <c r="D813" i="53" l="1"/>
  <c r="G813" i="53" s="1"/>
  <c r="C813" i="53"/>
  <c r="F813" i="53" s="1"/>
  <c r="B813" i="53"/>
  <c r="E813" i="53" s="1"/>
  <c r="A814" i="53"/>
  <c r="A328" i="53"/>
  <c r="F285" i="55"/>
  <c r="G285" i="55"/>
  <c r="E285" i="55"/>
  <c r="A286" i="55"/>
  <c r="AX295" i="50"/>
  <c r="CP294" i="50"/>
  <c r="A266" i="50"/>
  <c r="AS265" i="50"/>
  <c r="A815" i="53" l="1"/>
  <c r="D814" i="53"/>
  <c r="G814" i="53" s="1"/>
  <c r="C814" i="53"/>
  <c r="F814" i="53" s="1"/>
  <c r="B814" i="53"/>
  <c r="E814" i="53" s="1"/>
  <c r="A329" i="53"/>
  <c r="F286" i="55"/>
  <c r="G286" i="55"/>
  <c r="E286" i="55"/>
  <c r="A287" i="55"/>
  <c r="CP295" i="50"/>
  <c r="AX296" i="50"/>
  <c r="A267" i="50"/>
  <c r="AS266" i="50"/>
  <c r="C815" i="53" l="1"/>
  <c r="F815" i="53" s="1"/>
  <c r="B815" i="53"/>
  <c r="E815" i="53" s="1"/>
  <c r="A816" i="53"/>
  <c r="D815" i="53"/>
  <c r="G815" i="53" s="1"/>
  <c r="A330" i="53"/>
  <c r="G287" i="55"/>
  <c r="F287" i="55"/>
  <c r="E287" i="55"/>
  <c r="A288" i="55"/>
  <c r="AX297" i="50"/>
  <c r="CP296" i="50"/>
  <c r="A268" i="50"/>
  <c r="AS267" i="50"/>
  <c r="B816" i="53" l="1"/>
  <c r="E816" i="53" s="1"/>
  <c r="A817" i="53"/>
  <c r="D816" i="53"/>
  <c r="G816" i="53" s="1"/>
  <c r="C816" i="53"/>
  <c r="F816" i="53" s="1"/>
  <c r="A331" i="53"/>
  <c r="G288" i="55"/>
  <c r="F288" i="55"/>
  <c r="E288" i="55"/>
  <c r="A289" i="55"/>
  <c r="AX298" i="50"/>
  <c r="CP297" i="50"/>
  <c r="A269" i="50"/>
  <c r="AS268" i="50"/>
  <c r="A818" i="53" l="1"/>
  <c r="C817" i="53"/>
  <c r="F817" i="53" s="1"/>
  <c r="D817" i="53"/>
  <c r="G817" i="53" s="1"/>
  <c r="B817" i="53"/>
  <c r="E817" i="53" s="1"/>
  <c r="A332" i="53"/>
  <c r="F289" i="55"/>
  <c r="E289" i="55"/>
  <c r="G289" i="55"/>
  <c r="A290" i="55"/>
  <c r="AX299" i="50"/>
  <c r="CP298" i="50"/>
  <c r="A270" i="50"/>
  <c r="AS269" i="50"/>
  <c r="A819" i="53" l="1"/>
  <c r="D818" i="53"/>
  <c r="G818" i="53" s="1"/>
  <c r="C818" i="53"/>
  <c r="F818" i="53" s="1"/>
  <c r="B818" i="53"/>
  <c r="E818" i="53" s="1"/>
  <c r="A333" i="53"/>
  <c r="E290" i="55"/>
  <c r="G290" i="55"/>
  <c r="F290" i="55"/>
  <c r="A291" i="55"/>
  <c r="AX300" i="50"/>
  <c r="CP299" i="50"/>
  <c r="A271" i="50"/>
  <c r="AS270" i="50"/>
  <c r="A820" i="53" l="1"/>
  <c r="D819" i="53"/>
  <c r="G819" i="53" s="1"/>
  <c r="C819" i="53"/>
  <c r="F819" i="53" s="1"/>
  <c r="B819" i="53"/>
  <c r="E819" i="53" s="1"/>
  <c r="A334" i="53"/>
  <c r="F291" i="55"/>
  <c r="E291" i="55"/>
  <c r="G291" i="55"/>
  <c r="A292" i="55"/>
  <c r="AX301" i="50"/>
  <c r="CP300" i="50"/>
  <c r="AS271" i="50"/>
  <c r="A272" i="50"/>
  <c r="B820" i="53" l="1"/>
  <c r="E820" i="53" s="1"/>
  <c r="C820" i="53"/>
  <c r="F820" i="53" s="1"/>
  <c r="D820" i="53"/>
  <c r="G820" i="53" s="1"/>
  <c r="A821" i="53"/>
  <c r="A335" i="53"/>
  <c r="F292" i="55"/>
  <c r="G292" i="55"/>
  <c r="E292" i="55"/>
  <c r="A293" i="55"/>
  <c r="AX302" i="50"/>
  <c r="CP301" i="50"/>
  <c r="A273" i="50"/>
  <c r="AS272" i="50"/>
  <c r="C821" i="53" l="1"/>
  <c r="F821" i="53" s="1"/>
  <c r="D821" i="53"/>
  <c r="G821" i="53" s="1"/>
  <c r="A822" i="53"/>
  <c r="B821" i="53"/>
  <c r="E821" i="53" s="1"/>
  <c r="A336" i="53"/>
  <c r="G293" i="55"/>
  <c r="F293" i="55"/>
  <c r="E293" i="55"/>
  <c r="A294" i="55"/>
  <c r="CP302" i="50"/>
  <c r="AX303" i="50"/>
  <c r="AS273" i="50"/>
  <c r="A274" i="50"/>
  <c r="D822" i="53" l="1"/>
  <c r="G822" i="53" s="1"/>
  <c r="C822" i="53"/>
  <c r="F822" i="53" s="1"/>
  <c r="B822" i="53"/>
  <c r="E822" i="53" s="1"/>
  <c r="A823" i="53"/>
  <c r="A337" i="53"/>
  <c r="G294" i="55"/>
  <c r="F294" i="55"/>
  <c r="E294" i="55"/>
  <c r="A295" i="55"/>
  <c r="AX304" i="50"/>
  <c r="CP303" i="50"/>
  <c r="A275" i="50"/>
  <c r="AS274" i="50"/>
  <c r="A824" i="53" l="1"/>
  <c r="D823" i="53"/>
  <c r="G823" i="53" s="1"/>
  <c r="C823" i="53"/>
  <c r="F823" i="53" s="1"/>
  <c r="B823" i="53"/>
  <c r="E823" i="53" s="1"/>
  <c r="A338" i="53"/>
  <c r="G295" i="55"/>
  <c r="F295" i="55"/>
  <c r="E295" i="55"/>
  <c r="A296" i="55"/>
  <c r="AX305" i="50"/>
  <c r="CP304" i="50"/>
  <c r="A276" i="50"/>
  <c r="AS275" i="50"/>
  <c r="D824" i="53" l="1"/>
  <c r="G824" i="53" s="1"/>
  <c r="A825" i="53"/>
  <c r="C824" i="53"/>
  <c r="F824" i="53" s="1"/>
  <c r="B824" i="53"/>
  <c r="E824" i="53" s="1"/>
  <c r="A339" i="53"/>
  <c r="F296" i="55"/>
  <c r="G296" i="55"/>
  <c r="E296" i="55"/>
  <c r="A297" i="55"/>
  <c r="CP305" i="50"/>
  <c r="AX306" i="50"/>
  <c r="A277" i="50"/>
  <c r="AS276" i="50"/>
  <c r="C825" i="53" l="1"/>
  <c r="F825" i="53" s="1"/>
  <c r="A826" i="53"/>
  <c r="B825" i="53"/>
  <c r="E825" i="53" s="1"/>
  <c r="D825" i="53"/>
  <c r="G825" i="53" s="1"/>
  <c r="A340" i="53"/>
  <c r="G297" i="55"/>
  <c r="F297" i="55"/>
  <c r="E297" i="55"/>
  <c r="A298" i="55"/>
  <c r="AX307" i="50"/>
  <c r="CP306" i="50"/>
  <c r="A278" i="50"/>
  <c r="AS277" i="50"/>
  <c r="D826" i="53" l="1"/>
  <c r="G826" i="53" s="1"/>
  <c r="B826" i="53"/>
  <c r="E826" i="53" s="1"/>
  <c r="C826" i="53"/>
  <c r="F826" i="53" s="1"/>
  <c r="A827" i="53"/>
  <c r="A341" i="53"/>
  <c r="F298" i="55"/>
  <c r="G298" i="55"/>
  <c r="E298" i="55"/>
  <c r="A299" i="55"/>
  <c r="CP307" i="50"/>
  <c r="AX308" i="50"/>
  <c r="AS278" i="50"/>
  <c r="A279" i="50"/>
  <c r="A828" i="53" l="1"/>
  <c r="D827" i="53"/>
  <c r="G827" i="53" s="1"/>
  <c r="C827" i="53"/>
  <c r="F827" i="53" s="1"/>
  <c r="B827" i="53"/>
  <c r="E827" i="53" s="1"/>
  <c r="A342" i="53"/>
  <c r="F299" i="55"/>
  <c r="E299" i="55"/>
  <c r="G299" i="55"/>
  <c r="A300" i="55"/>
  <c r="AX309" i="50"/>
  <c r="CP308" i="50"/>
  <c r="A280" i="50"/>
  <c r="AS279" i="50"/>
  <c r="A829" i="53" l="1"/>
  <c r="D828" i="53"/>
  <c r="G828" i="53" s="1"/>
  <c r="C828" i="53"/>
  <c r="F828" i="53" s="1"/>
  <c r="B828" i="53"/>
  <c r="E828" i="53" s="1"/>
  <c r="A343" i="53"/>
  <c r="F300" i="55"/>
  <c r="G300" i="55"/>
  <c r="E300" i="55"/>
  <c r="A301" i="55"/>
  <c r="AX310" i="50"/>
  <c r="CP309" i="50"/>
  <c r="AS280" i="50"/>
  <c r="A281" i="50"/>
  <c r="C829" i="53" l="1"/>
  <c r="F829" i="53" s="1"/>
  <c r="A830" i="53"/>
  <c r="D829" i="53"/>
  <c r="G829" i="53" s="1"/>
  <c r="B829" i="53"/>
  <c r="E829" i="53" s="1"/>
  <c r="A344" i="53"/>
  <c r="G301" i="55"/>
  <c r="F301" i="55"/>
  <c r="E301" i="55"/>
  <c r="A302" i="55"/>
  <c r="CP310" i="50"/>
  <c r="AX311" i="50"/>
  <c r="A282" i="50"/>
  <c r="AS281" i="50"/>
  <c r="C830" i="53" l="1"/>
  <c r="F830" i="53" s="1"/>
  <c r="D830" i="53"/>
  <c r="G830" i="53" s="1"/>
  <c r="B830" i="53"/>
  <c r="E830" i="53" s="1"/>
  <c r="A831" i="53"/>
  <c r="A345" i="53"/>
  <c r="G302" i="55"/>
  <c r="F302" i="55"/>
  <c r="E302" i="55"/>
  <c r="A303" i="55"/>
  <c r="AX312" i="50"/>
  <c r="CP311" i="50"/>
  <c r="AS282" i="50"/>
  <c r="A283" i="50"/>
  <c r="C831" i="53" l="1"/>
  <c r="F831" i="53" s="1"/>
  <c r="D831" i="53"/>
  <c r="G831" i="53" s="1"/>
  <c r="A832" i="53"/>
  <c r="B831" i="53"/>
  <c r="E831" i="53" s="1"/>
  <c r="A346" i="53"/>
  <c r="E303" i="55"/>
  <c r="G303" i="55"/>
  <c r="F303" i="55"/>
  <c r="A304" i="55"/>
  <c r="AX313" i="50"/>
  <c r="CP312" i="50"/>
  <c r="AS283" i="50"/>
  <c r="A284" i="50"/>
  <c r="A833" i="53" l="1"/>
  <c r="B832" i="53"/>
  <c r="E832" i="53" s="1"/>
  <c r="C832" i="53"/>
  <c r="F832" i="53" s="1"/>
  <c r="D832" i="53"/>
  <c r="G832" i="53" s="1"/>
  <c r="A347" i="53"/>
  <c r="E304" i="55"/>
  <c r="G304" i="55"/>
  <c r="F304" i="55"/>
  <c r="A305" i="55"/>
  <c r="AX314" i="50"/>
  <c r="CP313" i="50"/>
  <c r="AS284" i="50"/>
  <c r="A285" i="50"/>
  <c r="E833" i="53" l="1"/>
  <c r="A834" i="53"/>
  <c r="D833" i="53"/>
  <c r="G833" i="53" s="1"/>
  <c r="C833" i="53"/>
  <c r="F833" i="53" s="1"/>
  <c r="B833" i="53"/>
  <c r="A348" i="53"/>
  <c r="F305" i="55"/>
  <c r="G305" i="55"/>
  <c r="E305" i="55"/>
  <c r="A306" i="55"/>
  <c r="AX315" i="50"/>
  <c r="CP314" i="50"/>
  <c r="AS285" i="50"/>
  <c r="A286" i="50"/>
  <c r="B834" i="53" l="1"/>
  <c r="E834" i="53" s="1"/>
  <c r="D834" i="53"/>
  <c r="G834" i="53" s="1"/>
  <c r="C834" i="53"/>
  <c r="F834" i="53" s="1"/>
  <c r="A835" i="53"/>
  <c r="A349" i="53"/>
  <c r="F306" i="55"/>
  <c r="G306" i="55"/>
  <c r="E306" i="55"/>
  <c r="A307" i="55"/>
  <c r="AX316" i="50"/>
  <c r="CP315" i="50"/>
  <c r="A287" i="50"/>
  <c r="AS286" i="50"/>
  <c r="A836" i="53" l="1"/>
  <c r="C835" i="53"/>
  <c r="F835" i="53" s="1"/>
  <c r="B835" i="53"/>
  <c r="E835" i="53" s="1"/>
  <c r="D835" i="53"/>
  <c r="G835" i="53" s="1"/>
  <c r="A350" i="53"/>
  <c r="F307" i="55"/>
  <c r="G307" i="55"/>
  <c r="E307" i="55"/>
  <c r="A308" i="55"/>
  <c r="CP316" i="50"/>
  <c r="AX317" i="50"/>
  <c r="A288" i="50"/>
  <c r="AS287" i="50"/>
  <c r="D836" i="53" l="1"/>
  <c r="G836" i="53" s="1"/>
  <c r="C836" i="53"/>
  <c r="F836" i="53" s="1"/>
  <c r="B836" i="53"/>
  <c r="E836" i="53" s="1"/>
  <c r="A837" i="53"/>
  <c r="A351" i="53"/>
  <c r="G308" i="55"/>
  <c r="F308" i="55"/>
  <c r="E308" i="55"/>
  <c r="A309" i="55"/>
  <c r="AX318" i="50"/>
  <c r="CP317" i="50"/>
  <c r="A289" i="50"/>
  <c r="AS288" i="50"/>
  <c r="C837" i="53" l="1"/>
  <c r="F837" i="53" s="1"/>
  <c r="B837" i="53"/>
  <c r="E837" i="53" s="1"/>
  <c r="A838" i="53"/>
  <c r="D837" i="53"/>
  <c r="G837" i="53" s="1"/>
  <c r="A352" i="53"/>
  <c r="G309" i="55"/>
  <c r="F309" i="55"/>
  <c r="E309" i="55"/>
  <c r="A310" i="55"/>
  <c r="AX319" i="50"/>
  <c r="CP318" i="50"/>
  <c r="A290" i="50"/>
  <c r="AS289" i="50"/>
  <c r="D838" i="53" l="1"/>
  <c r="G838" i="53" s="1"/>
  <c r="A839" i="53"/>
  <c r="B838" i="53"/>
  <c r="E838" i="53" s="1"/>
  <c r="C838" i="53"/>
  <c r="F838" i="53" s="1"/>
  <c r="A353" i="53"/>
  <c r="G310" i="55"/>
  <c r="F310" i="55"/>
  <c r="E310" i="55"/>
  <c r="A311" i="55"/>
  <c r="CP319" i="50"/>
  <c r="AX320" i="50"/>
  <c r="AS290" i="50"/>
  <c r="A291" i="50"/>
  <c r="F839" i="53" l="1"/>
  <c r="A840" i="53"/>
  <c r="D839" i="53"/>
  <c r="G839" i="53" s="1"/>
  <c r="C839" i="53"/>
  <c r="B839" i="53"/>
  <c r="E839" i="53" s="1"/>
  <c r="A354" i="53"/>
  <c r="F311" i="55"/>
  <c r="E311" i="55"/>
  <c r="G311" i="55"/>
  <c r="A312" i="55"/>
  <c r="AX321" i="50"/>
  <c r="CP320" i="50"/>
  <c r="AS291" i="50"/>
  <c r="A292" i="50"/>
  <c r="C840" i="53" l="1"/>
  <c r="F840" i="53" s="1"/>
  <c r="A841" i="53"/>
  <c r="D840" i="53"/>
  <c r="G840" i="53" s="1"/>
  <c r="B840" i="53"/>
  <c r="E840" i="53" s="1"/>
  <c r="A355" i="53"/>
  <c r="F312" i="55"/>
  <c r="G312" i="55"/>
  <c r="E312" i="55"/>
  <c r="A313" i="55"/>
  <c r="CP321" i="50"/>
  <c r="AX322" i="50"/>
  <c r="AS292" i="50"/>
  <c r="A293" i="50"/>
  <c r="C841" i="53" l="1"/>
  <c r="F841" i="53" s="1"/>
  <c r="D841" i="53"/>
  <c r="G841" i="53" s="1"/>
  <c r="A842" i="53"/>
  <c r="B841" i="53"/>
  <c r="E841" i="53" s="1"/>
  <c r="A356" i="53"/>
  <c r="F313" i="55"/>
  <c r="E313" i="55"/>
  <c r="G313" i="55"/>
  <c r="A314" i="55"/>
  <c r="AX323" i="50"/>
  <c r="CP322" i="50"/>
  <c r="A294" i="50"/>
  <c r="AS293" i="50"/>
  <c r="A843" i="53" l="1"/>
  <c r="D842" i="53"/>
  <c r="G842" i="53" s="1"/>
  <c r="B842" i="53"/>
  <c r="E842" i="53" s="1"/>
  <c r="C842" i="53"/>
  <c r="F842" i="53" s="1"/>
  <c r="A357" i="53"/>
  <c r="E314" i="55"/>
  <c r="G314" i="55"/>
  <c r="F314" i="55"/>
  <c r="A315" i="55"/>
  <c r="AX324" i="50"/>
  <c r="CP323" i="50"/>
  <c r="A295" i="50"/>
  <c r="AS294" i="50"/>
  <c r="C843" i="53" l="1"/>
  <c r="F843" i="53" s="1"/>
  <c r="A844" i="53"/>
  <c r="D843" i="53"/>
  <c r="G843" i="53" s="1"/>
  <c r="B843" i="53"/>
  <c r="E843" i="53" s="1"/>
  <c r="A358" i="53"/>
  <c r="G315" i="55"/>
  <c r="F315" i="55"/>
  <c r="E315" i="55"/>
  <c r="A316" i="55"/>
  <c r="AX325" i="50"/>
  <c r="CP324" i="50"/>
  <c r="A296" i="50"/>
  <c r="AS295" i="50"/>
  <c r="C844" i="53" l="1"/>
  <c r="F844" i="53" s="1"/>
  <c r="D844" i="53"/>
  <c r="G844" i="53" s="1"/>
  <c r="B844" i="53"/>
  <c r="E844" i="53" s="1"/>
  <c r="A845" i="53"/>
  <c r="A359" i="53"/>
  <c r="G316" i="55"/>
  <c r="F316" i="55"/>
  <c r="E316" i="55"/>
  <c r="A317" i="55"/>
  <c r="CP325" i="50"/>
  <c r="AX326" i="50"/>
  <c r="A297" i="50"/>
  <c r="AS296" i="50"/>
  <c r="C845" i="53" l="1"/>
  <c r="F845" i="53" s="1"/>
  <c r="A846" i="53"/>
  <c r="D845" i="53"/>
  <c r="G845" i="53" s="1"/>
  <c r="B845" i="53"/>
  <c r="E845" i="53" s="1"/>
  <c r="A360" i="53"/>
  <c r="G317" i="55"/>
  <c r="F317" i="55"/>
  <c r="E317" i="55"/>
  <c r="A318" i="55"/>
  <c r="AX327" i="50"/>
  <c r="CP326" i="50"/>
  <c r="A298" i="50"/>
  <c r="AS297" i="50"/>
  <c r="A847" i="53" l="1"/>
  <c r="D846" i="53"/>
  <c r="G846" i="53" s="1"/>
  <c r="C846" i="53"/>
  <c r="F846" i="53" s="1"/>
  <c r="B846" i="53"/>
  <c r="E846" i="53" s="1"/>
  <c r="A361" i="53"/>
  <c r="E318" i="55"/>
  <c r="G318" i="55"/>
  <c r="F318" i="55"/>
  <c r="A319" i="55"/>
  <c r="AX328" i="50"/>
  <c r="CP327" i="50"/>
  <c r="AS298" i="50"/>
  <c r="A299" i="50"/>
  <c r="C847" i="53" l="1"/>
  <c r="F847" i="53" s="1"/>
  <c r="D847" i="53"/>
  <c r="G847" i="53" s="1"/>
  <c r="A848" i="53"/>
  <c r="B847" i="53"/>
  <c r="E847" i="53" s="1"/>
  <c r="A362" i="53"/>
  <c r="F319" i="55"/>
  <c r="G319" i="55"/>
  <c r="E319" i="55"/>
  <c r="A320" i="55"/>
  <c r="CP328" i="50"/>
  <c r="AX329" i="50"/>
  <c r="AS299" i="50"/>
  <c r="A300" i="50"/>
  <c r="B848" i="53" l="1"/>
  <c r="E848" i="53" s="1"/>
  <c r="C848" i="53"/>
  <c r="F848" i="53" s="1"/>
  <c r="A849" i="53"/>
  <c r="D848" i="53"/>
  <c r="G848" i="53" s="1"/>
  <c r="A363" i="53"/>
  <c r="F320" i="55"/>
  <c r="G320" i="55"/>
  <c r="E320" i="55"/>
  <c r="A321" i="55"/>
  <c r="CP329" i="50"/>
  <c r="AX330" i="50"/>
  <c r="A301" i="50"/>
  <c r="AS300" i="50"/>
  <c r="A850" i="53" l="1"/>
  <c r="D849" i="53"/>
  <c r="G849" i="53" s="1"/>
  <c r="C849" i="53"/>
  <c r="F849" i="53" s="1"/>
  <c r="B849" i="53"/>
  <c r="E849" i="53" s="1"/>
  <c r="A364" i="53"/>
  <c r="G321" i="55"/>
  <c r="F321" i="55"/>
  <c r="E321" i="55"/>
  <c r="A322" i="55"/>
  <c r="CP330" i="50"/>
  <c r="AX331" i="50"/>
  <c r="A302" i="50"/>
  <c r="AS301" i="50"/>
  <c r="C850" i="53" l="1"/>
  <c r="F850" i="53" s="1"/>
  <c r="A851" i="53"/>
  <c r="D850" i="53"/>
  <c r="G850" i="53" s="1"/>
  <c r="B850" i="53"/>
  <c r="E850" i="53" s="1"/>
  <c r="A365" i="53"/>
  <c r="G322" i="55"/>
  <c r="F322" i="55"/>
  <c r="E322" i="55"/>
  <c r="A323" i="55"/>
  <c r="CP331" i="50"/>
  <c r="AX332" i="50"/>
  <c r="A303" i="50"/>
  <c r="AS302" i="50"/>
  <c r="A852" i="53" l="1"/>
  <c r="D851" i="53"/>
  <c r="G851" i="53" s="1"/>
  <c r="C851" i="53"/>
  <c r="F851" i="53" s="1"/>
  <c r="B851" i="53"/>
  <c r="E851" i="53" s="1"/>
  <c r="A366" i="53"/>
  <c r="G323" i="55"/>
  <c r="F323" i="55"/>
  <c r="E323" i="55"/>
  <c r="A324" i="55"/>
  <c r="CP332" i="50"/>
  <c r="AX333" i="50"/>
  <c r="AS303" i="50"/>
  <c r="A304" i="50"/>
  <c r="D852" i="53" l="1"/>
  <c r="G852" i="53" s="1"/>
  <c r="A853" i="53"/>
  <c r="C852" i="53"/>
  <c r="F852" i="53" s="1"/>
  <c r="B852" i="53"/>
  <c r="E852" i="53" s="1"/>
  <c r="A367" i="53"/>
  <c r="F324" i="55"/>
  <c r="G324" i="55"/>
  <c r="E324" i="55"/>
  <c r="A325" i="55"/>
  <c r="AX334" i="50"/>
  <c r="CP333" i="50"/>
  <c r="A305" i="50"/>
  <c r="AS304" i="50"/>
  <c r="D853" i="53" l="1"/>
  <c r="G853" i="53" s="1"/>
  <c r="B853" i="53"/>
  <c r="E853" i="53" s="1"/>
  <c r="A854" i="53"/>
  <c r="C853" i="53"/>
  <c r="F853" i="53" s="1"/>
  <c r="A368" i="53"/>
  <c r="F325" i="55"/>
  <c r="G325" i="55"/>
  <c r="E325" i="55"/>
  <c r="A326" i="55"/>
  <c r="AX335" i="50"/>
  <c r="CP334" i="50"/>
  <c r="AS305" i="50"/>
  <c r="A306" i="50"/>
  <c r="B854" i="53" l="1"/>
  <c r="E854" i="53" s="1"/>
  <c r="A855" i="53"/>
  <c r="D854" i="53"/>
  <c r="G854" i="53" s="1"/>
  <c r="C854" i="53"/>
  <c r="F854" i="53" s="1"/>
  <c r="A369" i="53"/>
  <c r="F326" i="55"/>
  <c r="E326" i="55"/>
  <c r="G326" i="55"/>
  <c r="A327" i="55"/>
  <c r="CP335" i="50"/>
  <c r="AX336" i="50"/>
  <c r="AS306" i="50"/>
  <c r="A307" i="50"/>
  <c r="D855" i="53" l="1"/>
  <c r="G855" i="53" s="1"/>
  <c r="A856" i="53"/>
  <c r="C855" i="53"/>
  <c r="F855" i="53" s="1"/>
  <c r="B855" i="53"/>
  <c r="E855" i="53" s="1"/>
  <c r="A370" i="53"/>
  <c r="F327" i="55"/>
  <c r="E327" i="55"/>
  <c r="G327" i="55"/>
  <c r="A328" i="55"/>
  <c r="AX337" i="50"/>
  <c r="CP336" i="50"/>
  <c r="A308" i="50"/>
  <c r="AS307" i="50"/>
  <c r="A857" i="53" l="1"/>
  <c r="D856" i="53"/>
  <c r="G856" i="53" s="1"/>
  <c r="C856" i="53"/>
  <c r="F856" i="53" s="1"/>
  <c r="B856" i="53"/>
  <c r="E856" i="53" s="1"/>
  <c r="A371" i="53"/>
  <c r="G328" i="55"/>
  <c r="E328" i="55"/>
  <c r="F328" i="55"/>
  <c r="A329" i="55"/>
  <c r="AX338" i="50"/>
  <c r="CP337" i="50"/>
  <c r="A309" i="50"/>
  <c r="AS308" i="50"/>
  <c r="C857" i="53" l="1"/>
  <c r="F857" i="53" s="1"/>
  <c r="B857" i="53"/>
  <c r="E857" i="53" s="1"/>
  <c r="D857" i="53"/>
  <c r="G857" i="53" s="1"/>
  <c r="A858" i="53"/>
  <c r="A372" i="53"/>
  <c r="G329" i="55"/>
  <c r="F329" i="55"/>
  <c r="E329" i="55"/>
  <c r="A330" i="55"/>
  <c r="AX339" i="50"/>
  <c r="CP338" i="50"/>
  <c r="A310" i="50"/>
  <c r="AS309" i="50"/>
  <c r="D858" i="53" l="1"/>
  <c r="G858" i="53" s="1"/>
  <c r="C858" i="53"/>
  <c r="F858" i="53" s="1"/>
  <c r="B858" i="53"/>
  <c r="E858" i="53" s="1"/>
  <c r="A859" i="53"/>
  <c r="A373" i="53"/>
  <c r="G330" i="55"/>
  <c r="F330" i="55"/>
  <c r="E330" i="55"/>
  <c r="A331" i="55"/>
  <c r="AX340" i="50"/>
  <c r="CP339" i="50"/>
  <c r="A311" i="50"/>
  <c r="AS310" i="50"/>
  <c r="D859" i="53" l="1"/>
  <c r="G859" i="53" s="1"/>
  <c r="B859" i="53"/>
  <c r="E859" i="53" s="1"/>
  <c r="A860" i="53"/>
  <c r="C859" i="53"/>
  <c r="F859" i="53" s="1"/>
  <c r="A374" i="53"/>
  <c r="E331" i="55"/>
  <c r="G331" i="55"/>
  <c r="F331" i="55"/>
  <c r="A332" i="55"/>
  <c r="AX341" i="50"/>
  <c r="CP340" i="50"/>
  <c r="A312" i="50"/>
  <c r="AS311" i="50"/>
  <c r="A861" i="53" l="1"/>
  <c r="B860" i="53"/>
  <c r="E860" i="53" s="1"/>
  <c r="C860" i="53"/>
  <c r="F860" i="53" s="1"/>
  <c r="D860" i="53"/>
  <c r="G860" i="53" s="1"/>
  <c r="A375" i="53"/>
  <c r="E332" i="55"/>
  <c r="F332" i="55"/>
  <c r="G332" i="55"/>
  <c r="A333" i="55"/>
  <c r="AX342" i="50"/>
  <c r="CP341" i="50"/>
  <c r="A313" i="50"/>
  <c r="AS312" i="50"/>
  <c r="B861" i="53" l="1"/>
  <c r="E861" i="53" s="1"/>
  <c r="C861" i="53"/>
  <c r="F861" i="53" s="1"/>
  <c r="A862" i="53"/>
  <c r="D861" i="53"/>
  <c r="G861" i="53" s="1"/>
  <c r="A376" i="53"/>
  <c r="F333" i="55"/>
  <c r="G333" i="55"/>
  <c r="E333" i="55"/>
  <c r="A334" i="55"/>
  <c r="AX343" i="50"/>
  <c r="CP342" i="50"/>
  <c r="AS313" i="50"/>
  <c r="A314" i="50"/>
  <c r="B862" i="53" l="1"/>
  <c r="E862" i="53" s="1"/>
  <c r="D862" i="53"/>
  <c r="G862" i="53" s="1"/>
  <c r="C862" i="53"/>
  <c r="F862" i="53" s="1"/>
  <c r="A863" i="53"/>
  <c r="A377" i="53"/>
  <c r="F334" i="55"/>
  <c r="G334" i="55"/>
  <c r="E334" i="55"/>
  <c r="A335" i="55"/>
  <c r="AX344" i="50"/>
  <c r="CP343" i="50"/>
  <c r="A315" i="50"/>
  <c r="AS314" i="50"/>
  <c r="E863" i="53" l="1"/>
  <c r="C863" i="53"/>
  <c r="F863" i="53" s="1"/>
  <c r="A864" i="53"/>
  <c r="D863" i="53"/>
  <c r="G863" i="53" s="1"/>
  <c r="B863" i="53"/>
  <c r="A378" i="53"/>
  <c r="F335" i="55"/>
  <c r="E335" i="55"/>
  <c r="G335" i="55"/>
  <c r="A336" i="55"/>
  <c r="CP344" i="50"/>
  <c r="AX345" i="50"/>
  <c r="A316" i="50"/>
  <c r="AS315" i="50"/>
  <c r="D864" i="53" l="1"/>
  <c r="G864" i="53" s="1"/>
  <c r="C864" i="53"/>
  <c r="F864" i="53" s="1"/>
  <c r="B864" i="53"/>
  <c r="E864" i="53" s="1"/>
  <c r="A865" i="53"/>
  <c r="A379" i="53"/>
  <c r="G336" i="55"/>
  <c r="F336" i="55"/>
  <c r="E336" i="55"/>
  <c r="A337" i="55"/>
  <c r="CP345" i="50"/>
  <c r="AX346" i="50"/>
  <c r="A317" i="50"/>
  <c r="AS316" i="50"/>
  <c r="C865" i="53" l="1"/>
  <c r="F865" i="53" s="1"/>
  <c r="D865" i="53"/>
  <c r="G865" i="53" s="1"/>
  <c r="B865" i="53"/>
  <c r="E865" i="53" s="1"/>
  <c r="A866" i="53"/>
  <c r="A380" i="53"/>
  <c r="G337" i="55"/>
  <c r="F337" i="55"/>
  <c r="E337" i="55"/>
  <c r="A338" i="55"/>
  <c r="AX347" i="50"/>
  <c r="CP346" i="50"/>
  <c r="A318" i="50"/>
  <c r="AS317" i="50"/>
  <c r="D866" i="53" l="1"/>
  <c r="G866" i="53" s="1"/>
  <c r="C866" i="53"/>
  <c r="F866" i="53" s="1"/>
  <c r="B866" i="53"/>
  <c r="E866" i="53" s="1"/>
  <c r="A867" i="53"/>
  <c r="A381" i="53"/>
  <c r="F338" i="55"/>
  <c r="G338" i="55"/>
  <c r="E338" i="55"/>
  <c r="A339" i="55"/>
  <c r="CP347" i="50"/>
  <c r="AX348" i="50"/>
  <c r="A319" i="50"/>
  <c r="AS318" i="50"/>
  <c r="A868" i="53" l="1"/>
  <c r="C867" i="53"/>
  <c r="F867" i="53" s="1"/>
  <c r="D867" i="53"/>
  <c r="G867" i="53" s="1"/>
  <c r="B867" i="53"/>
  <c r="E867" i="53" s="1"/>
  <c r="A382" i="53"/>
  <c r="F339" i="55"/>
  <c r="G339" i="55"/>
  <c r="E339" i="55"/>
  <c r="A340" i="55"/>
  <c r="CP348" i="50"/>
  <c r="AX349" i="50"/>
  <c r="AS319" i="50"/>
  <c r="A320" i="50"/>
  <c r="B868" i="53" l="1"/>
  <c r="E868" i="53" s="1"/>
  <c r="A869" i="53"/>
  <c r="D868" i="53"/>
  <c r="G868" i="53" s="1"/>
  <c r="C868" i="53"/>
  <c r="F868" i="53" s="1"/>
  <c r="A383" i="53"/>
  <c r="F340" i="55"/>
  <c r="G340" i="55"/>
  <c r="E340" i="55"/>
  <c r="A341" i="55"/>
  <c r="CP349" i="50"/>
  <c r="AX350" i="50"/>
  <c r="AS320" i="50"/>
  <c r="A321" i="50"/>
  <c r="B869" i="53" l="1"/>
  <c r="E869" i="53" s="1"/>
  <c r="A870" i="53"/>
  <c r="D869" i="53"/>
  <c r="G869" i="53" s="1"/>
  <c r="C869" i="53"/>
  <c r="F869" i="53" s="1"/>
  <c r="A384" i="53"/>
  <c r="F341" i="55"/>
  <c r="G341" i="55"/>
  <c r="E341" i="55"/>
  <c r="A342" i="55"/>
  <c r="AX351" i="50"/>
  <c r="CP350" i="50"/>
  <c r="A322" i="50"/>
  <c r="AS321" i="50"/>
  <c r="A871" i="53" l="1"/>
  <c r="C870" i="53"/>
  <c r="F870" i="53" s="1"/>
  <c r="D870" i="53"/>
  <c r="G870" i="53" s="1"/>
  <c r="B870" i="53"/>
  <c r="E870" i="53" s="1"/>
  <c r="A385" i="53"/>
  <c r="F342" i="55"/>
  <c r="E342" i="55"/>
  <c r="G342" i="55"/>
  <c r="A343" i="55"/>
  <c r="CP351" i="50"/>
  <c r="AX352" i="50"/>
  <c r="AS322" i="50"/>
  <c r="A323" i="50"/>
  <c r="C871" i="53" l="1"/>
  <c r="F871" i="53" s="1"/>
  <c r="B871" i="53"/>
  <c r="E871" i="53" s="1"/>
  <c r="A872" i="53"/>
  <c r="D871" i="53"/>
  <c r="G871" i="53" s="1"/>
  <c r="A386" i="53"/>
  <c r="G343" i="55"/>
  <c r="F343" i="55"/>
  <c r="E343" i="55"/>
  <c r="A344" i="55"/>
  <c r="CP352" i="50"/>
  <c r="AX353" i="50"/>
  <c r="A324" i="50"/>
  <c r="AS323" i="50"/>
  <c r="D872" i="53" l="1"/>
  <c r="G872" i="53" s="1"/>
  <c r="B872" i="53"/>
  <c r="E872" i="53" s="1"/>
  <c r="C872" i="53"/>
  <c r="F872" i="53" s="1"/>
  <c r="A873" i="53"/>
  <c r="A387" i="53"/>
  <c r="G344" i="55"/>
  <c r="F344" i="55"/>
  <c r="E344" i="55"/>
  <c r="A345" i="55"/>
  <c r="CP353" i="50"/>
  <c r="AX354" i="50"/>
  <c r="A325" i="50"/>
  <c r="AS324" i="50"/>
  <c r="C873" i="53" l="1"/>
  <c r="F873" i="53" s="1"/>
  <c r="A874" i="53"/>
  <c r="D873" i="53"/>
  <c r="G873" i="53" s="1"/>
  <c r="B873" i="53"/>
  <c r="E873" i="53" s="1"/>
  <c r="A388" i="53"/>
  <c r="F345" i="55"/>
  <c r="G345" i="55"/>
  <c r="E345" i="55"/>
  <c r="A346" i="55"/>
  <c r="AX355" i="50"/>
  <c r="CP354" i="50"/>
  <c r="A326" i="50"/>
  <c r="AS325" i="50"/>
  <c r="A875" i="53" l="1"/>
  <c r="D874" i="53"/>
  <c r="G874" i="53" s="1"/>
  <c r="C874" i="53"/>
  <c r="F874" i="53" s="1"/>
  <c r="B874" i="53"/>
  <c r="E874" i="53" s="1"/>
  <c r="A389" i="53"/>
  <c r="G346" i="55"/>
  <c r="E346" i="55"/>
  <c r="F346" i="55"/>
  <c r="A347" i="55"/>
  <c r="AX356" i="50"/>
  <c r="CP355" i="50"/>
  <c r="A327" i="50"/>
  <c r="AS326" i="50"/>
  <c r="D875" i="53" l="1"/>
  <c r="G875" i="53" s="1"/>
  <c r="C875" i="53"/>
  <c r="F875" i="53" s="1"/>
  <c r="B875" i="53"/>
  <c r="E875" i="53" s="1"/>
  <c r="A876" i="53"/>
  <c r="A390" i="53"/>
  <c r="F347" i="55"/>
  <c r="G347" i="55"/>
  <c r="E347" i="55"/>
  <c r="A348" i="55"/>
  <c r="AX357" i="50"/>
  <c r="CP356" i="50"/>
  <c r="AS327" i="50"/>
  <c r="A328" i="50"/>
  <c r="B876" i="53" l="1"/>
  <c r="E876" i="53" s="1"/>
  <c r="C876" i="53"/>
  <c r="F876" i="53" s="1"/>
  <c r="A877" i="53"/>
  <c r="D876" i="53"/>
  <c r="G876" i="53" s="1"/>
  <c r="A391" i="53"/>
  <c r="F348" i="55"/>
  <c r="G348" i="55"/>
  <c r="E348" i="55"/>
  <c r="A349" i="55"/>
  <c r="CP357" i="50"/>
  <c r="AX358" i="50"/>
  <c r="A329" i="50"/>
  <c r="AS328" i="50"/>
  <c r="C877" i="53" l="1"/>
  <c r="F877" i="53" s="1"/>
  <c r="D877" i="53"/>
  <c r="G877" i="53" s="1"/>
  <c r="B877" i="53"/>
  <c r="E877" i="53" s="1"/>
  <c r="A878" i="53"/>
  <c r="A392" i="53"/>
  <c r="F349" i="55"/>
  <c r="G349" i="55"/>
  <c r="E349" i="55"/>
  <c r="A350" i="55"/>
  <c r="AX359" i="50"/>
  <c r="CP358" i="50"/>
  <c r="AS329" i="50"/>
  <c r="A330" i="50"/>
  <c r="A879" i="53" l="1"/>
  <c r="B878" i="53"/>
  <c r="E878" i="53" s="1"/>
  <c r="C878" i="53"/>
  <c r="F878" i="53" s="1"/>
  <c r="D878" i="53"/>
  <c r="G878" i="53" s="1"/>
  <c r="A393" i="53"/>
  <c r="G350" i="55"/>
  <c r="F350" i="55"/>
  <c r="E350" i="55"/>
  <c r="A351" i="55"/>
  <c r="AX360" i="50"/>
  <c r="CP359" i="50"/>
  <c r="A331" i="50"/>
  <c r="AS330" i="50"/>
  <c r="B879" i="53" l="1"/>
  <c r="E879" i="53" s="1"/>
  <c r="D879" i="53"/>
  <c r="G879" i="53" s="1"/>
  <c r="A880" i="53"/>
  <c r="C879" i="53"/>
  <c r="F879" i="53" s="1"/>
  <c r="A394" i="53"/>
  <c r="G351" i="55"/>
  <c r="F351" i="55"/>
  <c r="E351" i="55"/>
  <c r="A352" i="55"/>
  <c r="CP360" i="50"/>
  <c r="AX361" i="50"/>
  <c r="A332" i="50"/>
  <c r="AS331" i="50"/>
  <c r="D880" i="53" l="1"/>
  <c r="G880" i="53" s="1"/>
  <c r="A881" i="53"/>
  <c r="C880" i="53"/>
  <c r="F880" i="53" s="1"/>
  <c r="B880" i="53"/>
  <c r="E880" i="53" s="1"/>
  <c r="A395" i="53"/>
  <c r="F352" i="55"/>
  <c r="E352" i="55"/>
  <c r="G352" i="55"/>
  <c r="A353" i="55"/>
  <c r="CP361" i="50"/>
  <c r="AX362" i="50"/>
  <c r="AS332" i="50"/>
  <c r="A333" i="50"/>
  <c r="A882" i="53" l="1"/>
  <c r="D881" i="53"/>
  <c r="G881" i="53" s="1"/>
  <c r="C881" i="53"/>
  <c r="F881" i="53" s="1"/>
  <c r="B881" i="53"/>
  <c r="E881" i="53" s="1"/>
  <c r="A396" i="53"/>
  <c r="G353" i="55"/>
  <c r="F353" i="55"/>
  <c r="E353" i="55"/>
  <c r="A354" i="55"/>
  <c r="CP362" i="50"/>
  <c r="AX363" i="50"/>
  <c r="A334" i="50"/>
  <c r="AS333" i="50"/>
  <c r="B882" i="53" l="1"/>
  <c r="E882" i="53" s="1"/>
  <c r="C882" i="53"/>
  <c r="F882" i="53" s="1"/>
  <c r="A883" i="53"/>
  <c r="D882" i="53"/>
  <c r="G882" i="53" s="1"/>
  <c r="A397" i="53"/>
  <c r="F354" i="55"/>
  <c r="E354" i="55"/>
  <c r="G354" i="55"/>
  <c r="A355" i="55"/>
  <c r="CP363" i="50"/>
  <c r="AX364" i="50"/>
  <c r="AS334" i="50"/>
  <c r="A335" i="50"/>
  <c r="A884" i="53" l="1"/>
  <c r="B883" i="53"/>
  <c r="E883" i="53" s="1"/>
  <c r="C883" i="53"/>
  <c r="F883" i="53" s="1"/>
  <c r="D883" i="53"/>
  <c r="G883" i="53" s="1"/>
  <c r="A398" i="53"/>
  <c r="F355" i="55"/>
  <c r="G355" i="55"/>
  <c r="E355" i="55"/>
  <c r="A356" i="55"/>
  <c r="CP364" i="50"/>
  <c r="AX365" i="50"/>
  <c r="A336" i="50"/>
  <c r="AS335" i="50"/>
  <c r="A885" i="53" l="1"/>
  <c r="D884" i="53"/>
  <c r="G884" i="53" s="1"/>
  <c r="B884" i="53"/>
  <c r="E884" i="53" s="1"/>
  <c r="C884" i="53"/>
  <c r="F884" i="53" s="1"/>
  <c r="A399" i="53"/>
  <c r="F356" i="55"/>
  <c r="E356" i="55"/>
  <c r="G356" i="55"/>
  <c r="A357" i="55"/>
  <c r="CP365" i="50"/>
  <c r="AX366" i="50"/>
  <c r="A337" i="50"/>
  <c r="AS336" i="50"/>
  <c r="C885" i="53" l="1"/>
  <c r="F885" i="53" s="1"/>
  <c r="A886" i="53"/>
  <c r="D885" i="53"/>
  <c r="G885" i="53" s="1"/>
  <c r="B885" i="53"/>
  <c r="E885" i="53" s="1"/>
  <c r="A400" i="53"/>
  <c r="G357" i="55"/>
  <c r="F357" i="55"/>
  <c r="E357" i="55"/>
  <c r="A358" i="55"/>
  <c r="AX367" i="50"/>
  <c r="CP366" i="50"/>
  <c r="A338" i="50"/>
  <c r="AS337" i="50"/>
  <c r="D886" i="53" l="1"/>
  <c r="G886" i="53" s="1"/>
  <c r="A887" i="53"/>
  <c r="B886" i="53"/>
  <c r="E886" i="53" s="1"/>
  <c r="C886" i="53"/>
  <c r="F886" i="53" s="1"/>
  <c r="A401" i="53"/>
  <c r="G358" i="55"/>
  <c r="F358" i="55"/>
  <c r="E358" i="55"/>
  <c r="A359" i="55"/>
  <c r="AX368" i="50"/>
  <c r="CP367" i="50"/>
  <c r="AS338" i="50"/>
  <c r="A339" i="50"/>
  <c r="B887" i="53" l="1"/>
  <c r="E887" i="53" s="1"/>
  <c r="A888" i="53"/>
  <c r="D887" i="53"/>
  <c r="G887" i="53" s="1"/>
  <c r="C887" i="53"/>
  <c r="F887" i="53" s="1"/>
  <c r="A402" i="53"/>
  <c r="G359" i="55"/>
  <c r="F359" i="55"/>
  <c r="E359" i="55"/>
  <c r="A360" i="55"/>
  <c r="AX369" i="50"/>
  <c r="CP368" i="50"/>
  <c r="AS339" i="50"/>
  <c r="A340" i="50"/>
  <c r="A889" i="53" l="1"/>
  <c r="C888" i="53"/>
  <c r="F888" i="53" s="1"/>
  <c r="B888" i="53"/>
  <c r="E888" i="53" s="1"/>
  <c r="D888" i="53"/>
  <c r="G888" i="53" s="1"/>
  <c r="A403" i="53"/>
  <c r="F360" i="55"/>
  <c r="E360" i="55"/>
  <c r="G360" i="55"/>
  <c r="A361" i="55"/>
  <c r="AX370" i="50"/>
  <c r="CP369" i="50"/>
  <c r="AS340" i="50"/>
  <c r="A341" i="50"/>
  <c r="B889" i="53" l="1"/>
  <c r="E889" i="53" s="1"/>
  <c r="D889" i="53"/>
  <c r="G889" i="53" s="1"/>
  <c r="C889" i="53"/>
  <c r="F889" i="53" s="1"/>
  <c r="A890" i="53"/>
  <c r="A404" i="53"/>
  <c r="F361" i="55"/>
  <c r="G361" i="55"/>
  <c r="E361" i="55"/>
  <c r="A362" i="55"/>
  <c r="AX371" i="50"/>
  <c r="CP370" i="50"/>
  <c r="AS341" i="50"/>
  <c r="A342" i="50"/>
  <c r="B890" i="53" l="1"/>
  <c r="E890" i="53" s="1"/>
  <c r="D890" i="53"/>
  <c r="G890" i="53" s="1"/>
  <c r="C890" i="53"/>
  <c r="F890" i="53" s="1"/>
  <c r="A891" i="53"/>
  <c r="A405" i="53"/>
  <c r="F362" i="55"/>
  <c r="G362" i="55"/>
  <c r="E362" i="55"/>
  <c r="A363" i="55"/>
  <c r="AX372" i="50"/>
  <c r="CP371" i="50"/>
  <c r="A343" i="50"/>
  <c r="AS342" i="50"/>
  <c r="C891" i="53" l="1"/>
  <c r="F891" i="53" s="1"/>
  <c r="D891" i="53"/>
  <c r="G891" i="53" s="1"/>
  <c r="B891" i="53"/>
  <c r="E891" i="53" s="1"/>
  <c r="A892" i="53"/>
  <c r="A406" i="53"/>
  <c r="G363" i="55"/>
  <c r="F363" i="55"/>
  <c r="E363" i="55"/>
  <c r="A364" i="55"/>
  <c r="AX373" i="50"/>
  <c r="CP372" i="50"/>
  <c r="AS343" i="50"/>
  <c r="A344" i="50"/>
  <c r="D892" i="53" l="1"/>
  <c r="G892" i="53" s="1"/>
  <c r="C892" i="53"/>
  <c r="F892" i="53" s="1"/>
  <c r="B892" i="53"/>
  <c r="E892" i="53" s="1"/>
  <c r="A893" i="53"/>
  <c r="A407" i="53"/>
  <c r="G364" i="55"/>
  <c r="F364" i="55"/>
  <c r="E364" i="55"/>
  <c r="A365" i="55"/>
  <c r="AX374" i="50"/>
  <c r="CP373" i="50"/>
  <c r="A345" i="50"/>
  <c r="AS344" i="50"/>
  <c r="D893" i="53" l="1"/>
  <c r="G893" i="53" s="1"/>
  <c r="C893" i="53"/>
  <c r="F893" i="53" s="1"/>
  <c r="B893" i="53"/>
  <c r="E893" i="53" s="1"/>
  <c r="A894" i="53"/>
  <c r="A408" i="53"/>
  <c r="G365" i="55"/>
  <c r="F365" i="55"/>
  <c r="E365" i="55"/>
  <c r="A366" i="55"/>
  <c r="CP374" i="50"/>
  <c r="AX375" i="50"/>
  <c r="A346" i="50"/>
  <c r="AS345" i="50"/>
  <c r="D894" i="53" l="1"/>
  <c r="G894" i="53" s="1"/>
  <c r="B894" i="53"/>
  <c r="E894" i="53" s="1"/>
  <c r="C894" i="53"/>
  <c r="F894" i="53" s="1"/>
  <c r="A895" i="53"/>
  <c r="A409" i="53"/>
  <c r="G366" i="55"/>
  <c r="F366" i="55"/>
  <c r="E366" i="55"/>
  <c r="A367" i="55"/>
  <c r="AX376" i="50"/>
  <c r="CP375" i="50"/>
  <c r="A347" i="50"/>
  <c r="AS346" i="50"/>
  <c r="B895" i="53" l="1"/>
  <c r="E895" i="53" s="1"/>
  <c r="A896" i="53"/>
  <c r="C895" i="53"/>
  <c r="F895" i="53" s="1"/>
  <c r="D895" i="53"/>
  <c r="G895" i="53" s="1"/>
  <c r="A410" i="53"/>
  <c r="F367" i="55"/>
  <c r="G367" i="55"/>
  <c r="E367" i="55"/>
  <c r="A368" i="55"/>
  <c r="AX377" i="50"/>
  <c r="CP376" i="50"/>
  <c r="AS347" i="50"/>
  <c r="A348" i="50"/>
  <c r="B896" i="53" l="1"/>
  <c r="E896" i="53" s="1"/>
  <c r="D896" i="53"/>
  <c r="G896" i="53" s="1"/>
  <c r="A897" i="53"/>
  <c r="C896" i="53"/>
  <c r="F896" i="53" s="1"/>
  <c r="A411" i="53"/>
  <c r="F368" i="55"/>
  <c r="G368" i="55"/>
  <c r="E368" i="55"/>
  <c r="A369" i="55"/>
  <c r="CP377" i="50"/>
  <c r="AX378" i="50"/>
  <c r="AS348" i="50"/>
  <c r="A349" i="50"/>
  <c r="A898" i="53" l="1"/>
  <c r="D897" i="53"/>
  <c r="G897" i="53" s="1"/>
  <c r="C897" i="53"/>
  <c r="F897" i="53" s="1"/>
  <c r="B897" i="53"/>
  <c r="E897" i="53" s="1"/>
  <c r="A412" i="53"/>
  <c r="F369" i="55"/>
  <c r="G369" i="55"/>
  <c r="E369" i="55"/>
  <c r="A370" i="55"/>
  <c r="CP378" i="50"/>
  <c r="AX379" i="50"/>
  <c r="AS349" i="50"/>
  <c r="A350" i="50"/>
  <c r="A899" i="53" l="1"/>
  <c r="C898" i="53"/>
  <c r="F898" i="53" s="1"/>
  <c r="D898" i="53"/>
  <c r="G898" i="53" s="1"/>
  <c r="B898" i="53"/>
  <c r="E898" i="53" s="1"/>
  <c r="A413" i="53"/>
  <c r="G370" i="55"/>
  <c r="F370" i="55"/>
  <c r="E370" i="55"/>
  <c r="A371" i="55"/>
  <c r="AX380" i="50"/>
  <c r="CP379" i="50"/>
  <c r="A351" i="50"/>
  <c r="AS350" i="50"/>
  <c r="C899" i="53" l="1"/>
  <c r="F899" i="53" s="1"/>
  <c r="B899" i="53"/>
  <c r="E899" i="53" s="1"/>
  <c r="A900" i="53"/>
  <c r="D899" i="53"/>
  <c r="G899" i="53" s="1"/>
  <c r="A414" i="53"/>
  <c r="G371" i="55"/>
  <c r="F371" i="55"/>
  <c r="E371" i="55"/>
  <c r="A372" i="55"/>
  <c r="AX381" i="50"/>
  <c r="CP380" i="50"/>
  <c r="A352" i="50"/>
  <c r="AS351" i="50"/>
  <c r="D900" i="53" l="1"/>
  <c r="G900" i="53" s="1"/>
  <c r="A901" i="53"/>
  <c r="B900" i="53"/>
  <c r="E900" i="53" s="1"/>
  <c r="C900" i="53"/>
  <c r="F900" i="53" s="1"/>
  <c r="A415" i="53"/>
  <c r="G372" i="55"/>
  <c r="F372" i="55"/>
  <c r="E372" i="55"/>
  <c r="A373" i="55"/>
  <c r="CP381" i="50"/>
  <c r="AX382" i="50"/>
  <c r="AS352" i="50"/>
  <c r="A353" i="50"/>
  <c r="B901" i="53" l="1"/>
  <c r="E901" i="53" s="1"/>
  <c r="D901" i="53"/>
  <c r="G901" i="53" s="1"/>
  <c r="C901" i="53"/>
  <c r="F901" i="53" s="1"/>
  <c r="A902" i="53"/>
  <c r="A416" i="53"/>
  <c r="F373" i="55"/>
  <c r="E373" i="55"/>
  <c r="G373" i="55"/>
  <c r="A374" i="55"/>
  <c r="CP382" i="50"/>
  <c r="AX383" i="50"/>
  <c r="AS353" i="50"/>
  <c r="A354" i="50"/>
  <c r="A903" i="53" l="1"/>
  <c r="C902" i="53"/>
  <c r="F902" i="53" s="1"/>
  <c r="B902" i="53"/>
  <c r="E902" i="53" s="1"/>
  <c r="D902" i="53"/>
  <c r="G902" i="53" s="1"/>
  <c r="A417" i="53"/>
  <c r="E374" i="55"/>
  <c r="F374" i="55"/>
  <c r="G374" i="55"/>
  <c r="A375" i="55"/>
  <c r="AX384" i="50"/>
  <c r="CP383" i="50"/>
  <c r="AS354" i="50"/>
  <c r="A355" i="50"/>
  <c r="C903" i="53" l="1"/>
  <c r="F903" i="53" s="1"/>
  <c r="B903" i="53"/>
  <c r="E903" i="53" s="1"/>
  <c r="A904" i="53"/>
  <c r="D903" i="53"/>
  <c r="G903" i="53" s="1"/>
  <c r="A418" i="53"/>
  <c r="F375" i="55"/>
  <c r="E375" i="55"/>
  <c r="G375" i="55"/>
  <c r="A376" i="55"/>
  <c r="CP384" i="50"/>
  <c r="AX385" i="50"/>
  <c r="AS355" i="50"/>
  <c r="A356" i="50"/>
  <c r="B904" i="53" l="1"/>
  <c r="E904" i="53" s="1"/>
  <c r="D904" i="53"/>
  <c r="G904" i="53" s="1"/>
  <c r="A905" i="53"/>
  <c r="C904" i="53"/>
  <c r="F904" i="53" s="1"/>
  <c r="A419" i="53"/>
  <c r="F376" i="55"/>
  <c r="G376" i="55"/>
  <c r="E376" i="55"/>
  <c r="A377" i="55"/>
  <c r="CP385" i="50"/>
  <c r="AX386" i="50"/>
  <c r="A357" i="50"/>
  <c r="AS356" i="50"/>
  <c r="F905" i="53" l="1"/>
  <c r="C905" i="53"/>
  <c r="A906" i="53"/>
  <c r="D905" i="53"/>
  <c r="G905" i="53" s="1"/>
  <c r="B905" i="53"/>
  <c r="E905" i="53" s="1"/>
  <c r="A420" i="53"/>
  <c r="G377" i="55"/>
  <c r="F377" i="55"/>
  <c r="E377" i="55"/>
  <c r="A378" i="55"/>
  <c r="CP386" i="50"/>
  <c r="AX387" i="50"/>
  <c r="A358" i="50"/>
  <c r="AS357" i="50"/>
  <c r="D906" i="53" l="1"/>
  <c r="G906" i="53" s="1"/>
  <c r="B906" i="53"/>
  <c r="E906" i="53" s="1"/>
  <c r="A907" i="53"/>
  <c r="C906" i="53"/>
  <c r="F906" i="53" s="1"/>
  <c r="A421" i="53"/>
  <c r="G378" i="55"/>
  <c r="F378" i="55"/>
  <c r="E378" i="55"/>
  <c r="A379" i="55"/>
  <c r="AX388" i="50"/>
  <c r="CP387" i="50"/>
  <c r="AS358" i="50"/>
  <c r="A359" i="50"/>
  <c r="A908" i="53" l="1"/>
  <c r="D907" i="53"/>
  <c r="G907" i="53" s="1"/>
  <c r="C907" i="53"/>
  <c r="F907" i="53" s="1"/>
  <c r="B907" i="53"/>
  <c r="E907" i="53" s="1"/>
  <c r="A422" i="53"/>
  <c r="G379" i="55"/>
  <c r="F379" i="55"/>
  <c r="E379" i="55"/>
  <c r="A380" i="55"/>
  <c r="CP388" i="50"/>
  <c r="AX389" i="50"/>
  <c r="A360" i="50"/>
  <c r="AS359" i="50"/>
  <c r="D908" i="53" l="1"/>
  <c r="G908" i="53" s="1"/>
  <c r="B908" i="53"/>
  <c r="E908" i="53" s="1"/>
  <c r="A909" i="53"/>
  <c r="C908" i="53"/>
  <c r="F908" i="53" s="1"/>
  <c r="A423" i="53"/>
  <c r="G380" i="55"/>
  <c r="F380" i="55"/>
  <c r="E380" i="55"/>
  <c r="A381" i="55"/>
  <c r="AX390" i="50"/>
  <c r="CP389" i="50"/>
  <c r="A361" i="50"/>
  <c r="AS360" i="50"/>
  <c r="C909" i="53" l="1"/>
  <c r="F909" i="53" s="1"/>
  <c r="A910" i="53"/>
  <c r="D909" i="53"/>
  <c r="G909" i="53" s="1"/>
  <c r="B909" i="53"/>
  <c r="E909" i="53" s="1"/>
  <c r="A424" i="53"/>
  <c r="F381" i="55"/>
  <c r="G381" i="55"/>
  <c r="E381" i="55"/>
  <c r="A382" i="55"/>
  <c r="CP390" i="50"/>
  <c r="AX391" i="50"/>
  <c r="AS361" i="50"/>
  <c r="A362" i="50"/>
  <c r="B910" i="53" l="1"/>
  <c r="E910" i="53" s="1"/>
  <c r="C910" i="53"/>
  <c r="F910" i="53" s="1"/>
  <c r="A911" i="53"/>
  <c r="D910" i="53"/>
  <c r="G910" i="53" s="1"/>
  <c r="A425" i="53"/>
  <c r="F382" i="55"/>
  <c r="G382" i="55"/>
  <c r="E382" i="55"/>
  <c r="A383" i="55"/>
  <c r="CP391" i="50"/>
  <c r="AX392" i="50"/>
  <c r="AS362" i="50"/>
  <c r="A363" i="50"/>
  <c r="D911" i="53" l="1"/>
  <c r="G911" i="53" s="1"/>
  <c r="C911" i="53"/>
  <c r="F911" i="53" s="1"/>
  <c r="B911" i="53"/>
  <c r="E911" i="53" s="1"/>
  <c r="A912" i="53"/>
  <c r="A426" i="53"/>
  <c r="F383" i="55"/>
  <c r="G383" i="55"/>
  <c r="E383" i="55"/>
  <c r="A384" i="55"/>
  <c r="AX393" i="50"/>
  <c r="CP392" i="50"/>
  <c r="AS363" i="50"/>
  <c r="A364" i="50"/>
  <c r="A913" i="53" l="1"/>
  <c r="C912" i="53"/>
  <c r="F912" i="53" s="1"/>
  <c r="B912" i="53"/>
  <c r="E912" i="53" s="1"/>
  <c r="D912" i="53"/>
  <c r="G912" i="53" s="1"/>
  <c r="A427" i="53"/>
  <c r="F384" i="55"/>
  <c r="G384" i="55"/>
  <c r="E384" i="55"/>
  <c r="A385" i="55"/>
  <c r="CP393" i="50"/>
  <c r="AX394" i="50"/>
  <c r="A365" i="50"/>
  <c r="AS364" i="50"/>
  <c r="C913" i="53" l="1"/>
  <c r="F913" i="53" s="1"/>
  <c r="A914" i="53"/>
  <c r="D913" i="53"/>
  <c r="G913" i="53" s="1"/>
  <c r="B913" i="53"/>
  <c r="E913" i="53" s="1"/>
  <c r="A428" i="53"/>
  <c r="G385" i="55"/>
  <c r="F385" i="55"/>
  <c r="E385" i="55"/>
  <c r="A386" i="55"/>
  <c r="CP394" i="50"/>
  <c r="AX395" i="50"/>
  <c r="A366" i="50"/>
  <c r="AS365" i="50"/>
  <c r="D914" i="53" l="1"/>
  <c r="G914" i="53" s="1"/>
  <c r="B914" i="53"/>
  <c r="E914" i="53" s="1"/>
  <c r="A915" i="53"/>
  <c r="C914" i="53"/>
  <c r="F914" i="53" s="1"/>
  <c r="A429" i="53"/>
  <c r="G386" i="55"/>
  <c r="F386" i="55"/>
  <c r="E386" i="55"/>
  <c r="A387" i="55"/>
  <c r="CP395" i="50"/>
  <c r="AX396" i="50"/>
  <c r="A367" i="50"/>
  <c r="AS366" i="50"/>
  <c r="D915" i="53" l="1"/>
  <c r="G915" i="53" s="1"/>
  <c r="A916" i="53"/>
  <c r="C915" i="53"/>
  <c r="F915" i="53" s="1"/>
  <c r="B915" i="53"/>
  <c r="E915" i="53" s="1"/>
  <c r="A430" i="53"/>
  <c r="F387" i="55"/>
  <c r="E387" i="55"/>
  <c r="G387" i="55"/>
  <c r="A388" i="55"/>
  <c r="AX397" i="50"/>
  <c r="CP396" i="50"/>
  <c r="AS367" i="50"/>
  <c r="A368" i="50"/>
  <c r="A917" i="53" l="1"/>
  <c r="D916" i="53"/>
  <c r="G916" i="53" s="1"/>
  <c r="C916" i="53"/>
  <c r="F916" i="53" s="1"/>
  <c r="B916" i="53"/>
  <c r="E916" i="53" s="1"/>
  <c r="A431" i="53"/>
  <c r="E388" i="55"/>
  <c r="G388" i="55"/>
  <c r="F388" i="55"/>
  <c r="A389" i="55"/>
  <c r="CP397" i="50"/>
  <c r="AX398" i="50"/>
  <c r="AS368" i="50"/>
  <c r="A369" i="50"/>
  <c r="A918" i="53" l="1"/>
  <c r="C917" i="53"/>
  <c r="F917" i="53" s="1"/>
  <c r="D917" i="53"/>
  <c r="G917" i="53" s="1"/>
  <c r="B917" i="53"/>
  <c r="E917" i="53" s="1"/>
  <c r="A432" i="53"/>
  <c r="F389" i="55"/>
  <c r="G389" i="55"/>
  <c r="E389" i="55"/>
  <c r="A390" i="55"/>
  <c r="CP398" i="50"/>
  <c r="AX399" i="50"/>
  <c r="AS369" i="50"/>
  <c r="A370" i="50"/>
  <c r="B918" i="53" l="1"/>
  <c r="E918" i="53" s="1"/>
  <c r="C918" i="53"/>
  <c r="F918" i="53" s="1"/>
  <c r="D918" i="53"/>
  <c r="G918" i="53" s="1"/>
  <c r="A919" i="53"/>
  <c r="A433" i="53"/>
  <c r="F390" i="55"/>
  <c r="G390" i="55"/>
  <c r="E390" i="55"/>
  <c r="A391" i="55"/>
  <c r="AX400" i="50"/>
  <c r="CP399" i="50"/>
  <c r="A371" i="50"/>
  <c r="AS370" i="50"/>
  <c r="C919" i="53" l="1"/>
  <c r="F919" i="53" s="1"/>
  <c r="A920" i="53"/>
  <c r="D919" i="53"/>
  <c r="G919" i="53" s="1"/>
  <c r="B919" i="53"/>
  <c r="E919" i="53" s="1"/>
  <c r="A434" i="53"/>
  <c r="F391" i="55"/>
  <c r="E391" i="55"/>
  <c r="G391" i="55"/>
  <c r="A392" i="55"/>
  <c r="CP400" i="50"/>
  <c r="AX401" i="50"/>
  <c r="A372" i="50"/>
  <c r="AS371" i="50"/>
  <c r="B920" i="53" l="1"/>
  <c r="E920" i="53" s="1"/>
  <c r="D920" i="53"/>
  <c r="G920" i="53" s="1"/>
  <c r="C920" i="53"/>
  <c r="F920" i="53" s="1"/>
  <c r="A921" i="53"/>
  <c r="A435" i="53"/>
  <c r="G392" i="55"/>
  <c r="F392" i="55"/>
  <c r="E392" i="55"/>
  <c r="A393" i="55"/>
  <c r="AX402" i="50"/>
  <c r="CP401" i="50"/>
  <c r="A373" i="50"/>
  <c r="AS372" i="50"/>
  <c r="B921" i="53" l="1"/>
  <c r="E921" i="53" s="1"/>
  <c r="A922" i="53"/>
  <c r="C921" i="53"/>
  <c r="F921" i="53" s="1"/>
  <c r="D921" i="53"/>
  <c r="G921" i="53" s="1"/>
  <c r="A436" i="53"/>
  <c r="G393" i="55"/>
  <c r="F393" i="55"/>
  <c r="E393" i="55"/>
  <c r="A394" i="55"/>
  <c r="CP402" i="50"/>
  <c r="AX403" i="50"/>
  <c r="A374" i="50"/>
  <c r="AS373" i="50"/>
  <c r="D922" i="53" l="1"/>
  <c r="G922" i="53" s="1"/>
  <c r="A923" i="53"/>
  <c r="C922" i="53"/>
  <c r="F922" i="53" s="1"/>
  <c r="B922" i="53"/>
  <c r="E922" i="53" s="1"/>
  <c r="A437" i="53"/>
  <c r="F394" i="55"/>
  <c r="E394" i="55"/>
  <c r="G394" i="55"/>
  <c r="A395" i="55"/>
  <c r="AX404" i="50"/>
  <c r="CP403" i="50"/>
  <c r="A375" i="50"/>
  <c r="AS374" i="50"/>
  <c r="C923" i="53" l="1"/>
  <c r="F923" i="53" s="1"/>
  <c r="B923" i="53"/>
  <c r="E923" i="53" s="1"/>
  <c r="A924" i="53"/>
  <c r="D923" i="53"/>
  <c r="G923" i="53" s="1"/>
  <c r="A438" i="53"/>
  <c r="G395" i="55"/>
  <c r="F395" i="55"/>
  <c r="E395" i="55"/>
  <c r="A396" i="55"/>
  <c r="CP404" i="50"/>
  <c r="AX405" i="50"/>
  <c r="A376" i="50"/>
  <c r="AS375" i="50"/>
  <c r="B924" i="53" l="1"/>
  <c r="E924" i="53" s="1"/>
  <c r="C924" i="53"/>
  <c r="F924" i="53" s="1"/>
  <c r="D924" i="53"/>
  <c r="G924" i="53" s="1"/>
  <c r="A925" i="53"/>
  <c r="A439" i="53"/>
  <c r="F396" i="55"/>
  <c r="G396" i="55"/>
  <c r="E396" i="55"/>
  <c r="A397" i="55"/>
  <c r="AX406" i="50"/>
  <c r="CP405" i="50"/>
  <c r="AS376" i="50"/>
  <c r="A377" i="50"/>
  <c r="D925" i="53" l="1"/>
  <c r="G925" i="53" s="1"/>
  <c r="C925" i="53"/>
  <c r="F925" i="53" s="1"/>
  <c r="A926" i="53"/>
  <c r="B925" i="53"/>
  <c r="E925" i="53" s="1"/>
  <c r="A440" i="53"/>
  <c r="F397" i="55"/>
  <c r="G397" i="55"/>
  <c r="E397" i="55"/>
  <c r="A398" i="55"/>
  <c r="CP406" i="50"/>
  <c r="AX407" i="50"/>
  <c r="AS377" i="50"/>
  <c r="A378" i="50"/>
  <c r="A927" i="53" l="1"/>
  <c r="C926" i="53"/>
  <c r="F926" i="53" s="1"/>
  <c r="D926" i="53"/>
  <c r="G926" i="53" s="1"/>
  <c r="B926" i="53"/>
  <c r="E926" i="53" s="1"/>
  <c r="A441" i="53"/>
  <c r="F398" i="55"/>
  <c r="E398" i="55"/>
  <c r="G398" i="55"/>
  <c r="A399" i="55"/>
  <c r="CP407" i="50"/>
  <c r="AX408" i="50"/>
  <c r="A379" i="50"/>
  <c r="AS378" i="50"/>
  <c r="C927" i="53" l="1"/>
  <c r="F927" i="53" s="1"/>
  <c r="A928" i="53"/>
  <c r="D927" i="53"/>
  <c r="G927" i="53" s="1"/>
  <c r="B927" i="53"/>
  <c r="E927" i="53" s="1"/>
  <c r="A442" i="53"/>
  <c r="G399" i="55"/>
  <c r="F399" i="55"/>
  <c r="E399" i="55"/>
  <c r="A400" i="55"/>
  <c r="AX409" i="50"/>
  <c r="CP408" i="50"/>
  <c r="AS379" i="50"/>
  <c r="A380" i="50"/>
  <c r="D928" i="53" l="1"/>
  <c r="G928" i="53" s="1"/>
  <c r="C928" i="53"/>
  <c r="F928" i="53" s="1"/>
  <c r="B928" i="53"/>
  <c r="E928" i="53" s="1"/>
  <c r="A929" i="53"/>
  <c r="A443" i="53"/>
  <c r="G400" i="55"/>
  <c r="F400" i="55"/>
  <c r="E400" i="55"/>
  <c r="A401" i="55"/>
  <c r="CP409" i="50"/>
  <c r="AX410" i="50"/>
  <c r="AS380" i="50"/>
  <c r="A381" i="50"/>
  <c r="C929" i="53" l="1"/>
  <c r="F929" i="53" s="1"/>
  <c r="D929" i="53"/>
  <c r="G929" i="53" s="1"/>
  <c r="B929" i="53"/>
  <c r="E929" i="53" s="1"/>
  <c r="A930" i="53"/>
  <c r="A444" i="53"/>
  <c r="G401" i="55"/>
  <c r="F401" i="55"/>
  <c r="E401" i="55"/>
  <c r="A402" i="55"/>
  <c r="CP410" i="50"/>
  <c r="AX411" i="50"/>
  <c r="AS381" i="50"/>
  <c r="A382" i="50"/>
  <c r="A931" i="53" l="1"/>
  <c r="B930" i="53"/>
  <c r="E930" i="53" s="1"/>
  <c r="C930" i="53"/>
  <c r="F930" i="53" s="1"/>
  <c r="D930" i="53"/>
  <c r="G930" i="53" s="1"/>
  <c r="A445" i="53"/>
  <c r="E402" i="55"/>
  <c r="G402" i="55"/>
  <c r="F402" i="55"/>
  <c r="A403" i="55"/>
  <c r="AX412" i="50"/>
  <c r="CP411" i="50"/>
  <c r="AS382" i="50"/>
  <c r="A383" i="50"/>
  <c r="D931" i="53" l="1"/>
  <c r="G931" i="53" s="1"/>
  <c r="C931" i="53"/>
  <c r="F931" i="53" s="1"/>
  <c r="A932" i="53"/>
  <c r="B931" i="53"/>
  <c r="E931" i="53" s="1"/>
  <c r="A446" i="53"/>
  <c r="F403" i="55"/>
  <c r="E403" i="55"/>
  <c r="G403" i="55"/>
  <c r="A404" i="55"/>
  <c r="AX413" i="50"/>
  <c r="CP412" i="50"/>
  <c r="AS383" i="50"/>
  <c r="A384" i="50"/>
  <c r="B932" i="53" l="1"/>
  <c r="E932" i="53" s="1"/>
  <c r="C932" i="53"/>
  <c r="F932" i="53" s="1"/>
  <c r="A933" i="53"/>
  <c r="D932" i="53"/>
  <c r="G932" i="53" s="1"/>
  <c r="A447" i="53"/>
  <c r="F404" i="55"/>
  <c r="E404" i="55"/>
  <c r="G404" i="55"/>
  <c r="A405" i="55"/>
  <c r="AX414" i="50"/>
  <c r="CP413" i="50"/>
  <c r="AS384" i="50"/>
  <c r="A385" i="50"/>
  <c r="C933" i="53" l="1"/>
  <c r="F933" i="53" s="1"/>
  <c r="A934" i="53"/>
  <c r="D933" i="53"/>
  <c r="G933" i="53" s="1"/>
  <c r="B933" i="53"/>
  <c r="E933" i="53" s="1"/>
  <c r="A448" i="53"/>
  <c r="F405" i="55"/>
  <c r="E405" i="55"/>
  <c r="G405" i="55"/>
  <c r="A406" i="55"/>
  <c r="CP414" i="50"/>
  <c r="AX415" i="50"/>
  <c r="A386" i="50"/>
  <c r="AS385" i="50"/>
  <c r="A935" i="53" l="1"/>
  <c r="D934" i="53"/>
  <c r="G934" i="53" s="1"/>
  <c r="C934" i="53"/>
  <c r="F934" i="53" s="1"/>
  <c r="B934" i="53"/>
  <c r="E934" i="53" s="1"/>
  <c r="A449" i="53"/>
  <c r="A407" i="55"/>
  <c r="G406" i="55"/>
  <c r="F406" i="55"/>
  <c r="E406" i="55"/>
  <c r="AX416" i="50"/>
  <c r="CP415" i="50"/>
  <c r="AS386" i="50"/>
  <c r="A387" i="50"/>
  <c r="D935" i="53" l="1"/>
  <c r="G935" i="53" s="1"/>
  <c r="B935" i="53"/>
  <c r="E935" i="53" s="1"/>
  <c r="A936" i="53"/>
  <c r="C935" i="53"/>
  <c r="F935" i="53" s="1"/>
  <c r="A450" i="53"/>
  <c r="G407" i="55"/>
  <c r="F407" i="55"/>
  <c r="A408" i="55"/>
  <c r="E407" i="55"/>
  <c r="AX417" i="50"/>
  <c r="CP416" i="50"/>
  <c r="A388" i="50"/>
  <c r="AS387" i="50"/>
  <c r="D936" i="53" l="1"/>
  <c r="G936" i="53" s="1"/>
  <c r="B936" i="53"/>
  <c r="E936" i="53" s="1"/>
  <c r="A937" i="53"/>
  <c r="C936" i="53"/>
  <c r="F936" i="53" s="1"/>
  <c r="A451" i="53"/>
  <c r="G408" i="55"/>
  <c r="F408" i="55"/>
  <c r="E408" i="55"/>
  <c r="A409" i="55"/>
  <c r="CP417" i="50"/>
  <c r="AX418" i="50"/>
  <c r="AS388" i="50"/>
  <c r="A389" i="50"/>
  <c r="C937" i="53" l="1"/>
  <c r="F937" i="53" s="1"/>
  <c r="D937" i="53"/>
  <c r="G937" i="53" s="1"/>
  <c r="A938" i="53"/>
  <c r="B937" i="53"/>
  <c r="E937" i="53" s="1"/>
  <c r="A452" i="53"/>
  <c r="F409" i="55"/>
  <c r="G409" i="55"/>
  <c r="E409" i="55"/>
  <c r="A410" i="55"/>
  <c r="CP418" i="50"/>
  <c r="AX419" i="50"/>
  <c r="AS389" i="50"/>
  <c r="A390" i="50"/>
  <c r="B938" i="53" l="1"/>
  <c r="E938" i="53" s="1"/>
  <c r="A939" i="53"/>
  <c r="D938" i="53"/>
  <c r="G938" i="53" s="1"/>
  <c r="C938" i="53"/>
  <c r="F938" i="53" s="1"/>
  <c r="A453" i="53"/>
  <c r="F410" i="55"/>
  <c r="G410" i="55"/>
  <c r="E410" i="55"/>
  <c r="A411" i="55"/>
  <c r="CP419" i="50"/>
  <c r="AX420" i="50"/>
  <c r="AS390" i="50"/>
  <c r="A391" i="50"/>
  <c r="C939" i="53" l="1"/>
  <c r="F939" i="53" s="1"/>
  <c r="A940" i="53"/>
  <c r="D939" i="53"/>
  <c r="G939" i="53" s="1"/>
  <c r="B939" i="53"/>
  <c r="E939" i="53" s="1"/>
  <c r="A454" i="53"/>
  <c r="F411" i="55"/>
  <c r="E411" i="55"/>
  <c r="G411" i="55"/>
  <c r="A412" i="55"/>
  <c r="CP420" i="50"/>
  <c r="AX421" i="50"/>
  <c r="AS391" i="50"/>
  <c r="A392" i="50"/>
  <c r="A941" i="53" l="1"/>
  <c r="D940" i="53"/>
  <c r="G940" i="53" s="1"/>
  <c r="C940" i="53"/>
  <c r="F940" i="53" s="1"/>
  <c r="B940" i="53"/>
  <c r="E940" i="53" s="1"/>
  <c r="A455" i="53"/>
  <c r="G412" i="55"/>
  <c r="F412" i="55"/>
  <c r="E412" i="55"/>
  <c r="A413" i="55"/>
  <c r="AX422" i="50"/>
  <c r="CP421" i="50"/>
  <c r="A393" i="50"/>
  <c r="AS392" i="50"/>
  <c r="C941" i="53" l="1"/>
  <c r="F941" i="53" s="1"/>
  <c r="D941" i="53"/>
  <c r="G941" i="53" s="1"/>
  <c r="A942" i="53"/>
  <c r="B941" i="53"/>
  <c r="E941" i="53" s="1"/>
  <c r="A456" i="53"/>
  <c r="G413" i="55"/>
  <c r="F413" i="55"/>
  <c r="E413" i="55"/>
  <c r="A414" i="55"/>
  <c r="CP422" i="50"/>
  <c r="AX423" i="50"/>
  <c r="A394" i="50"/>
  <c r="AS393" i="50"/>
  <c r="D942" i="53" l="1"/>
  <c r="G942" i="53" s="1"/>
  <c r="C942" i="53"/>
  <c r="F942" i="53" s="1"/>
  <c r="B942" i="53"/>
  <c r="E942" i="53" s="1"/>
  <c r="A943" i="53"/>
  <c r="A457" i="53"/>
  <c r="G414" i="55"/>
  <c r="F414" i="55"/>
  <c r="E414" i="55"/>
  <c r="A415" i="55"/>
  <c r="CP423" i="50"/>
  <c r="AX424" i="50"/>
  <c r="A395" i="50"/>
  <c r="AS394" i="50"/>
  <c r="B943" i="53" l="1"/>
  <c r="E943" i="53" s="1"/>
  <c r="D943" i="53"/>
  <c r="G943" i="53" s="1"/>
  <c r="A944" i="53"/>
  <c r="C943" i="53"/>
  <c r="F943" i="53" s="1"/>
  <c r="A458" i="53"/>
  <c r="G415" i="55"/>
  <c r="F415" i="55"/>
  <c r="E415" i="55"/>
  <c r="A416" i="55"/>
  <c r="AX425" i="50"/>
  <c r="CP424" i="50"/>
  <c r="A396" i="50"/>
  <c r="AS395" i="50"/>
  <c r="A945" i="53" l="1"/>
  <c r="B944" i="53"/>
  <c r="E944" i="53" s="1"/>
  <c r="D944" i="53"/>
  <c r="G944" i="53" s="1"/>
  <c r="C944" i="53"/>
  <c r="F944" i="53" s="1"/>
  <c r="A459" i="53"/>
  <c r="E416" i="55"/>
  <c r="G416" i="55"/>
  <c r="F416" i="55"/>
  <c r="A417" i="55"/>
  <c r="CP425" i="50"/>
  <c r="AX426" i="50"/>
  <c r="AS396" i="50"/>
  <c r="A397" i="50"/>
  <c r="D945" i="53" l="1"/>
  <c r="G945" i="53" s="1"/>
  <c r="C945" i="53"/>
  <c r="F945" i="53" s="1"/>
  <c r="B945" i="53"/>
  <c r="E945" i="53" s="1"/>
  <c r="A946" i="53"/>
  <c r="A460" i="53"/>
  <c r="F417" i="55"/>
  <c r="G417" i="55"/>
  <c r="E417" i="55"/>
  <c r="A418" i="55"/>
  <c r="AX427" i="50"/>
  <c r="CP426" i="50"/>
  <c r="AS397" i="50"/>
  <c r="A398" i="50"/>
  <c r="B946" i="53" l="1"/>
  <c r="E946" i="53" s="1"/>
  <c r="D946" i="53"/>
  <c r="G946" i="53" s="1"/>
  <c r="C946" i="53"/>
  <c r="F946" i="53" s="1"/>
  <c r="A947" i="53"/>
  <c r="A461" i="53"/>
  <c r="F418" i="55"/>
  <c r="G418" i="55"/>
  <c r="E418" i="55"/>
  <c r="A419" i="55"/>
  <c r="AX428" i="50"/>
  <c r="CP427" i="50"/>
  <c r="AS398" i="50"/>
  <c r="A399" i="50"/>
  <c r="C947" i="53" l="1"/>
  <c r="F947" i="53" s="1"/>
  <c r="D947" i="53"/>
  <c r="G947" i="53" s="1"/>
  <c r="B947" i="53"/>
  <c r="E947" i="53" s="1"/>
  <c r="A948" i="53"/>
  <c r="A462" i="53"/>
  <c r="G419" i="55"/>
  <c r="F419" i="55"/>
  <c r="E419" i="55"/>
  <c r="A420" i="55"/>
  <c r="AX429" i="50"/>
  <c r="CP428" i="50"/>
  <c r="A400" i="50"/>
  <c r="AS399" i="50"/>
  <c r="C948" i="53" l="1"/>
  <c r="F948" i="53" s="1"/>
  <c r="A949" i="53"/>
  <c r="D948" i="53"/>
  <c r="G948" i="53" s="1"/>
  <c r="B948" i="53"/>
  <c r="E948" i="53" s="1"/>
  <c r="A463" i="53"/>
  <c r="G420" i="55"/>
  <c r="F420" i="55"/>
  <c r="E420" i="55"/>
  <c r="A421" i="55"/>
  <c r="AX430" i="50"/>
  <c r="CP429" i="50"/>
  <c r="A401" i="50"/>
  <c r="AS400" i="50"/>
  <c r="A950" i="53" l="1"/>
  <c r="C949" i="53"/>
  <c r="F949" i="53" s="1"/>
  <c r="B949" i="53"/>
  <c r="E949" i="53" s="1"/>
  <c r="D949" i="53"/>
  <c r="G949" i="53" s="1"/>
  <c r="A464" i="53"/>
  <c r="G421" i="55"/>
  <c r="F421" i="55"/>
  <c r="E421" i="55"/>
  <c r="A422" i="55"/>
  <c r="AX431" i="50"/>
  <c r="CP430" i="50"/>
  <c r="A402" i="50"/>
  <c r="AS401" i="50"/>
  <c r="D950" i="53" l="1"/>
  <c r="G950" i="53" s="1"/>
  <c r="A951" i="53"/>
  <c r="C950" i="53"/>
  <c r="F950" i="53" s="1"/>
  <c r="B950" i="53"/>
  <c r="E950" i="53" s="1"/>
  <c r="A465" i="53"/>
  <c r="F422" i="55"/>
  <c r="G422" i="55"/>
  <c r="E422" i="55"/>
  <c r="A423" i="55"/>
  <c r="AX432" i="50"/>
  <c r="CP431" i="50"/>
  <c r="A403" i="50"/>
  <c r="AS402" i="50"/>
  <c r="A952" i="53" l="1"/>
  <c r="B951" i="53"/>
  <c r="E951" i="53" s="1"/>
  <c r="D951" i="53"/>
  <c r="G951" i="53" s="1"/>
  <c r="C951" i="53"/>
  <c r="F951" i="53" s="1"/>
  <c r="A466" i="53"/>
  <c r="F423" i="55"/>
  <c r="G423" i="55"/>
  <c r="E423" i="55"/>
  <c r="A424" i="55"/>
  <c r="CP432" i="50"/>
  <c r="AX433" i="50"/>
  <c r="AS403" i="50"/>
  <c r="A404" i="50"/>
  <c r="B952" i="53" l="1"/>
  <c r="E952" i="53" s="1"/>
  <c r="D952" i="53"/>
  <c r="G952" i="53" s="1"/>
  <c r="C952" i="53"/>
  <c r="F952" i="53" s="1"/>
  <c r="A953" i="53"/>
  <c r="A467" i="53"/>
  <c r="F424" i="55"/>
  <c r="E424" i="55"/>
  <c r="G424" i="55"/>
  <c r="A425" i="55"/>
  <c r="AX434" i="50"/>
  <c r="CP433" i="50"/>
  <c r="AS404" i="50"/>
  <c r="A405" i="50"/>
  <c r="D953" i="53" l="1"/>
  <c r="G953" i="53" s="1"/>
  <c r="C953" i="53"/>
  <c r="F953" i="53" s="1"/>
  <c r="B953" i="53"/>
  <c r="E953" i="53" s="1"/>
  <c r="A954" i="53"/>
  <c r="A468" i="53"/>
  <c r="F425" i="55"/>
  <c r="G425" i="55"/>
  <c r="E425" i="55"/>
  <c r="A426" i="55"/>
  <c r="AX435" i="50"/>
  <c r="CP434" i="50"/>
  <c r="AS405" i="50"/>
  <c r="A406" i="50"/>
  <c r="A955" i="53" l="1"/>
  <c r="C954" i="53"/>
  <c r="F954" i="53" s="1"/>
  <c r="D954" i="53"/>
  <c r="G954" i="53" s="1"/>
  <c r="B954" i="53"/>
  <c r="E954" i="53" s="1"/>
  <c r="A469" i="53"/>
  <c r="G426" i="55"/>
  <c r="F426" i="55"/>
  <c r="E426" i="55"/>
  <c r="A427" i="55"/>
  <c r="AX436" i="50"/>
  <c r="CP435" i="50"/>
  <c r="A407" i="50"/>
  <c r="AS406" i="50"/>
  <c r="C955" i="53" l="1"/>
  <c r="F955" i="53" s="1"/>
  <c r="B955" i="53"/>
  <c r="E955" i="53" s="1"/>
  <c r="D955" i="53"/>
  <c r="G955" i="53" s="1"/>
  <c r="A956" i="53"/>
  <c r="A470" i="53"/>
  <c r="G427" i="55"/>
  <c r="F427" i="55"/>
  <c r="E427" i="55"/>
  <c r="A428" i="55"/>
  <c r="CP436" i="50"/>
  <c r="AX437" i="50"/>
  <c r="A408" i="50"/>
  <c r="AS407" i="50"/>
  <c r="D956" i="53" l="1"/>
  <c r="G956" i="53" s="1"/>
  <c r="A957" i="53"/>
  <c r="B956" i="53"/>
  <c r="E956" i="53" s="1"/>
  <c r="C956" i="53"/>
  <c r="F956" i="53" s="1"/>
  <c r="A471" i="53"/>
  <c r="G428" i="55"/>
  <c r="F428" i="55"/>
  <c r="E428" i="55"/>
  <c r="A429" i="55"/>
  <c r="CP437" i="50"/>
  <c r="AX438" i="50"/>
  <c r="A409" i="50"/>
  <c r="AS408" i="50"/>
  <c r="A958" i="53" l="1"/>
  <c r="B957" i="53"/>
  <c r="E957" i="53" s="1"/>
  <c r="D957" i="53"/>
  <c r="G957" i="53" s="1"/>
  <c r="C957" i="53"/>
  <c r="F957" i="53" s="1"/>
  <c r="A472" i="53"/>
  <c r="G429" i="55"/>
  <c r="F429" i="55"/>
  <c r="E429" i="55"/>
  <c r="A430" i="55"/>
  <c r="AX439" i="50"/>
  <c r="CP438" i="50"/>
  <c r="AS409" i="50"/>
  <c r="A410" i="50"/>
  <c r="A959" i="53" l="1"/>
  <c r="C958" i="53"/>
  <c r="F958" i="53" s="1"/>
  <c r="B958" i="53"/>
  <c r="E958" i="53" s="1"/>
  <c r="D958" i="53"/>
  <c r="G958" i="53" s="1"/>
  <c r="A473" i="53"/>
  <c r="E430" i="55"/>
  <c r="F430" i="55"/>
  <c r="G430" i="55"/>
  <c r="A431" i="55"/>
  <c r="CP439" i="50"/>
  <c r="AX440" i="50"/>
  <c r="AS410" i="50"/>
  <c r="A411" i="50"/>
  <c r="B959" i="53" l="1"/>
  <c r="E959" i="53" s="1"/>
  <c r="C959" i="53"/>
  <c r="F959" i="53" s="1"/>
  <c r="A960" i="53"/>
  <c r="D959" i="53"/>
  <c r="G959" i="53" s="1"/>
  <c r="A474" i="53"/>
  <c r="F431" i="55"/>
  <c r="G431" i="55"/>
  <c r="E431" i="55"/>
  <c r="A432" i="55"/>
  <c r="AX441" i="50"/>
  <c r="CP440" i="50"/>
  <c r="AS411" i="50"/>
  <c r="A412" i="50"/>
  <c r="B960" i="53" l="1"/>
  <c r="E960" i="53" s="1"/>
  <c r="A961" i="53"/>
  <c r="D960" i="53"/>
  <c r="G960" i="53" s="1"/>
  <c r="C960" i="53"/>
  <c r="F960" i="53" s="1"/>
  <c r="A475" i="53"/>
  <c r="F432" i="55"/>
  <c r="G432" i="55"/>
  <c r="E432" i="55"/>
  <c r="A433" i="55"/>
  <c r="AX442" i="50"/>
  <c r="CP441" i="50"/>
  <c r="AS412" i="50"/>
  <c r="A413" i="50"/>
  <c r="C961" i="53" l="1"/>
  <c r="F961" i="53" s="1"/>
  <c r="B961" i="53"/>
  <c r="E961" i="53" s="1"/>
  <c r="A962" i="53"/>
  <c r="D961" i="53"/>
  <c r="G961" i="53" s="1"/>
  <c r="A476" i="53"/>
  <c r="F433" i="55"/>
  <c r="G433" i="55"/>
  <c r="E433" i="55"/>
  <c r="A434" i="55"/>
  <c r="AX443" i="50"/>
  <c r="CP442" i="50"/>
  <c r="A414" i="50"/>
  <c r="AS413" i="50"/>
  <c r="B962" i="53" l="1"/>
  <c r="E962" i="53" s="1"/>
  <c r="A963" i="53"/>
  <c r="D962" i="53"/>
  <c r="G962" i="53" s="1"/>
  <c r="C962" i="53"/>
  <c r="F962" i="53" s="1"/>
  <c r="A477" i="53"/>
  <c r="G434" i="55"/>
  <c r="F434" i="55"/>
  <c r="E434" i="55"/>
  <c r="A435" i="55"/>
  <c r="AX444" i="50"/>
  <c r="CP443" i="50"/>
  <c r="A415" i="50"/>
  <c r="AS414" i="50"/>
  <c r="D963" i="53" l="1"/>
  <c r="G963" i="53" s="1"/>
  <c r="C963" i="53"/>
  <c r="F963" i="53" s="1"/>
  <c r="A964" i="53"/>
  <c r="B963" i="53"/>
  <c r="E963" i="53" s="1"/>
  <c r="A478" i="53"/>
  <c r="G435" i="55"/>
  <c r="F435" i="55"/>
  <c r="E435" i="55"/>
  <c r="A436" i="55"/>
  <c r="AX445" i="50"/>
  <c r="CP444" i="50"/>
  <c r="AS415" i="50"/>
  <c r="A416" i="50"/>
  <c r="D964" i="53" l="1"/>
  <c r="G964" i="53" s="1"/>
  <c r="C964" i="53"/>
  <c r="F964" i="53" s="1"/>
  <c r="B964" i="53"/>
  <c r="E964" i="53" s="1"/>
  <c r="A965" i="53"/>
  <c r="A479" i="53"/>
  <c r="F436" i="55"/>
  <c r="G436" i="55"/>
  <c r="E436" i="55"/>
  <c r="A437" i="55"/>
  <c r="AX446" i="50"/>
  <c r="CP445" i="50"/>
  <c r="AS416" i="50"/>
  <c r="A417" i="50"/>
  <c r="A966" i="53" l="1"/>
  <c r="C965" i="53"/>
  <c r="F965" i="53" s="1"/>
  <c r="D965" i="53"/>
  <c r="G965" i="53" s="1"/>
  <c r="B965" i="53"/>
  <c r="E965" i="53" s="1"/>
  <c r="A480" i="53"/>
  <c r="F437" i="55"/>
  <c r="G437" i="55"/>
  <c r="E437" i="55"/>
  <c r="A438" i="55"/>
  <c r="CP446" i="50"/>
  <c r="AX447" i="50"/>
  <c r="AS417" i="50"/>
  <c r="A418" i="50"/>
  <c r="B966" i="53" l="1"/>
  <c r="E966" i="53" s="1"/>
  <c r="A967" i="53"/>
  <c r="C966" i="53"/>
  <c r="F966" i="53" s="1"/>
  <c r="D966" i="53"/>
  <c r="G966" i="53" s="1"/>
  <c r="A481" i="53"/>
  <c r="F438" i="55"/>
  <c r="G438" i="55"/>
  <c r="E438" i="55"/>
  <c r="A439" i="55"/>
  <c r="AX448" i="50"/>
  <c r="CP447" i="50"/>
  <c r="AS418" i="50"/>
  <c r="A419" i="50"/>
  <c r="B967" i="53" l="1"/>
  <c r="E967" i="53" s="1"/>
  <c r="A968" i="53"/>
  <c r="D967" i="53"/>
  <c r="G967" i="53" s="1"/>
  <c r="C967" i="53"/>
  <c r="F967" i="53" s="1"/>
  <c r="A482" i="53"/>
  <c r="F439" i="55"/>
  <c r="G439" i="55"/>
  <c r="E439" i="55"/>
  <c r="A440" i="55"/>
  <c r="AX449" i="50"/>
  <c r="CP448" i="50"/>
  <c r="AS419" i="50"/>
  <c r="A420" i="50"/>
  <c r="A969" i="53" l="1"/>
  <c r="D968" i="53"/>
  <c r="G968" i="53" s="1"/>
  <c r="C968" i="53"/>
  <c r="F968" i="53" s="1"/>
  <c r="B968" i="53"/>
  <c r="E968" i="53" s="1"/>
  <c r="A483" i="53"/>
  <c r="G440" i="55"/>
  <c r="F440" i="55"/>
  <c r="E440" i="55"/>
  <c r="A441" i="55"/>
  <c r="AX450" i="50"/>
  <c r="CP449" i="50"/>
  <c r="A421" i="50"/>
  <c r="AS420" i="50"/>
  <c r="C969" i="53" l="1"/>
  <c r="F969" i="53" s="1"/>
  <c r="A970" i="53"/>
  <c r="D969" i="53"/>
  <c r="G969" i="53" s="1"/>
  <c r="B969" i="53"/>
  <c r="E969" i="53" s="1"/>
  <c r="A484" i="53"/>
  <c r="G441" i="55"/>
  <c r="F441" i="55"/>
  <c r="E441" i="55"/>
  <c r="A442" i="55"/>
  <c r="CP450" i="50"/>
  <c r="AX451" i="50"/>
  <c r="AS421" i="50"/>
  <c r="A422" i="50"/>
  <c r="D970" i="53" l="1"/>
  <c r="G970" i="53" s="1"/>
  <c r="B970" i="53"/>
  <c r="E970" i="53" s="1"/>
  <c r="C970" i="53"/>
  <c r="F970" i="53" s="1"/>
  <c r="A971" i="53"/>
  <c r="A485" i="53"/>
  <c r="G442" i="55"/>
  <c r="F442" i="55"/>
  <c r="E442" i="55"/>
  <c r="A443" i="55"/>
  <c r="CP451" i="50"/>
  <c r="AX452" i="50"/>
  <c r="AS422" i="50"/>
  <c r="A423" i="50"/>
  <c r="C971" i="53" l="1"/>
  <c r="F971" i="53" s="1"/>
  <c r="A972" i="53"/>
  <c r="D971" i="53"/>
  <c r="G971" i="53" s="1"/>
  <c r="B971" i="53"/>
  <c r="E971" i="53" s="1"/>
  <c r="A486" i="53"/>
  <c r="F443" i="55"/>
  <c r="G443" i="55"/>
  <c r="E443" i="55"/>
  <c r="A444" i="55"/>
  <c r="AX453" i="50"/>
  <c r="CP452" i="50"/>
  <c r="AS423" i="50"/>
  <c r="A424" i="50"/>
  <c r="A973" i="53" l="1"/>
  <c r="D972" i="53"/>
  <c r="G972" i="53" s="1"/>
  <c r="C972" i="53"/>
  <c r="F972" i="53" s="1"/>
  <c r="B972" i="53"/>
  <c r="E972" i="53" s="1"/>
  <c r="A487" i="53"/>
  <c r="G444" i="55"/>
  <c r="E444" i="55"/>
  <c r="F444" i="55"/>
  <c r="A445" i="55"/>
  <c r="CP453" i="50"/>
  <c r="AX454" i="50"/>
  <c r="AS424" i="50"/>
  <c r="A425" i="50"/>
  <c r="A974" i="53" l="1"/>
  <c r="C973" i="53"/>
  <c r="F973" i="53" s="1"/>
  <c r="B973" i="53"/>
  <c r="E973" i="53" s="1"/>
  <c r="D973" i="53"/>
  <c r="G973" i="53" s="1"/>
  <c r="A488" i="53"/>
  <c r="F445" i="55"/>
  <c r="G445" i="55"/>
  <c r="E445" i="55"/>
  <c r="A446" i="55"/>
  <c r="AX455" i="50"/>
  <c r="CP454" i="50"/>
  <c r="AS425" i="50"/>
  <c r="A426" i="50"/>
  <c r="B974" i="53" l="1"/>
  <c r="E974" i="53" s="1"/>
  <c r="A975" i="53"/>
  <c r="C974" i="53"/>
  <c r="F974" i="53" s="1"/>
  <c r="D974" i="53"/>
  <c r="G974" i="53" s="1"/>
  <c r="F446" i="55"/>
  <c r="G446" i="55"/>
  <c r="E446" i="55"/>
  <c r="A447" i="55"/>
  <c r="CP455" i="50"/>
  <c r="AX456" i="50"/>
  <c r="AS426" i="50"/>
  <c r="A427" i="50"/>
  <c r="C975" i="53" l="1"/>
  <c r="F975" i="53" s="1"/>
  <c r="D975" i="53"/>
  <c r="G975" i="53" s="1"/>
  <c r="B975" i="53"/>
  <c r="E975" i="53" s="1"/>
  <c r="F447" i="55"/>
  <c r="G447" i="55"/>
  <c r="E447" i="55"/>
  <c r="A448" i="55"/>
  <c r="CP456" i="50"/>
  <c r="AX457" i="50"/>
  <c r="AS427" i="50"/>
  <c r="A428" i="50"/>
  <c r="G448" i="55" l="1"/>
  <c r="F448" i="55"/>
  <c r="E448" i="55"/>
  <c r="A449" i="55"/>
  <c r="AX458" i="50"/>
  <c r="CP457" i="50"/>
  <c r="A429" i="50"/>
  <c r="AS428" i="50"/>
  <c r="G449" i="55" l="1"/>
  <c r="F449" i="55"/>
  <c r="E449" i="55"/>
  <c r="A450" i="55"/>
  <c r="AX459" i="50"/>
  <c r="CP458" i="50"/>
  <c r="A430" i="50"/>
  <c r="AS429" i="50"/>
  <c r="F450" i="55" l="1"/>
  <c r="E450" i="55"/>
  <c r="G450" i="55"/>
  <c r="A451" i="55"/>
  <c r="AX460" i="50"/>
  <c r="CP459" i="50"/>
  <c r="A431" i="50"/>
  <c r="AS430" i="50"/>
  <c r="G451" i="55" l="1"/>
  <c r="F451" i="55"/>
  <c r="E451" i="55"/>
  <c r="A452" i="55"/>
  <c r="CP460" i="50"/>
  <c r="AX461" i="50"/>
  <c r="AS431" i="50"/>
  <c r="A432" i="50"/>
  <c r="F452" i="55" l="1"/>
  <c r="G452" i="55"/>
  <c r="E452" i="55"/>
  <c r="A453" i="55"/>
  <c r="AX462" i="50"/>
  <c r="CP461" i="50"/>
  <c r="AS432" i="50"/>
  <c r="A433" i="50"/>
  <c r="F453" i="55" l="1"/>
  <c r="G453" i="55"/>
  <c r="E453" i="55"/>
  <c r="A454" i="55"/>
  <c r="CP462" i="50"/>
  <c r="AX463" i="50"/>
  <c r="AS433" i="50"/>
  <c r="A434" i="50"/>
  <c r="F454" i="55" l="1"/>
  <c r="G454" i="55"/>
  <c r="E454" i="55"/>
  <c r="A455" i="55"/>
  <c r="CP463" i="50"/>
  <c r="AX464" i="50"/>
  <c r="A435" i="50"/>
  <c r="AS434" i="50"/>
  <c r="G455" i="55" l="1"/>
  <c r="F455" i="55"/>
  <c r="E455" i="55"/>
  <c r="A456" i="55"/>
  <c r="AX465" i="50"/>
  <c r="CP464" i="50"/>
  <c r="A436" i="50"/>
  <c r="AS435" i="50"/>
  <c r="G456" i="55" l="1"/>
  <c r="F456" i="55"/>
  <c r="E456" i="55"/>
  <c r="A457" i="55"/>
  <c r="CP465" i="50"/>
  <c r="AX466" i="50"/>
  <c r="AS436" i="50"/>
  <c r="A437" i="50"/>
  <c r="G457" i="55" l="1"/>
  <c r="F457" i="55"/>
  <c r="E457" i="55"/>
  <c r="A458" i="55"/>
  <c r="AX467" i="50"/>
  <c r="CP466" i="50"/>
  <c r="AS437" i="50"/>
  <c r="A438" i="50"/>
  <c r="F458" i="55" l="1"/>
  <c r="E458" i="55"/>
  <c r="G458" i="55"/>
  <c r="A459" i="55"/>
  <c r="CP467" i="50"/>
  <c r="AX468" i="50"/>
  <c r="AS438" i="50"/>
  <c r="A439" i="50"/>
  <c r="F459" i="55" l="1"/>
  <c r="G459" i="55"/>
  <c r="E459" i="55"/>
  <c r="A460" i="55"/>
  <c r="CP468" i="50"/>
  <c r="AX469" i="50"/>
  <c r="AS439" i="50"/>
  <c r="A440" i="50"/>
  <c r="F460" i="55" l="1"/>
  <c r="G460" i="55"/>
  <c r="E460" i="55"/>
  <c r="A461" i="55"/>
  <c r="CP469" i="50"/>
  <c r="AX470" i="50"/>
  <c r="AS440" i="50"/>
  <c r="A441" i="50"/>
  <c r="G461" i="55" l="1"/>
  <c r="F461" i="55"/>
  <c r="E461" i="55"/>
  <c r="A462" i="55"/>
  <c r="AX471" i="50"/>
  <c r="CP470" i="50"/>
  <c r="A442" i="50"/>
  <c r="AS441" i="50"/>
  <c r="G462" i="55" l="1"/>
  <c r="F462" i="55"/>
  <c r="E462" i="55"/>
  <c r="A463" i="55"/>
  <c r="AX472" i="50"/>
  <c r="CP471" i="50"/>
  <c r="A443" i="50"/>
  <c r="AS442" i="50"/>
  <c r="G463" i="55" l="1"/>
  <c r="F463" i="55"/>
  <c r="E463" i="55"/>
  <c r="A464" i="55"/>
  <c r="AX473" i="50"/>
  <c r="CP472" i="50"/>
  <c r="A444" i="50"/>
  <c r="AS443" i="50"/>
  <c r="G464" i="55" l="1"/>
  <c r="F464" i="55"/>
  <c r="E464" i="55"/>
  <c r="A465" i="55"/>
  <c r="AX474" i="50"/>
  <c r="CP473" i="50"/>
  <c r="A445" i="50"/>
  <c r="AS444" i="50"/>
  <c r="E465" i="55" l="1"/>
  <c r="F465" i="55"/>
  <c r="G465" i="55"/>
  <c r="A466" i="55"/>
  <c r="CP474" i="50"/>
  <c r="AX475" i="50"/>
  <c r="AS445" i="50"/>
  <c r="A446" i="50"/>
  <c r="F466" i="55" l="1"/>
  <c r="G466" i="55"/>
  <c r="E466" i="55"/>
  <c r="A467" i="55"/>
  <c r="CP475" i="50"/>
  <c r="AX476" i="50"/>
  <c r="AS446" i="50"/>
  <c r="A447" i="50"/>
  <c r="F467" i="55" l="1"/>
  <c r="G467" i="55"/>
  <c r="E467" i="55"/>
  <c r="A468" i="55"/>
  <c r="CP476" i="50"/>
  <c r="AX477" i="50"/>
  <c r="A448" i="50"/>
  <c r="AS447" i="50"/>
  <c r="G468" i="55" l="1"/>
  <c r="F468" i="55"/>
  <c r="E468" i="55"/>
  <c r="A469" i="55"/>
  <c r="CP477" i="50"/>
  <c r="AX478" i="50"/>
  <c r="A449" i="50"/>
  <c r="AS448" i="50"/>
  <c r="G469" i="55" l="1"/>
  <c r="F469" i="55"/>
  <c r="E469" i="55"/>
  <c r="A470" i="55"/>
  <c r="CP478" i="50"/>
  <c r="AX479" i="50"/>
  <c r="A450" i="50"/>
  <c r="AS449" i="50"/>
  <c r="G470" i="55" l="1"/>
  <c r="F470" i="55"/>
  <c r="E470" i="55"/>
  <c r="A471" i="55"/>
  <c r="CP479" i="50"/>
  <c r="AX480" i="50"/>
  <c r="AS450" i="50"/>
  <c r="A451" i="50"/>
  <c r="F471" i="55" l="1"/>
  <c r="G471" i="55"/>
  <c r="E471" i="55"/>
  <c r="A472" i="55"/>
  <c r="AX481" i="50"/>
  <c r="CP480" i="50"/>
  <c r="A452" i="50"/>
  <c r="AS451" i="50"/>
  <c r="E472" i="55" l="1"/>
  <c r="F472" i="55"/>
  <c r="G472" i="55"/>
  <c r="A473" i="55"/>
  <c r="AX482" i="50"/>
  <c r="CP481" i="50"/>
  <c r="AS452" i="50"/>
  <c r="A453" i="50"/>
  <c r="F473" i="55" l="1"/>
  <c r="G473" i="55"/>
  <c r="E473" i="55"/>
  <c r="A474" i="55"/>
  <c r="CP482" i="50"/>
  <c r="AX483" i="50"/>
  <c r="AS453" i="50"/>
  <c r="A454" i="50"/>
  <c r="F474" i="55" l="1"/>
  <c r="G474" i="55"/>
  <c r="E474" i="55"/>
  <c r="A475" i="55"/>
  <c r="CP483" i="50"/>
  <c r="AX484" i="50"/>
  <c r="AS454" i="50"/>
  <c r="A455" i="50"/>
  <c r="G475" i="55" l="1"/>
  <c r="F475" i="55"/>
  <c r="E475" i="55"/>
  <c r="A476" i="55"/>
  <c r="CP484" i="50"/>
  <c r="AX485" i="50"/>
  <c r="A456" i="50"/>
  <c r="AS455" i="50"/>
  <c r="G476" i="55" l="1"/>
  <c r="F476" i="55"/>
  <c r="E476" i="55"/>
  <c r="A477" i="55"/>
  <c r="AX486" i="50"/>
  <c r="CP485" i="50"/>
  <c r="A457" i="50"/>
  <c r="AS456" i="50"/>
  <c r="G477" i="55" l="1"/>
  <c r="F477" i="55"/>
  <c r="E477" i="55"/>
  <c r="A478" i="55"/>
  <c r="AX487" i="50"/>
  <c r="CP486" i="50"/>
  <c r="A458" i="50"/>
  <c r="AS457" i="50"/>
  <c r="F478" i="55" l="1"/>
  <c r="E478" i="55"/>
  <c r="G478" i="55"/>
  <c r="A479" i="55"/>
  <c r="CP487" i="50"/>
  <c r="AX488" i="50"/>
  <c r="AS458" i="50"/>
  <c r="A459" i="50"/>
  <c r="F479" i="55" l="1"/>
  <c r="E479" i="55"/>
  <c r="G479" i="55"/>
  <c r="A480" i="55"/>
  <c r="CP488" i="50"/>
  <c r="AX489" i="50"/>
  <c r="AS459" i="50"/>
  <c r="A460" i="50"/>
  <c r="F480" i="55" l="1"/>
  <c r="G480" i="55"/>
  <c r="E480" i="55"/>
  <c r="A481" i="55"/>
  <c r="CP489" i="50"/>
  <c r="AX490" i="50"/>
  <c r="AS460" i="50"/>
  <c r="A461" i="50"/>
  <c r="F481" i="55" l="1"/>
  <c r="G481" i="55"/>
  <c r="E481" i="55"/>
  <c r="A482" i="55"/>
  <c r="CP490" i="50"/>
  <c r="AX491" i="50"/>
  <c r="AS461" i="50"/>
  <c r="A462" i="50"/>
  <c r="F482" i="55" l="1"/>
  <c r="G482" i="55"/>
  <c r="E482" i="55"/>
  <c r="A483" i="55"/>
  <c r="CP491" i="50"/>
  <c r="AX492" i="50"/>
  <c r="A463" i="50"/>
  <c r="AS462" i="50"/>
  <c r="G483" i="55" l="1"/>
  <c r="F483" i="55"/>
  <c r="E483" i="55"/>
  <c r="A484" i="55"/>
  <c r="AX493" i="50"/>
  <c r="CP492" i="50"/>
  <c r="AS463" i="50"/>
  <c r="A464" i="50"/>
  <c r="G484" i="55" l="1"/>
  <c r="F484" i="55"/>
  <c r="E484" i="55"/>
  <c r="A485" i="55"/>
  <c r="CP493" i="50"/>
  <c r="AX494" i="50"/>
  <c r="AS464" i="50"/>
  <c r="A465" i="50"/>
  <c r="F485" i="55" l="1"/>
  <c r="G485" i="55"/>
  <c r="E485" i="55"/>
  <c r="A486" i="55"/>
  <c r="AX495" i="50"/>
  <c r="CP494" i="50"/>
  <c r="AS465" i="50"/>
  <c r="A466" i="50"/>
  <c r="E486" i="55" l="1"/>
  <c r="G486" i="55"/>
  <c r="F486" i="55"/>
  <c r="A487" i="55"/>
  <c r="AX496" i="50"/>
  <c r="CP495" i="50"/>
  <c r="AS466" i="50"/>
  <c r="A467" i="50"/>
  <c r="F487" i="55" l="1"/>
  <c r="G487" i="55"/>
  <c r="E487" i="55"/>
  <c r="A488" i="55"/>
  <c r="CP496" i="50"/>
  <c r="AX497" i="50"/>
  <c r="AS467" i="50"/>
  <c r="A468" i="50"/>
  <c r="F488" i="55" l="1"/>
  <c r="G488" i="55"/>
  <c r="E488" i="55"/>
  <c r="A489" i="55"/>
  <c r="AX498" i="50"/>
  <c r="CP497" i="50"/>
  <c r="AS468" i="50"/>
  <c r="A469" i="50"/>
  <c r="E489" i="55" l="1"/>
  <c r="F489" i="55"/>
  <c r="G489" i="55"/>
  <c r="A490" i="55"/>
  <c r="CP498" i="50"/>
  <c r="AX499" i="50"/>
  <c r="A470" i="50"/>
  <c r="AS469" i="50"/>
  <c r="G490" i="55" l="1"/>
  <c r="F490" i="55"/>
  <c r="E490" i="55"/>
  <c r="A491" i="55"/>
  <c r="AX500" i="50"/>
  <c r="CP499" i="50"/>
  <c r="AS470" i="50"/>
  <c r="A471" i="50"/>
  <c r="G491" i="55" l="1"/>
  <c r="F491" i="55"/>
  <c r="E491" i="55"/>
  <c r="A492" i="55"/>
  <c r="AX501" i="50"/>
  <c r="CP500" i="50"/>
  <c r="AS471" i="50"/>
  <c r="A472" i="50"/>
  <c r="F492" i="55" l="1"/>
  <c r="G492" i="55"/>
  <c r="E492" i="55"/>
  <c r="A493" i="55"/>
  <c r="CP501" i="50"/>
  <c r="AX502" i="50"/>
  <c r="AS472" i="50"/>
  <c r="A473" i="50"/>
  <c r="G493" i="55" l="1"/>
  <c r="F493" i="55"/>
  <c r="E493" i="55"/>
  <c r="A494" i="55"/>
  <c r="CP502" i="50"/>
  <c r="AX503" i="50"/>
  <c r="AS473" i="50"/>
  <c r="A474" i="50"/>
  <c r="F494" i="55" l="1"/>
  <c r="G494" i="55"/>
  <c r="E494" i="55"/>
  <c r="A495" i="55"/>
  <c r="AX504" i="50"/>
  <c r="CP503" i="50"/>
  <c r="AS474" i="50"/>
  <c r="A475" i="50"/>
  <c r="F495" i="55" l="1"/>
  <c r="G495" i="55"/>
  <c r="E495" i="55"/>
  <c r="A496" i="55"/>
  <c r="CP504" i="50"/>
  <c r="AX505" i="50"/>
  <c r="AS475" i="50"/>
  <c r="A476" i="50"/>
  <c r="F496" i="55" l="1"/>
  <c r="E496" i="55"/>
  <c r="G496" i="55"/>
  <c r="A497" i="55"/>
  <c r="AX506" i="50"/>
  <c r="CP505" i="50"/>
  <c r="AS476" i="50"/>
  <c r="A477" i="50"/>
  <c r="G497" i="55" l="1"/>
  <c r="F497" i="55"/>
  <c r="E497" i="55"/>
  <c r="A498" i="55"/>
  <c r="AX507" i="50"/>
  <c r="CP506" i="50"/>
  <c r="AS477" i="50"/>
  <c r="A478" i="50"/>
  <c r="G498" i="55" l="1"/>
  <c r="F498" i="55"/>
  <c r="E498" i="55"/>
  <c r="A499" i="55"/>
  <c r="CP507" i="50"/>
  <c r="AX508" i="50"/>
  <c r="AS478" i="50"/>
  <c r="A479" i="50"/>
  <c r="G499" i="55" l="1"/>
  <c r="F499" i="55"/>
  <c r="E499" i="55"/>
  <c r="A500" i="55"/>
  <c r="AX509" i="50"/>
  <c r="CP508" i="50"/>
  <c r="AS479" i="50"/>
  <c r="A480" i="50"/>
  <c r="E500" i="55" l="1"/>
  <c r="G500" i="55"/>
  <c r="F500" i="55"/>
  <c r="A501" i="55"/>
  <c r="AX510" i="50"/>
  <c r="CP509" i="50"/>
  <c r="AS480" i="50"/>
  <c r="A481" i="50"/>
  <c r="F501" i="55" l="1"/>
  <c r="G501" i="55"/>
  <c r="E501" i="55"/>
  <c r="A502" i="55"/>
  <c r="AX511" i="50"/>
  <c r="CP510" i="50"/>
  <c r="AS481" i="50"/>
  <c r="A482" i="50"/>
  <c r="F502" i="55" l="1"/>
  <c r="G502" i="55"/>
  <c r="E502" i="55"/>
  <c r="A503" i="55"/>
  <c r="AX512" i="50"/>
  <c r="CP511" i="50"/>
  <c r="AS482" i="50"/>
  <c r="A483" i="50"/>
  <c r="F503" i="55" l="1"/>
  <c r="G503" i="55"/>
  <c r="E503" i="55"/>
  <c r="A504" i="55"/>
  <c r="CP512" i="50"/>
  <c r="AX513" i="50"/>
  <c r="A484" i="50"/>
  <c r="AS483" i="50"/>
  <c r="G504" i="55" l="1"/>
  <c r="F504" i="55"/>
  <c r="E504" i="55"/>
  <c r="A505" i="55"/>
  <c r="AX514" i="50"/>
  <c r="CP513" i="50"/>
  <c r="AS484" i="50"/>
  <c r="A485" i="50"/>
  <c r="G505" i="55" l="1"/>
  <c r="F505" i="55"/>
  <c r="E505" i="55"/>
  <c r="A506" i="55"/>
  <c r="AX515" i="50"/>
  <c r="CP514" i="50"/>
  <c r="AS485" i="50"/>
  <c r="A486" i="50"/>
  <c r="G506" i="55" l="1"/>
  <c r="F506" i="55"/>
  <c r="E506" i="55"/>
  <c r="A507" i="55"/>
  <c r="CP515" i="50"/>
  <c r="AX516" i="50"/>
  <c r="AS486" i="50"/>
  <c r="A487" i="50"/>
  <c r="F507" i="55" l="1"/>
  <c r="G507" i="55"/>
  <c r="E507" i="55"/>
  <c r="A508" i="55"/>
  <c r="CP516" i="50"/>
  <c r="AX517" i="50"/>
  <c r="AS487" i="50"/>
  <c r="A488" i="50"/>
  <c r="F508" i="55" l="1"/>
  <c r="G508" i="55"/>
  <c r="E508" i="55"/>
  <c r="A509" i="55"/>
  <c r="AX518" i="50"/>
  <c r="CP517" i="50"/>
  <c r="AS488" i="50"/>
  <c r="A489" i="50"/>
  <c r="F509" i="55" l="1"/>
  <c r="E509" i="55"/>
  <c r="G509" i="55"/>
  <c r="A510" i="55"/>
  <c r="AX519" i="50"/>
  <c r="CP518" i="50"/>
  <c r="AS489" i="50"/>
  <c r="A490" i="50"/>
  <c r="E510" i="55" l="1"/>
  <c r="F510" i="55"/>
  <c r="G510" i="55"/>
  <c r="A511" i="55"/>
  <c r="AX520" i="50"/>
  <c r="CP519" i="50"/>
  <c r="A491" i="50"/>
  <c r="AS490" i="50"/>
  <c r="G511" i="55" l="1"/>
  <c r="F511" i="55"/>
  <c r="E511" i="55"/>
  <c r="A512" i="55"/>
  <c r="AX521" i="50"/>
  <c r="CP520" i="50"/>
  <c r="A492" i="50"/>
  <c r="AS491" i="50"/>
  <c r="G512" i="55" l="1"/>
  <c r="F512" i="55"/>
  <c r="E512" i="55"/>
  <c r="A513" i="55"/>
  <c r="CP521" i="50"/>
  <c r="AX522" i="50"/>
  <c r="AS492" i="50"/>
  <c r="A493" i="50"/>
  <c r="G513" i="55" l="1"/>
  <c r="F513" i="55"/>
  <c r="E513" i="55"/>
  <c r="A514" i="55"/>
  <c r="AX523" i="50"/>
  <c r="CP522" i="50"/>
  <c r="AS493" i="50"/>
  <c r="A494" i="50"/>
  <c r="E514" i="55" l="1"/>
  <c r="G514" i="55"/>
  <c r="F514" i="55"/>
  <c r="A515" i="55"/>
  <c r="AX524" i="50"/>
  <c r="CP523" i="50"/>
  <c r="AS494" i="50"/>
  <c r="A495" i="50"/>
  <c r="F515" i="55" l="1"/>
  <c r="E515" i="55"/>
  <c r="G515" i="55"/>
  <c r="A516" i="55"/>
  <c r="AX525" i="50"/>
  <c r="CP524" i="50"/>
  <c r="AS495" i="50"/>
  <c r="A496" i="50"/>
  <c r="F516" i="55" l="1"/>
  <c r="E516" i="55"/>
  <c r="G516" i="55"/>
  <c r="A517" i="55"/>
  <c r="AX526" i="50"/>
  <c r="CP525" i="50"/>
  <c r="A497" i="50"/>
  <c r="AS496" i="50"/>
  <c r="G517" i="55" l="1"/>
  <c r="F517" i="55"/>
  <c r="E517" i="55"/>
  <c r="A518" i="55"/>
  <c r="AX527" i="50"/>
  <c r="CP526" i="50"/>
  <c r="A498" i="50"/>
  <c r="AS497" i="50"/>
  <c r="G518" i="55" l="1"/>
  <c r="F518" i="55"/>
  <c r="E518" i="55"/>
  <c r="A519" i="55"/>
  <c r="AX528" i="50"/>
  <c r="CP527" i="50"/>
  <c r="AS498" i="50"/>
  <c r="A499" i="50"/>
  <c r="G519" i="55" l="1"/>
  <c r="F519" i="55"/>
  <c r="E519" i="55"/>
  <c r="A520" i="55"/>
  <c r="AX529" i="50"/>
  <c r="CP528" i="50"/>
  <c r="A500" i="50"/>
  <c r="AS499" i="50"/>
  <c r="F520" i="55" l="1"/>
  <c r="G520" i="55"/>
  <c r="E520" i="55"/>
  <c r="A521" i="55"/>
  <c r="AX530" i="50"/>
  <c r="CP529" i="50"/>
  <c r="AS500" i="50"/>
  <c r="A501" i="50"/>
  <c r="F521" i="55" l="1"/>
  <c r="G521" i="55"/>
  <c r="E521" i="55"/>
  <c r="A522" i="55"/>
  <c r="CP530" i="50"/>
  <c r="AX531" i="50"/>
  <c r="AS501" i="50"/>
  <c r="A502" i="50"/>
  <c r="F522" i="55" l="1"/>
  <c r="G522" i="55"/>
  <c r="E522" i="55"/>
  <c r="A523" i="55"/>
  <c r="CP531" i="50"/>
  <c r="AX532" i="50"/>
  <c r="AS502" i="50"/>
  <c r="A503" i="50"/>
  <c r="F523" i="55" l="1"/>
  <c r="E523" i="55"/>
  <c r="G523" i="55"/>
  <c r="A524" i="55"/>
  <c r="CP532" i="50"/>
  <c r="AX533" i="50"/>
  <c r="A504" i="50"/>
  <c r="AS503" i="50"/>
  <c r="G524" i="55" l="1"/>
  <c r="F524" i="55"/>
  <c r="E524" i="55"/>
  <c r="A525" i="55"/>
  <c r="AX534" i="50"/>
  <c r="CP533" i="50"/>
  <c r="AS504" i="50"/>
  <c r="A505" i="50"/>
  <c r="G525" i="55" l="1"/>
  <c r="F525" i="55"/>
  <c r="E525" i="55"/>
  <c r="A526" i="55"/>
  <c r="AX535" i="50"/>
  <c r="CP534" i="50"/>
  <c r="AS505" i="50"/>
  <c r="A506" i="50"/>
  <c r="G526" i="55" l="1"/>
  <c r="F526" i="55"/>
  <c r="E526" i="55"/>
  <c r="A527" i="55"/>
  <c r="CP535" i="50"/>
  <c r="AX536" i="50"/>
  <c r="AS506" i="50"/>
  <c r="A507" i="50"/>
  <c r="G527" i="55" l="1"/>
  <c r="F527" i="55"/>
  <c r="E527" i="55"/>
  <c r="A528" i="55"/>
  <c r="AX537" i="50"/>
  <c r="CP536" i="50"/>
  <c r="AS507" i="50"/>
  <c r="A508" i="50"/>
  <c r="E528" i="55" l="1"/>
  <c r="F528" i="55"/>
  <c r="G528" i="55"/>
  <c r="A529" i="55"/>
  <c r="AX538" i="50"/>
  <c r="CP537" i="50"/>
  <c r="AS508" i="50"/>
  <c r="A509" i="50"/>
  <c r="F529" i="55" l="1"/>
  <c r="E529" i="55"/>
  <c r="G529" i="55"/>
  <c r="A530" i="55"/>
  <c r="AX539" i="50"/>
  <c r="CP538" i="50"/>
  <c r="AS509" i="50"/>
  <c r="A510" i="50"/>
  <c r="F530" i="55" l="1"/>
  <c r="G530" i="55"/>
  <c r="E530" i="55"/>
  <c r="A531" i="55"/>
  <c r="CP539" i="50"/>
  <c r="AX540" i="50"/>
  <c r="A511" i="50"/>
  <c r="AS510" i="50"/>
  <c r="F531" i="55" l="1"/>
  <c r="G531" i="55"/>
  <c r="E531" i="55"/>
  <c r="A532" i="55"/>
  <c r="AX541" i="50"/>
  <c r="CP540" i="50"/>
  <c r="AS511" i="50"/>
  <c r="A512" i="50"/>
  <c r="G532" i="55" l="1"/>
  <c r="F532" i="55"/>
  <c r="E532" i="55"/>
  <c r="A533" i="55"/>
  <c r="AX542" i="50"/>
  <c r="CP541" i="50"/>
  <c r="A513" i="50"/>
  <c r="AS512" i="50"/>
  <c r="G533" i="55" l="1"/>
  <c r="F533" i="55"/>
  <c r="E533" i="55"/>
  <c r="A534" i="55"/>
  <c r="AX543" i="50"/>
  <c r="CP542" i="50"/>
  <c r="A514" i="50"/>
  <c r="AS513" i="50"/>
  <c r="F534" i="55" l="1"/>
  <c r="G534" i="55"/>
  <c r="E534" i="55"/>
  <c r="A535" i="55"/>
  <c r="AX544" i="50"/>
  <c r="CP543" i="50"/>
  <c r="AS514" i="50"/>
  <c r="A515" i="50"/>
  <c r="F535" i="55" l="1"/>
  <c r="G535" i="55"/>
  <c r="E535" i="55"/>
  <c r="A536" i="55"/>
  <c r="CP544" i="50"/>
  <c r="AX545" i="50"/>
  <c r="AS515" i="50"/>
  <c r="A516" i="50"/>
  <c r="F536" i="55" l="1"/>
  <c r="G536" i="55"/>
  <c r="E536" i="55"/>
  <c r="A537" i="55"/>
  <c r="CP545" i="50"/>
  <c r="AX546" i="50"/>
  <c r="AS516" i="50"/>
  <c r="A517" i="50"/>
  <c r="F537" i="55" l="1"/>
  <c r="G537" i="55"/>
  <c r="E537" i="55"/>
  <c r="A538" i="55"/>
  <c r="CP546" i="50"/>
  <c r="AX547" i="50"/>
  <c r="A518" i="50"/>
  <c r="AS517" i="50"/>
  <c r="F538" i="55" l="1"/>
  <c r="G538" i="55"/>
  <c r="E538" i="55"/>
  <c r="A539" i="55"/>
  <c r="AX548" i="50"/>
  <c r="CP547" i="50"/>
  <c r="AS518" i="50"/>
  <c r="A519" i="50"/>
  <c r="G539" i="55" l="1"/>
  <c r="F539" i="55"/>
  <c r="E539" i="55"/>
  <c r="A540" i="55"/>
  <c r="CP548" i="50"/>
  <c r="AX549" i="50"/>
  <c r="A520" i="50"/>
  <c r="AS519" i="50"/>
  <c r="G540" i="55" l="1"/>
  <c r="F540" i="55"/>
  <c r="E540" i="55"/>
  <c r="A541" i="55"/>
  <c r="CP549" i="50"/>
  <c r="AX550" i="50"/>
  <c r="AS520" i="50"/>
  <c r="A521" i="50"/>
  <c r="F541" i="55" l="1"/>
  <c r="E541" i="55"/>
  <c r="G541" i="55"/>
  <c r="A542" i="55"/>
  <c r="AX551" i="50"/>
  <c r="CP550" i="50"/>
  <c r="AS521" i="50"/>
  <c r="A522" i="50"/>
  <c r="G542" i="55" l="1"/>
  <c r="E542" i="55"/>
  <c r="F542" i="55"/>
  <c r="A543" i="55"/>
  <c r="CP551" i="50"/>
  <c r="AX552" i="50"/>
  <c r="AS522" i="50"/>
  <c r="A523" i="50"/>
  <c r="F543" i="55" l="1"/>
  <c r="G543" i="55"/>
  <c r="E543" i="55"/>
  <c r="A544" i="55"/>
  <c r="AX553" i="50"/>
  <c r="CP552" i="50"/>
  <c r="AS523" i="50"/>
  <c r="A524" i="50"/>
  <c r="F544" i="55" l="1"/>
  <c r="G544" i="55"/>
  <c r="E544" i="55"/>
  <c r="A545" i="55"/>
  <c r="CP553" i="50"/>
  <c r="AX554" i="50"/>
  <c r="A525" i="50"/>
  <c r="AS524" i="50"/>
  <c r="F545" i="55" l="1"/>
  <c r="G545" i="55"/>
  <c r="E545" i="55"/>
  <c r="A546" i="55"/>
  <c r="CP554" i="50"/>
  <c r="AX555" i="50"/>
  <c r="A526" i="50"/>
  <c r="AS525" i="50"/>
  <c r="G546" i="55" l="1"/>
  <c r="F546" i="55"/>
  <c r="E546" i="55"/>
  <c r="A547" i="55"/>
  <c r="AX556" i="50"/>
  <c r="CP555" i="50"/>
  <c r="AS526" i="50"/>
  <c r="A527" i="50"/>
  <c r="G547" i="55" l="1"/>
  <c r="F547" i="55"/>
  <c r="E547" i="55"/>
  <c r="A548" i="55"/>
  <c r="AX557" i="50"/>
  <c r="CP556" i="50"/>
  <c r="A528" i="50"/>
  <c r="AS527" i="50"/>
  <c r="E548" i="55" l="1"/>
  <c r="F548" i="55"/>
  <c r="G548" i="55"/>
  <c r="A549" i="55"/>
  <c r="AX558" i="50"/>
  <c r="CP557" i="50"/>
  <c r="AS528" i="50"/>
  <c r="A529" i="50"/>
  <c r="G549" i="55" l="1"/>
  <c r="F549" i="55"/>
  <c r="E549" i="55"/>
  <c r="A550" i="55"/>
  <c r="CP558" i="50"/>
  <c r="AX559" i="50"/>
  <c r="A530" i="50"/>
  <c r="AS529" i="50"/>
  <c r="F550" i="55" l="1"/>
  <c r="G550" i="55"/>
  <c r="E550" i="55"/>
  <c r="A551" i="55"/>
  <c r="AX560" i="50"/>
  <c r="CP559" i="50"/>
  <c r="AS530" i="50"/>
  <c r="A531" i="50"/>
  <c r="F551" i="55" l="1"/>
  <c r="E551" i="55"/>
  <c r="G551" i="55"/>
  <c r="A552" i="55"/>
  <c r="AX561" i="50"/>
  <c r="CP560" i="50"/>
  <c r="A532" i="50"/>
  <c r="AS531" i="50"/>
  <c r="F552" i="55" l="1"/>
  <c r="G552" i="55"/>
  <c r="E552" i="55"/>
  <c r="A553" i="55"/>
  <c r="CP561" i="50"/>
  <c r="AX562" i="50"/>
  <c r="AS532" i="50"/>
  <c r="A533" i="50"/>
  <c r="G553" i="55" l="1"/>
  <c r="F553" i="55"/>
  <c r="E553" i="55"/>
  <c r="A554" i="55"/>
  <c r="AX563" i="50"/>
  <c r="CP562" i="50"/>
  <c r="AS533" i="50"/>
  <c r="A534" i="50"/>
  <c r="G554" i="55" l="1"/>
  <c r="F554" i="55"/>
  <c r="E554" i="55"/>
  <c r="A555" i="55"/>
  <c r="CP563" i="50"/>
  <c r="AX564" i="50"/>
  <c r="A535" i="50"/>
  <c r="AS534" i="50"/>
  <c r="G555" i="55" l="1"/>
  <c r="F555" i="55"/>
  <c r="E555" i="55"/>
  <c r="A556" i="55"/>
  <c r="AX565" i="50"/>
  <c r="CP564" i="50"/>
  <c r="AS535" i="50"/>
  <c r="A536" i="50"/>
  <c r="F556" i="55" l="1"/>
  <c r="E556" i="55"/>
  <c r="G556" i="55"/>
  <c r="A557" i="55"/>
  <c r="AX566" i="50"/>
  <c r="CP565" i="50"/>
  <c r="A537" i="50"/>
  <c r="AS536" i="50"/>
  <c r="F557" i="55" l="1"/>
  <c r="E557" i="55"/>
  <c r="G557" i="55"/>
  <c r="A558" i="55"/>
  <c r="CP566" i="50"/>
  <c r="AX567" i="50"/>
  <c r="AS537" i="50"/>
  <c r="A538" i="50"/>
  <c r="F558" i="55" l="1"/>
  <c r="G558" i="55"/>
  <c r="E558" i="55"/>
  <c r="A559" i="55"/>
  <c r="AX568" i="50"/>
  <c r="CP567" i="50"/>
  <c r="A539" i="50"/>
  <c r="AS538" i="50"/>
  <c r="G559" i="55" l="1"/>
  <c r="E559" i="55"/>
  <c r="F559" i="55"/>
  <c r="A560" i="55"/>
  <c r="AX569" i="50"/>
  <c r="CP568" i="50"/>
  <c r="AS539" i="50"/>
  <c r="A540" i="50"/>
  <c r="G560" i="55" l="1"/>
  <c r="F560" i="55"/>
  <c r="E560" i="55"/>
  <c r="A561" i="55"/>
  <c r="AX570" i="50"/>
  <c r="CP569" i="50"/>
  <c r="A541" i="50"/>
  <c r="AS540" i="50"/>
  <c r="G561" i="55" l="1"/>
  <c r="F561" i="55"/>
  <c r="E561" i="55"/>
  <c r="A562" i="55"/>
  <c r="AX571" i="50"/>
  <c r="CP570" i="50"/>
  <c r="AS541" i="50"/>
  <c r="A542" i="50"/>
  <c r="G562" i="55" l="1"/>
  <c r="F562" i="55"/>
  <c r="E562" i="55"/>
  <c r="A563" i="55"/>
  <c r="AX572" i="50"/>
  <c r="CP571" i="50"/>
  <c r="A543" i="50"/>
  <c r="AS542" i="50"/>
  <c r="F563" i="55" l="1"/>
  <c r="G563" i="55"/>
  <c r="E563" i="55"/>
  <c r="A564" i="55"/>
  <c r="CP572" i="50"/>
  <c r="AX573" i="50"/>
  <c r="AS543" i="50"/>
  <c r="A544" i="50"/>
  <c r="F564" i="55" l="1"/>
  <c r="G564" i="55"/>
  <c r="E564" i="55"/>
  <c r="A565" i="55"/>
  <c r="AX574" i="50"/>
  <c r="CP573" i="50"/>
  <c r="AS544" i="50"/>
  <c r="A545" i="50"/>
  <c r="F565" i="55" l="1"/>
  <c r="G565" i="55"/>
  <c r="E565" i="55"/>
  <c r="A566" i="55"/>
  <c r="AX575" i="50"/>
  <c r="CP574" i="50"/>
  <c r="A546" i="50"/>
  <c r="AS545" i="50"/>
  <c r="G566" i="55" l="1"/>
  <c r="F566" i="55"/>
  <c r="E566" i="55"/>
  <c r="A567" i="55"/>
  <c r="CP575" i="50"/>
  <c r="AX576" i="50"/>
  <c r="AS546" i="50"/>
  <c r="A547" i="50"/>
  <c r="G567" i="55" l="1"/>
  <c r="F567" i="55"/>
  <c r="E567" i="55"/>
  <c r="A568" i="55"/>
  <c r="AX577" i="50"/>
  <c r="CP576" i="50"/>
  <c r="A548" i="50"/>
  <c r="AS547" i="50"/>
  <c r="G568" i="55" l="1"/>
  <c r="F568" i="55"/>
  <c r="E568" i="55"/>
  <c r="A569" i="55"/>
  <c r="CP577" i="50"/>
  <c r="AX578" i="50"/>
  <c r="A549" i="50"/>
  <c r="AS548" i="50"/>
  <c r="F569" i="55" l="1"/>
  <c r="G569" i="55"/>
  <c r="E569" i="55"/>
  <c r="A570" i="55"/>
  <c r="AX579" i="50"/>
  <c r="CP578" i="50"/>
  <c r="A550" i="50"/>
  <c r="AS549" i="50"/>
  <c r="E570" i="55" l="1"/>
  <c r="F570" i="55"/>
  <c r="G570" i="55"/>
  <c r="A571" i="55"/>
  <c r="AX580" i="50"/>
  <c r="CP579" i="50"/>
  <c r="A551" i="50"/>
  <c r="AS550" i="50"/>
  <c r="F571" i="55" l="1"/>
  <c r="E571" i="55"/>
  <c r="G571" i="55"/>
  <c r="A572" i="55"/>
  <c r="CP580" i="50"/>
  <c r="AX581" i="50"/>
  <c r="AS551" i="50"/>
  <c r="A552" i="50"/>
  <c r="F572" i="55" l="1"/>
  <c r="G572" i="55"/>
  <c r="E572" i="55"/>
  <c r="A573" i="55"/>
  <c r="AX582" i="50"/>
  <c r="CP581" i="50"/>
  <c r="A553" i="50"/>
  <c r="AS552" i="50"/>
  <c r="G573" i="55" l="1"/>
  <c r="F573" i="55"/>
  <c r="E573" i="55"/>
  <c r="A574" i="55"/>
  <c r="AX583" i="50"/>
  <c r="CP582" i="50"/>
  <c r="A554" i="50"/>
  <c r="AS553" i="50"/>
  <c r="G574" i="55" l="1"/>
  <c r="F574" i="55"/>
  <c r="E574" i="55"/>
  <c r="A575" i="55"/>
  <c r="AX584" i="50"/>
  <c r="CP583" i="50"/>
  <c r="A555" i="50"/>
  <c r="AS554" i="50"/>
  <c r="G575" i="55" l="1"/>
  <c r="F575" i="55"/>
  <c r="E575" i="55"/>
  <c r="A576" i="55"/>
  <c r="AX585" i="50"/>
  <c r="CP584" i="50"/>
  <c r="A556" i="50"/>
  <c r="AS555" i="50"/>
  <c r="E576" i="55" l="1"/>
  <c r="F576" i="55"/>
  <c r="G576" i="55"/>
  <c r="A577" i="55"/>
  <c r="AX586" i="50"/>
  <c r="CP585" i="50"/>
  <c r="AS556" i="50"/>
  <c r="A557" i="50"/>
  <c r="F577" i="55" l="1"/>
  <c r="G577" i="55"/>
  <c r="E577" i="55"/>
  <c r="A578" i="55"/>
  <c r="CP586" i="50"/>
  <c r="AX587" i="50"/>
  <c r="A558" i="50"/>
  <c r="AS557" i="50"/>
  <c r="F578" i="55" l="1"/>
  <c r="G578" i="55"/>
  <c r="E578" i="55"/>
  <c r="A579" i="55"/>
  <c r="AX588" i="50"/>
  <c r="CP587" i="50"/>
  <c r="A559" i="50"/>
  <c r="AS558" i="50"/>
  <c r="F579" i="55" l="1"/>
  <c r="G579" i="55"/>
  <c r="E579" i="55"/>
  <c r="A580" i="55"/>
  <c r="AX589" i="50"/>
  <c r="CP588" i="50"/>
  <c r="A560" i="50"/>
  <c r="AS559" i="50"/>
  <c r="F580" i="55" l="1"/>
  <c r="G580" i="55"/>
  <c r="E580" i="55"/>
  <c r="A581" i="55"/>
  <c r="AX590" i="50"/>
  <c r="CP589" i="50"/>
  <c r="AS560" i="50"/>
  <c r="A561" i="50"/>
  <c r="G581" i="55" l="1"/>
  <c r="F581" i="55"/>
  <c r="E581" i="55"/>
  <c r="A582" i="55"/>
  <c r="AX591" i="50"/>
  <c r="CP590" i="50"/>
  <c r="AS561" i="50"/>
  <c r="A562" i="50"/>
  <c r="G582" i="55" l="1"/>
  <c r="F582" i="55"/>
  <c r="E582" i="55"/>
  <c r="A583" i="55"/>
  <c r="CP591" i="50"/>
  <c r="AX592" i="50"/>
  <c r="A563" i="50"/>
  <c r="AS562" i="50"/>
  <c r="F583" i="55" l="1"/>
  <c r="G583" i="55"/>
  <c r="E583" i="55"/>
  <c r="A584" i="55"/>
  <c r="AX593" i="50"/>
  <c r="CP592" i="50"/>
  <c r="AS563" i="50"/>
  <c r="A564" i="50"/>
  <c r="E584" i="55" l="1"/>
  <c r="G584" i="55"/>
  <c r="F584" i="55"/>
  <c r="A585" i="55"/>
  <c r="CP593" i="50"/>
  <c r="AX594" i="50"/>
  <c r="AS564" i="50"/>
  <c r="A565" i="50"/>
  <c r="F585" i="55" l="1"/>
  <c r="E585" i="55"/>
  <c r="G585" i="55"/>
  <c r="A586" i="55"/>
  <c r="CP594" i="50"/>
  <c r="AX595" i="50"/>
  <c r="AS565" i="50"/>
  <c r="A566" i="50"/>
  <c r="F586" i="55" l="1"/>
  <c r="G586" i="55"/>
  <c r="E586" i="55"/>
  <c r="A587" i="55"/>
  <c r="AX596" i="50"/>
  <c r="CP595" i="50"/>
  <c r="A567" i="50"/>
  <c r="AS566" i="50"/>
  <c r="G587" i="55" l="1"/>
  <c r="F587" i="55"/>
  <c r="E587" i="55"/>
  <c r="A588" i="55"/>
  <c r="AX597" i="50"/>
  <c r="CP596" i="50"/>
  <c r="A568" i="50"/>
  <c r="AS567" i="50"/>
  <c r="G588" i="55" l="1"/>
  <c r="F588" i="55"/>
  <c r="E588" i="55"/>
  <c r="A589" i="55"/>
  <c r="AX598" i="50"/>
  <c r="CP597" i="50"/>
  <c r="A569" i="50"/>
  <c r="AS568" i="50"/>
  <c r="G589" i="55" l="1"/>
  <c r="F589" i="55"/>
  <c r="E589" i="55"/>
  <c r="A590" i="55"/>
  <c r="AX599" i="50"/>
  <c r="CP598" i="50"/>
  <c r="AS569" i="50"/>
  <c r="A570" i="50"/>
  <c r="F590" i="55" l="1"/>
  <c r="G590" i="55"/>
  <c r="E590" i="55"/>
  <c r="A591" i="55"/>
  <c r="CP599" i="50"/>
  <c r="AX600" i="50"/>
  <c r="AS570" i="50"/>
  <c r="A571" i="50"/>
  <c r="G591" i="55" l="1"/>
  <c r="F591" i="55"/>
  <c r="E591" i="55"/>
  <c r="A592" i="55"/>
  <c r="CP600" i="50"/>
  <c r="AX601" i="50"/>
  <c r="A572" i="50"/>
  <c r="AS571" i="50"/>
  <c r="F592" i="55" l="1"/>
  <c r="G592" i="55"/>
  <c r="E592" i="55"/>
  <c r="A593" i="55"/>
  <c r="CP601" i="50"/>
  <c r="AX602" i="50"/>
  <c r="AS572" i="50"/>
  <c r="A573" i="50"/>
  <c r="F593" i="55" l="1"/>
  <c r="G593" i="55"/>
  <c r="E593" i="55"/>
  <c r="A594" i="55"/>
  <c r="CP602" i="50"/>
  <c r="AX603" i="50"/>
  <c r="A574" i="50"/>
  <c r="AS573" i="50"/>
  <c r="F594" i="55" l="1"/>
  <c r="E594" i="55"/>
  <c r="G594" i="55"/>
  <c r="A595" i="55"/>
  <c r="CP603" i="50"/>
  <c r="AX604" i="50"/>
  <c r="A575" i="50"/>
  <c r="AS574" i="50"/>
  <c r="G595" i="55" l="1"/>
  <c r="F595" i="55"/>
  <c r="E595" i="55"/>
  <c r="A596" i="55"/>
  <c r="AX605" i="50"/>
  <c r="CP604" i="50"/>
  <c r="A576" i="50"/>
  <c r="AS575" i="50"/>
  <c r="G596" i="55" l="1"/>
  <c r="F596" i="55"/>
  <c r="E596" i="55"/>
  <c r="A597" i="55"/>
  <c r="CP605" i="50"/>
  <c r="AX606" i="50"/>
  <c r="A577" i="50"/>
  <c r="AS576" i="50"/>
  <c r="F597" i="55" l="1"/>
  <c r="G597" i="55"/>
  <c r="E597" i="55"/>
  <c r="A598" i="55"/>
  <c r="AX607" i="50"/>
  <c r="CP606" i="50"/>
  <c r="AS577" i="50"/>
  <c r="A578" i="50"/>
  <c r="E598" i="55" l="1"/>
  <c r="G598" i="55"/>
  <c r="F598" i="55"/>
  <c r="A599" i="55"/>
  <c r="CP607" i="50"/>
  <c r="AX608" i="50"/>
  <c r="A579" i="50"/>
  <c r="AS578" i="50"/>
  <c r="F599" i="55" l="1"/>
  <c r="E599" i="55"/>
  <c r="G599" i="55"/>
  <c r="A600" i="55"/>
  <c r="AX609" i="50"/>
  <c r="CP608" i="50"/>
  <c r="A580" i="50"/>
  <c r="AS579" i="50"/>
  <c r="F600" i="55" l="1"/>
  <c r="G600" i="55"/>
  <c r="E600" i="55"/>
  <c r="A601" i="55"/>
  <c r="AX610" i="50"/>
  <c r="CP609" i="50"/>
  <c r="A581" i="50"/>
  <c r="AS580" i="50"/>
  <c r="F601" i="55" l="1"/>
  <c r="E601" i="55"/>
  <c r="G601" i="55"/>
  <c r="A602" i="55"/>
  <c r="AX611" i="50"/>
  <c r="CP610" i="50"/>
  <c r="A582" i="50"/>
  <c r="AS581" i="50"/>
  <c r="G602" i="55" l="1"/>
  <c r="F602" i="55"/>
  <c r="E602" i="55"/>
  <c r="A603" i="55"/>
  <c r="AX612" i="50"/>
  <c r="CP611" i="50"/>
  <c r="AS582" i="50"/>
  <c r="A583" i="50"/>
  <c r="G603" i="55" l="1"/>
  <c r="F603" i="55"/>
  <c r="E603" i="55"/>
  <c r="A604" i="55"/>
  <c r="AX613" i="50"/>
  <c r="CP612" i="50"/>
  <c r="A584" i="50"/>
  <c r="AS583" i="50"/>
  <c r="G604" i="55" l="1"/>
  <c r="F604" i="55"/>
  <c r="E604" i="55"/>
  <c r="A605" i="55"/>
  <c r="AX614" i="50"/>
  <c r="CP613" i="50"/>
  <c r="A585" i="50"/>
  <c r="AS584" i="50"/>
  <c r="F605" i="55" l="1"/>
  <c r="G605" i="55"/>
  <c r="A606" i="55"/>
  <c r="E605" i="55"/>
  <c r="CP614" i="50"/>
  <c r="AX615" i="50"/>
  <c r="CP615" i="50" s="1"/>
  <c r="A586" i="50"/>
  <c r="AS585" i="50"/>
  <c r="A607" i="55" l="1"/>
  <c r="F606" i="55"/>
  <c r="G606" i="55"/>
  <c r="E606" i="55"/>
  <c r="A587" i="50"/>
  <c r="AS586" i="50"/>
  <c r="F607" i="55" l="1"/>
  <c r="E607" i="55"/>
  <c r="G607" i="55"/>
  <c r="A608" i="55"/>
  <c r="A588" i="50"/>
  <c r="AS587" i="50"/>
  <c r="E608" i="55" l="1"/>
  <c r="F608" i="55"/>
  <c r="G608" i="55"/>
  <c r="A609" i="55"/>
  <c r="A589" i="50"/>
  <c r="AS588" i="50"/>
  <c r="G609" i="55" l="1"/>
  <c r="L10" i="55" s="1"/>
  <c r="F609" i="55"/>
  <c r="K10" i="55" s="1"/>
  <c r="E609" i="55"/>
  <c r="AS589" i="50"/>
  <c r="A590" i="50"/>
  <c r="CQ12" i="50" l="1"/>
  <c r="CR12" i="50"/>
  <c r="CS12" i="50"/>
  <c r="AU12" i="50"/>
  <c r="AT12" i="50"/>
  <c r="AV12" i="50"/>
  <c r="J10" i="55"/>
  <c r="L14" i="55" s="1"/>
  <c r="A591" i="50"/>
  <c r="AS590" i="50"/>
  <c r="D23" i="52" l="1"/>
  <c r="D24" i="52" s="1"/>
  <c r="D32" i="52"/>
  <c r="D33" i="52" s="1"/>
  <c r="L15" i="55"/>
  <c r="A592" i="50"/>
  <c r="AS591" i="50"/>
  <c r="E23" i="52" l="1"/>
  <c r="E24" i="52" s="1"/>
  <c r="E26" i="52" s="1"/>
  <c r="E32" i="52"/>
  <c r="E33" i="52" s="1"/>
  <c r="E35" i="52" s="1"/>
  <c r="A593" i="50"/>
  <c r="AS592" i="50"/>
  <c r="F35" i="52" l="1"/>
  <c r="E10" i="52"/>
  <c r="P6" i="75" s="1"/>
  <c r="E9" i="52"/>
  <c r="F26" i="52"/>
  <c r="A594" i="50"/>
  <c r="AS593" i="50"/>
  <c r="O6" i="75" l="1"/>
  <c r="E16" i="52"/>
  <c r="C12" i="59" s="1"/>
  <c r="C16" i="59" s="1"/>
  <c r="AS594" i="50"/>
  <c r="A595" i="50"/>
  <c r="C18" i="59" l="1"/>
  <c r="U6" i="75"/>
  <c r="A596" i="50"/>
  <c r="AS595" i="50"/>
  <c r="Z6" i="75" l="1"/>
  <c r="AB6" i="75" s="1"/>
  <c r="AC6" i="75" s="1"/>
  <c r="Y6" i="75"/>
  <c r="D10" i="62"/>
  <c r="D12" i="62" s="1"/>
  <c r="D15" i="62" s="1"/>
  <c r="C19" i="59"/>
  <c r="AS596" i="50"/>
  <c r="A597" i="50"/>
  <c r="AM6" i="75" l="1"/>
  <c r="AL6" i="75"/>
  <c r="AJ6" i="75"/>
  <c r="AK6" i="75"/>
  <c r="AI6" i="75"/>
  <c r="AH6" i="75"/>
  <c r="AD6" i="75"/>
  <c r="AE6" i="75"/>
  <c r="AN6" i="75"/>
  <c r="AG6" i="75"/>
  <c r="AF6" i="75"/>
  <c r="A598" i="50"/>
  <c r="AS597" i="50"/>
  <c r="AS598" i="50" l="1"/>
  <c r="A599" i="50"/>
  <c r="A600" i="50" l="1"/>
  <c r="AS599" i="50"/>
  <c r="A601" i="50" l="1"/>
  <c r="AS600" i="50"/>
  <c r="A602" i="50" l="1"/>
  <c r="AS601" i="50"/>
  <c r="A603" i="50" l="1"/>
  <c r="AS602" i="50"/>
  <c r="AS603" i="50" l="1"/>
  <c r="A604" i="50"/>
  <c r="A605" i="50" l="1"/>
  <c r="AS604" i="50"/>
  <c r="AS605" i="50" l="1"/>
  <c r="A606" i="50"/>
  <c r="A607" i="50" l="1"/>
  <c r="AS606" i="50"/>
  <c r="AS607" i="50" l="1"/>
  <c r="A608" i="50"/>
  <c r="A609" i="50" l="1"/>
  <c r="AS608" i="50"/>
  <c r="A610" i="50" l="1"/>
  <c r="AS609" i="50"/>
  <c r="AS610" i="50" l="1"/>
  <c r="A611" i="50"/>
  <c r="AS611" i="50" l="1"/>
  <c r="A612" i="50"/>
  <c r="A613" i="50" l="1"/>
  <c r="AS612" i="50"/>
  <c r="A614" i="50" l="1"/>
  <c r="AS613" i="50"/>
  <c r="AS614" i="50" l="1"/>
  <c r="A615" i="50"/>
  <c r="AS615" i="5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Hema Malini</author>
  </authors>
  <commentList>
    <comment ref="D12" authorId="0" shapeId="0" xr:uid="{439D27D0-F975-406F-BF0B-BB008EE11C10}">
      <text>
        <r>
          <rPr>
            <sz val="9"/>
            <color indexed="81"/>
            <rFont val="Tahoma"/>
            <family val="2"/>
          </rPr>
          <t>NITF =0
AAA to AA-=1
A+ to A-  =2
BBB+to BB-=3
Belo BB-= 4
Unrated=5</t>
        </r>
      </text>
    </comment>
    <comment ref="D71" authorId="0" shapeId="0" xr:uid="{5D08B5E9-F7B8-46B0-B919-810202C360A2}">
      <text>
        <r>
          <rPr>
            <sz val="9"/>
            <color indexed="81"/>
            <rFont val="Tahoma"/>
            <family val="2"/>
          </rPr>
          <t>NITF =0
AAA to AA-=1
A+ to A-  =2
BBB+to BB-=3
Belo BB-= 4
Unrated=5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saroja</author>
  </authors>
  <commentList>
    <comment ref="D132" authorId="0" shapeId="0" xr:uid="{39A42662-54B9-4368-B0B8-CB1B7FE4176E}">
      <text>
        <r>
          <rPr>
            <b/>
            <sz val="9"/>
            <color indexed="81"/>
            <rFont val="Tahoma"/>
            <family val="2"/>
          </rPr>
          <t>Input to be given in sheet 'Table 2A'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Hema Malini</author>
  </authors>
  <commentList>
    <comment ref="D8" authorId="0" shapeId="0" xr:uid="{1FEECA5E-8E64-4EF1-B09A-A0D0830BAABC}">
      <text>
        <r>
          <rPr>
            <sz val="9"/>
            <color indexed="81"/>
            <rFont val="Tahoma"/>
            <family val="2"/>
          </rPr>
          <t>NITF =0
AAA to AA-=1
A+ to A-  =2
BBB+to BB-=3
Belo BB-= 4
Unrated=5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Hema Malini</author>
  </authors>
  <commentList>
    <comment ref="D8" authorId="0" shapeId="0" xr:uid="{4AE0E01F-F012-412F-B237-645CED29B005}">
      <text>
        <r>
          <rPr>
            <sz val="9"/>
            <color indexed="81"/>
            <rFont val="Tahoma"/>
            <family val="2"/>
          </rPr>
          <t>NITF =0
AAA to AA-=1
A+ to A-  =2
BBB+to BB-=3
Belo BB-= 4
Unrated=5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Kelly</author>
  </authors>
  <commentList>
    <comment ref="L9" authorId="0" shapeId="0" xr:uid="{9CFD5F75-0589-46F8-A313-4E7E9B7D85E4}">
      <text>
        <r>
          <rPr>
            <b/>
            <sz val="9"/>
            <color indexed="81"/>
            <rFont val="Tahoma"/>
            <family val="2"/>
          </rPr>
          <t>balancing item</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Gayathri Khanna (IRR/ICT/Life, Gurugram)</author>
  </authors>
  <commentList>
    <comment ref="C18" authorId="0" shapeId="0" xr:uid="{9C6F44F6-0507-44C9-A9E7-C4A6FEDFD879}">
      <text>
        <r>
          <rPr>
            <b/>
            <sz val="9"/>
            <color indexed="81"/>
            <rFont val="Tahoma"/>
            <family val="2"/>
          </rPr>
          <t>Input the gross sum insured/covered for products that are exposed to flood peril.</t>
        </r>
      </text>
    </comment>
    <comment ref="C23" authorId="0" shapeId="0" xr:uid="{F907D3BF-F5B6-42DB-8BDA-61EE8BDE9FE9}">
      <text>
        <r>
          <rPr>
            <b/>
            <sz val="9"/>
            <color indexed="81"/>
            <rFont val="Tahoma"/>
            <family val="2"/>
          </rPr>
          <t>Input maximum amount of gross loss covered by a licensed person over a one-year period</t>
        </r>
      </text>
    </comment>
    <comment ref="B30" authorId="0" shapeId="0" xr:uid="{9172BA04-B8DF-4FAB-8F11-3C6E5D445A53}">
      <text>
        <r>
          <rPr>
            <b/>
            <sz val="9"/>
            <color indexed="81"/>
            <rFont val="Tahoma"/>
            <family val="2"/>
          </rPr>
          <t xml:space="preserve">Calculation to be undertaken based on proposed Rules specified </t>
        </r>
      </text>
    </comment>
    <comment ref="B34" authorId="0" shapeId="0" xr:uid="{FA4B4264-38CB-4F15-A7BA-10C67D243B95}">
      <text>
        <r>
          <rPr>
            <b/>
            <sz val="9"/>
            <color indexed="81"/>
            <rFont val="Tahoma"/>
            <family val="2"/>
          </rPr>
          <t xml:space="preserve">Calculation to be undertaken based on proposed Rules specified </t>
        </r>
      </text>
    </comment>
  </commentList>
</comments>
</file>

<file path=xl/sharedStrings.xml><?xml version="1.0" encoding="utf-8"?>
<sst xmlns="http://schemas.openxmlformats.org/spreadsheetml/2006/main" count="2379" uniqueCount="974">
  <si>
    <t>AAA to AA-</t>
  </si>
  <si>
    <t>A+ to A-</t>
  </si>
  <si>
    <t>BBB+ to BB-</t>
  </si>
  <si>
    <t>Paid-up non-cumulative irredeemable preference shares</t>
  </si>
  <si>
    <t>Cumulative irredeemable preference shares</t>
  </si>
  <si>
    <t>Mandatory capital loan stocks and other similar capital instruments</t>
  </si>
  <si>
    <t>Irredeemable subordinated debts</t>
  </si>
  <si>
    <t>Total</t>
  </si>
  <si>
    <t xml:space="preserve">ASSET CASH FLOWS </t>
  </si>
  <si>
    <t>Government Securities</t>
  </si>
  <si>
    <t>Corporate Bonds</t>
  </si>
  <si>
    <t>TOTAL CASHFLOWS</t>
  </si>
  <si>
    <t>\</t>
  </si>
  <si>
    <t>Deferred income tax assets</t>
  </si>
  <si>
    <t>a</t>
  </si>
  <si>
    <t>b</t>
  </si>
  <si>
    <t>c</t>
  </si>
  <si>
    <t>d</t>
  </si>
  <si>
    <t>e</t>
  </si>
  <si>
    <t>Instruction for filling templates</t>
  </si>
  <si>
    <t>Worksheet</t>
  </si>
  <si>
    <t>All items shaded yellow indicate inputs, could be 0 as well</t>
  </si>
  <si>
    <t>No</t>
  </si>
  <si>
    <t xml:space="preserve">Freehold land and buildings occupied by the insurer </t>
  </si>
  <si>
    <t>Freehold land and buildings held for investment purposes</t>
  </si>
  <si>
    <t>Deposits</t>
  </si>
  <si>
    <t xml:space="preserve">Agent balances, Staff loans </t>
  </si>
  <si>
    <t>The amounts are to be given in LKR'000</t>
  </si>
  <si>
    <t>Government Debt Securities</t>
  </si>
  <si>
    <t>Debt Securities fully guaranteed by the Government of Sri Lanka</t>
  </si>
  <si>
    <t>I</t>
  </si>
  <si>
    <t>II</t>
  </si>
  <si>
    <t>III</t>
  </si>
  <si>
    <t>IV</t>
  </si>
  <si>
    <t>V</t>
  </si>
  <si>
    <t>VIII</t>
  </si>
  <si>
    <t>IX</t>
  </si>
  <si>
    <t>X</t>
  </si>
  <si>
    <t>Prepayments</t>
  </si>
  <si>
    <t>Inventory</t>
  </si>
  <si>
    <t>AAA to AA- and A1/P1</t>
  </si>
  <si>
    <t>A+ to A- and A2/P2</t>
  </si>
  <si>
    <t>BBB+ to BB- and A3/P3</t>
  </si>
  <si>
    <t>Check</t>
  </si>
  <si>
    <t xml:space="preserve">Debt Securities issued by the Government of Sri Lanka </t>
  </si>
  <si>
    <t>LKR ('000)</t>
  </si>
  <si>
    <t>XI</t>
  </si>
  <si>
    <t xml:space="preserve">Value of asset as % of admissible assets </t>
  </si>
  <si>
    <t>Calculations are done here, do not make any entry</t>
  </si>
  <si>
    <t>LEGENDS USED</t>
  </si>
  <si>
    <t>Debt Securities issued by any foreign Government/fully guaranteed by any foreign government/ issued by Central Bank of any foreign country /fully Guaranteed by Central bank of any foreign country and carrying an investment grade rating to the instrument</t>
  </si>
  <si>
    <t>XII</t>
  </si>
  <si>
    <t>Admissible  limit %</t>
  </si>
  <si>
    <t>High Volatility</t>
  </si>
  <si>
    <t>Medium Volatility</t>
  </si>
  <si>
    <t>Cargo</t>
  </si>
  <si>
    <t>Engineering</t>
  </si>
  <si>
    <t>Low Volatility</t>
  </si>
  <si>
    <t>Fire</t>
  </si>
  <si>
    <t>Health</t>
  </si>
  <si>
    <t>Expenses</t>
  </si>
  <si>
    <t>Other Outgo</t>
  </si>
  <si>
    <t>Contact Details :</t>
  </si>
  <si>
    <t>Contents</t>
  </si>
  <si>
    <t>Checks</t>
  </si>
  <si>
    <t>Total Corporate Bonds</t>
  </si>
  <si>
    <t>Total Deposits</t>
  </si>
  <si>
    <t>Admissible</t>
  </si>
  <si>
    <t>Inadmissible</t>
  </si>
  <si>
    <t>Premiums o/s &lt;60 days</t>
  </si>
  <si>
    <t>Other Assets</t>
  </si>
  <si>
    <t>Components of Market Risk</t>
  </si>
  <si>
    <t>LKR</t>
  </si>
  <si>
    <t>Interest Risk Capital Charge</t>
  </si>
  <si>
    <t>Equity Risk Capital Charge</t>
  </si>
  <si>
    <t>Property Risk Capital Charge</t>
  </si>
  <si>
    <t xml:space="preserve">Gold Risk Capital Charge </t>
  </si>
  <si>
    <t>Down shock</t>
  </si>
  <si>
    <t xml:space="preserve">Interest rate risk inclusive of Credit Spread Risk </t>
  </si>
  <si>
    <t>3.Equity Risk Capital Charge</t>
  </si>
  <si>
    <t xml:space="preserve">Equity Risk Capital Charge = Equity risk exposure * Equity risk factor </t>
  </si>
  <si>
    <t xml:space="preserve">Category </t>
  </si>
  <si>
    <t>%</t>
  </si>
  <si>
    <t>Equity Risk capital Charge</t>
  </si>
  <si>
    <t>4 .Property Risk Capital Charge</t>
  </si>
  <si>
    <t>Property Risk Capital Charge = Property risk exposure * 25%</t>
  </si>
  <si>
    <t xml:space="preserve">5. Gold Risk Capital Charge </t>
  </si>
  <si>
    <t>Gold Risk Capital Charge = Gold risk exposure * 15%</t>
  </si>
  <si>
    <t>Term</t>
  </si>
  <si>
    <t>Zero Spot curve</t>
  </si>
  <si>
    <t>Base curve</t>
  </si>
  <si>
    <t>Base</t>
  </si>
  <si>
    <t>Up Shock</t>
  </si>
  <si>
    <t>Down Shock</t>
  </si>
  <si>
    <t xml:space="preserve">Determination of Operational risk capital charges (ORCC) </t>
  </si>
  <si>
    <t>Operational risk capital charges (ORCC) = 1% X Total assets</t>
  </si>
  <si>
    <t>Parameter</t>
  </si>
  <si>
    <t>Risk Factor</t>
  </si>
  <si>
    <t>Total Assets</t>
  </si>
  <si>
    <t>Operational Risk capital charge</t>
  </si>
  <si>
    <t>General Insurance</t>
  </si>
  <si>
    <t>Class of Business</t>
  </si>
  <si>
    <t xml:space="preserve">Premium Liability Risk charge </t>
  </si>
  <si>
    <t xml:space="preserve">Claim Liability Risk charge </t>
  </si>
  <si>
    <t xml:space="preserve">General Liability Risk Capital Charge (LRCC) </t>
  </si>
  <si>
    <t xml:space="preserve">Determination of Risk-based Capital Required (RCR) </t>
  </si>
  <si>
    <t>Credit risk capital charge</t>
  </si>
  <si>
    <t>Market risk capital charge</t>
  </si>
  <si>
    <t>Liability risk capital charge</t>
  </si>
  <si>
    <t>Operational risk capital charge</t>
  </si>
  <si>
    <t>Total Risk Capital Charge</t>
  </si>
  <si>
    <t>Diversification Benefit</t>
  </si>
  <si>
    <t>Total Available capital</t>
  </si>
  <si>
    <t>Deductions</t>
  </si>
  <si>
    <t>Tier 2 Capital</t>
  </si>
  <si>
    <t>Capital reserves</t>
  </si>
  <si>
    <t>Insurer Available Capital</t>
  </si>
  <si>
    <t>Determination of Total Available Capital (from Insurer Balance Sheet)</t>
  </si>
  <si>
    <t>Determination of Risk-based Capital Adequacy Ratio (RCAR)</t>
  </si>
  <si>
    <t>Total Available Capital (TAC)</t>
  </si>
  <si>
    <t xml:space="preserve">Name of Company : </t>
  </si>
  <si>
    <t>2.  Minimum Capital Requirement (MCR)</t>
  </si>
  <si>
    <t>Capital Adequacy Satisfied?</t>
  </si>
  <si>
    <t>Total Balance Sheet:  Liabilities and Equity</t>
  </si>
  <si>
    <t>Total Balance Sheet:  Assets</t>
  </si>
  <si>
    <t>Check (L + E = A)</t>
  </si>
  <si>
    <t>Base Yield Curve</t>
  </si>
  <si>
    <t>Shock Scenario Factors</t>
  </si>
  <si>
    <t>Shocked Yield Curves</t>
  </si>
  <si>
    <t>Shocked Yield Curves for Corporate Bond Spread Test</t>
  </si>
  <si>
    <t>Please briefly describe:</t>
  </si>
  <si>
    <t>Source and date of zero coupon spot rates entered above:</t>
  </si>
  <si>
    <t>Formulas/calculation approach to determine rates for terms where quoted government bond rates were not available:</t>
  </si>
  <si>
    <t>Any other adjustments or modifications to the yield curve, including justifications:</t>
  </si>
  <si>
    <t>Yield Curve assumptions</t>
  </si>
  <si>
    <t>Cash</t>
  </si>
  <si>
    <t>Determination of Credit Risk Capital Charge</t>
  </si>
  <si>
    <t>Market Risk Capital Charge (MRCC)</t>
  </si>
  <si>
    <t>Gold Risk Capital Charge</t>
  </si>
  <si>
    <t>Up shock</t>
  </si>
  <si>
    <t>Discount factors</t>
  </si>
  <si>
    <t>Yield Curves</t>
  </si>
  <si>
    <t>Zero Coupon Curve (Base)</t>
  </si>
  <si>
    <t>Liability CFs</t>
  </si>
  <si>
    <t>Present Value Calculations</t>
  </si>
  <si>
    <t>Change in Present Value of Liabilities:</t>
  </si>
  <si>
    <t>Base (L0)</t>
  </si>
  <si>
    <t>Up shock (L1)</t>
  </si>
  <si>
    <t>Down shock (L2)</t>
  </si>
  <si>
    <t>Up Shock (L1 - L0)</t>
  </si>
  <si>
    <t>Down Shock (L2 - L0)</t>
  </si>
  <si>
    <t>Change in present value of liabilities</t>
  </si>
  <si>
    <t>Change in present value of surplus (A - L)</t>
  </si>
  <si>
    <t>Change in present value of assets</t>
  </si>
  <si>
    <t>1.Interest Rate Risk (guaranteed liabilities and interest rate sensitive assets)</t>
  </si>
  <si>
    <t>2. Credit Spread Risk (interest rate shocks plus credit spread shocks on corporate bonds)</t>
  </si>
  <si>
    <t>Interest Rate risk charge</t>
  </si>
  <si>
    <t>Asset shock calculations used for Determination of Interest Rate Risk charges (Market Risk section)</t>
  </si>
  <si>
    <t xml:space="preserve">Asset CFs </t>
  </si>
  <si>
    <t>Base (A0)</t>
  </si>
  <si>
    <t>Up shock (A1)</t>
  </si>
  <si>
    <t>Down shock (A2)</t>
  </si>
  <si>
    <t>Change in Present Value of Assets</t>
  </si>
  <si>
    <t>Up Shock (A1-A0)</t>
  </si>
  <si>
    <t>Down Shock (A2 - A0)</t>
  </si>
  <si>
    <t>Part 1:  Interest Rate Risk shock without adjustment for credit spread shocks on credit-risk bearing securities</t>
  </si>
  <si>
    <t>Asset cash flows (assets with interest rate risk only)</t>
  </si>
  <si>
    <t>Total Asset Cash flow</t>
  </si>
  <si>
    <t>Part 2:  Interest Rate Risk shock INCLUDING adjustment for credit spread shocks on credit-risk bearing securities</t>
  </si>
  <si>
    <t>Yield Curves including assumed credit spread</t>
  </si>
  <si>
    <t>Zero Coupon Curve + spread</t>
  </si>
  <si>
    <t>Asset CF</t>
  </si>
  <si>
    <t>Government Bonds only</t>
  </si>
  <si>
    <t>(Government securities are discounted with risk-free rates; corporate bonds are discounted with "risky" rates)</t>
  </si>
  <si>
    <t>Change in present value of assets, including spread risk</t>
  </si>
  <si>
    <t>Credit Spread Risk Capital Charge (excess)</t>
  </si>
  <si>
    <t>Claims</t>
  </si>
  <si>
    <t>Unearned Premium Reserve</t>
  </si>
  <si>
    <t>Liability Risk Capital Charge (LRCC) = Premium Liability Risk charge + Claims Liability Risk Charge</t>
  </si>
  <si>
    <t>Revenue reserves (excluding retained earnings)</t>
  </si>
  <si>
    <t>Property</t>
  </si>
  <si>
    <t>in LKR 000s</t>
  </si>
  <si>
    <t>worksheets shaded yellow require some data input from company</t>
  </si>
  <si>
    <t>worksheets shaded red are those where calculations are performed and no additional input is required</t>
  </si>
  <si>
    <t>Is the asset class admissible?</t>
  </si>
  <si>
    <t>yes</t>
  </si>
  <si>
    <t>Market Consistent Value for RBC</t>
  </si>
  <si>
    <t>IFRS Value 
(for reconciliation)</t>
  </si>
  <si>
    <t>Shareholder's Equity (and adjustments)</t>
  </si>
  <si>
    <t>Value of admissible assets (before limits applied)</t>
  </si>
  <si>
    <t>Inadmissible Property, Plant and Equipment</t>
  </si>
  <si>
    <t>Inadmissible loans and advances</t>
  </si>
  <si>
    <t>Tax receivables</t>
  </si>
  <si>
    <t>Assets pledged to support credit facilities</t>
  </si>
  <si>
    <t>Claims Receivable under policies held by an insurer for its own benefit (other than reinsurance policies)</t>
  </si>
  <si>
    <t>Inadmissible investments in shares</t>
  </si>
  <si>
    <t>Inadmissible investments in related parties</t>
  </si>
  <si>
    <t>LKR 000's</t>
  </si>
  <si>
    <t>Inadmissible Assets 
(100% concentration risk charge)</t>
  </si>
  <si>
    <t>Inadmissible Assets 
(deducted from TAC)</t>
  </si>
  <si>
    <t>Inadmissible Assets</t>
  </si>
  <si>
    <t>Inadmissible Assets (not deducted from TAC)</t>
  </si>
  <si>
    <t>Deposits with a licensed commercial bank or any licensed specialised bank carrying an  investment grade rating</t>
  </si>
  <si>
    <t>Deposits with any licensed finance company listed on a licensed stock exchange carrying an  investment grade rating</t>
  </si>
  <si>
    <t>Accrued premium outstanding for no longer than 60 days from the inception of the policy</t>
  </si>
  <si>
    <t>XIV</t>
  </si>
  <si>
    <t>XV</t>
  </si>
  <si>
    <t>XVI</t>
  </si>
  <si>
    <t>XVII</t>
  </si>
  <si>
    <t>Item</t>
  </si>
  <si>
    <t>Mortgage loans on immovable property approved by the Board as at 31.12.2010, not exceeding 80% of the value of the property</t>
  </si>
  <si>
    <t>Premium outstanding for more than 60 days from the inception of the policy</t>
  </si>
  <si>
    <t>Admissible Asset Value 
(asset class sub-limits applied)</t>
  </si>
  <si>
    <t>Allowed admissible value of asset before sub-limits</t>
  </si>
  <si>
    <t>Determination of Concentration Risk Capital Charge</t>
  </si>
  <si>
    <t>Inadmissible Assets 
(subject to concentration risk charge)</t>
  </si>
  <si>
    <t>Risk Charge Factor</t>
  </si>
  <si>
    <t>Concentration Risk Charge</t>
  </si>
  <si>
    <t>Asset Class</t>
  </si>
  <si>
    <t>Concentration risk capital charge</t>
  </si>
  <si>
    <t>Additional Comments or Explanations</t>
  </si>
  <si>
    <t>Admissible Value of Asset</t>
  </si>
  <si>
    <t>Credit Risk Charge Factor</t>
  </si>
  <si>
    <t>Credit Risk Charge</t>
  </si>
  <si>
    <t>Secured by residential property</t>
  </si>
  <si>
    <t>Secured by commercial real estate</t>
  </si>
  <si>
    <t>Adjustment for Credit Risk Mitigation as provided in Rule</t>
  </si>
  <si>
    <t>manual input, only as necessary</t>
  </si>
  <si>
    <t>Input risk free interest rates and Average Corporate Bond Spread</t>
  </si>
  <si>
    <t>Average Corporate Bond Spread (basis points)</t>
  </si>
  <si>
    <t>Present Value of cashflows</t>
  </si>
  <si>
    <t>Difference</t>
  </si>
  <si>
    <t>Government securities are discounted using risk-free rates</t>
  </si>
  <si>
    <t>Corporate and other credit risk-bearing securities are discounted using average corporate spread</t>
  </si>
  <si>
    <t>Reconciliation of asset cashflows with balance sheet</t>
  </si>
  <si>
    <t xml:space="preserve"> * there may be small variations between discounted present values and actual market values</t>
  </si>
  <si>
    <t>Total Admissible Assets</t>
  </si>
  <si>
    <t>Notes:</t>
  </si>
  <si>
    <t>different categories than assumed above; it is provided to assist in completing the template only</t>
  </si>
  <si>
    <t>as they are not interest rate sensitive, and appropriate adjustments made to the reconciliation table as needed</t>
  </si>
  <si>
    <t>Issued and fully paid-up ordinary shares and share premiums</t>
  </si>
  <si>
    <t>Redeemable preference shares</t>
  </si>
  <si>
    <t>Revaluation reserves for freehold property</t>
  </si>
  <si>
    <t>Subordinated term debt that: has a min 5 year term, is unsecured, and is subject to a lock-in clause as stipulated in the Rule</t>
  </si>
  <si>
    <t>Tier 1 Capital</t>
  </si>
  <si>
    <t>Premium Liability</t>
  </si>
  <si>
    <t>Unexpired Risk Reserve - Best Estimate</t>
  </si>
  <si>
    <t>URR - Risk Margin</t>
  </si>
  <si>
    <t>Premium Liability (Max {UPR, (URR BE + URR RM)}</t>
  </si>
  <si>
    <t>Claims Liability</t>
  </si>
  <si>
    <t>all figures in LKR 000's</t>
  </si>
  <si>
    <t>Claims Liability - Best Estimate</t>
  </si>
  <si>
    <t>Claims Liability - Risk Margin</t>
  </si>
  <si>
    <t>Claims Liability - Total</t>
  </si>
  <si>
    <t>Liability Risk charge - URR and Claim Liabilities</t>
  </si>
  <si>
    <t>Net Unexpired Risk Reserve (BE + RM)</t>
  </si>
  <si>
    <t>Net Claims Liability (BE + RM)</t>
  </si>
  <si>
    <t>Premium Liability risk factor</t>
  </si>
  <si>
    <t>Claim Liability risk factor</t>
  </si>
  <si>
    <t>Total Policyholder Liabilities (net of reinsurance)</t>
  </si>
  <si>
    <t>Premium Due</t>
  </si>
  <si>
    <t>Commissions</t>
  </si>
  <si>
    <t>Other Income</t>
  </si>
  <si>
    <t xml:space="preserve">Notes: </t>
  </si>
  <si>
    <t>3. Liability cashflows should be provided for the Unexpired Risk Reserve and the Claim Liability (separate tables are given below)</t>
  </si>
  <si>
    <t>4. Inflows should only include items that are projected for policies currently in force and that are included in the liability valuation</t>
  </si>
  <si>
    <t>Total Liability Cashflow</t>
  </si>
  <si>
    <t>1. Liability Cash flows are required to be provided both Gross and Net of Reinsurance (separate tables given below) - Net cashflows are used for interest rate risk calculations</t>
  </si>
  <si>
    <t>Market Value</t>
  </si>
  <si>
    <t>1.  Items 1 and 2 are amounts due from reinsurers offset by amounts due to reinsurers. They are recorded in the asset side of the RBC balance sheet.</t>
  </si>
  <si>
    <t xml:space="preserve">3.  The reinsurance risk exposure should be separated into exposures to each credit rating class - a separate disclosure/reconciliation </t>
  </si>
  <si>
    <t>for each reinsurance contract is not necessary, but a reasonable allocation must be made and justified</t>
  </si>
  <si>
    <t>Ceded premium liabilities (Gross - Net Premium Liabilities)</t>
  </si>
  <si>
    <t>Reinsurance Components</t>
  </si>
  <si>
    <t>Counterparty credit risk factor</t>
  </si>
  <si>
    <t>Market Value 
(LKR 000's)</t>
  </si>
  <si>
    <t>Unit trust and mutual fund risk capital charge</t>
  </si>
  <si>
    <t>Capital Risk Charge</t>
  </si>
  <si>
    <t>Equity risk charge factor</t>
  </si>
  <si>
    <t>Equity Risk exposure</t>
  </si>
  <si>
    <t>Property Risk exposure</t>
  </si>
  <si>
    <t>Property risk charge factor</t>
  </si>
  <si>
    <t>Gold risk exposure</t>
  </si>
  <si>
    <t>Gold risk charge factor</t>
  </si>
  <si>
    <t>Unit Trusts and Mutual Funds</t>
  </si>
  <si>
    <t>Asset Category</t>
  </si>
  <si>
    <t>Money market instruments, including cash</t>
  </si>
  <si>
    <t>Ordinary shares</t>
  </si>
  <si>
    <t>Debt securities and corporate debt</t>
  </si>
  <si>
    <t>Other</t>
  </si>
  <si>
    <t>check against MC Balance Sheet</t>
  </si>
  <si>
    <t>Reinsurance Risk Exposure Component</t>
  </si>
  <si>
    <t>6.Unit Trusts and Mutual Funds risk capital charge</t>
  </si>
  <si>
    <t xml:space="preserve">Risk Capital Charge =  risk exposure * risk factor </t>
  </si>
  <si>
    <t>Risk exposure</t>
  </si>
  <si>
    <t>Risk charge factor</t>
  </si>
  <si>
    <t>Unit Trusts and Mutual Funds Risk capital Charge</t>
  </si>
  <si>
    <t xml:space="preserve">1.  This reconciliation is only an approximation, and depends on the insurer's asset portfolio as some assets may fall in </t>
  </si>
  <si>
    <t>3. These asset cashflows are used in the determination of interest rate risk, therefore all assets with interest rate risk should be included.</t>
  </si>
  <si>
    <t>4. Asset cashflows should include coupon payments and maturities, but should not include reinvestment of assets.</t>
  </si>
  <si>
    <t>Unrated</t>
  </si>
  <si>
    <t>Investment in an admissible related party exceeding 5% of total admissible assets (single issuer)</t>
  </si>
  <si>
    <t>Ceded claims liabilities (Gross - Net Claims Liabilities), including receivables on claims outstanding (claims reported but not yet settled)</t>
  </si>
  <si>
    <t>b)   Available-for-sale reserves (adjusted for fair value losses); according to IFRS</t>
  </si>
  <si>
    <t>e)   Any other fair value losses (not already captured in a) or b))</t>
  </si>
  <si>
    <t>Adjusted Retained Earnings and/or accumulated losses</t>
  </si>
  <si>
    <t>Adjusted Retained Earnings and/or accumulated losses:</t>
  </si>
  <si>
    <t>NOTE:</t>
  </si>
  <si>
    <t>Worksheet 1 Credit Risk (shaded red) MAY require a manual input for credit risk mitigation, if required for certain assets as provided for in the Rule</t>
  </si>
  <si>
    <t>should be determined on a proportionate basis)</t>
  </si>
  <si>
    <t>2. Only admissible assets should be included in asset cashflows (for assets which are only partly admissible, appropriate asset cashflows</t>
  </si>
  <si>
    <t>Present Value of cashflows using risk free rates:</t>
  </si>
  <si>
    <t>Investments in related parties, listed on a licensed stock exchange, excluding prudentially regulated financial institutions</t>
  </si>
  <si>
    <t>over any terminology, wording or formulas used in this reporting template.</t>
  </si>
  <si>
    <t>Motor liability</t>
  </si>
  <si>
    <t>Worker's compensation</t>
  </si>
  <si>
    <t>Motor damage or loss</t>
  </si>
  <si>
    <t>Other liability (except motor)</t>
  </si>
  <si>
    <t>Aviation and marine hull</t>
  </si>
  <si>
    <t>Liability insurance (public liability, product liability, employer, professional indemnity, etc.)</t>
  </si>
  <si>
    <t>Personal accident</t>
  </si>
  <si>
    <t>Other (non-liability)</t>
  </si>
  <si>
    <t>Market risk capital charge (MRCC) = Interest risk capital charges + Credit Spread risk capital charges + Equity risk capital charges + Property risk capital charges + Gold risk capital charge + Unit Trust and Mutual Fund risk capital charge</t>
  </si>
  <si>
    <t>Risk-based Capital Requirement (RCR)</t>
  </si>
  <si>
    <t>1.  Risk-based Capital Adequacy Ratio (CAR)</t>
  </si>
  <si>
    <t>Line</t>
  </si>
  <si>
    <t xml:space="preserve">Balance Sheet value of claims recoverable on claims paid and amounts due from Re-insurer                                 Rs. '000 </t>
  </si>
  <si>
    <t>(2)</t>
  </si>
  <si>
    <t>(3)</t>
  </si>
  <si>
    <t>(4)</t>
  </si>
  <si>
    <t>(5)</t>
  </si>
  <si>
    <t>(6)</t>
  </si>
  <si>
    <t>Name of Reinsurer</t>
  </si>
  <si>
    <t>REINSURANCE RECEIVABLE</t>
  </si>
  <si>
    <t>REINSURANCE PAYABLE</t>
  </si>
  <si>
    <t xml:space="preserve">Balance Sheet value of payables due to Re-insurer                                 Rs. '000 </t>
  </si>
  <si>
    <t>Rating Group</t>
  </si>
  <si>
    <t>Net Payable/ receivable</t>
  </si>
  <si>
    <t>5. Certain types of assets, such as floating rate bonds or assets with maturities less than 6 months, can be excluded from the cashflows</t>
  </si>
  <si>
    <t>Mortgage loans on immovable property approved by the Board as at 31.12.2010,  exceeding 80% of the value of the property</t>
  </si>
  <si>
    <t xml:space="preserve">Reinsurer Rating </t>
  </si>
  <si>
    <t>Reinsurance receivable</t>
  </si>
  <si>
    <t>Other Credit Risk bearing securities (including bank deposits)</t>
  </si>
  <si>
    <t>Other Credit Risk bearing securities including bank deposits</t>
  </si>
  <si>
    <t>Other Assets (not included in cashflows)</t>
  </si>
  <si>
    <t>Premium Liability risk margin</t>
  </si>
  <si>
    <t>Claim Liability risk margin</t>
  </si>
  <si>
    <t>Other inadmissible assets, not already included in TAC deductions (Section XVII)(please specify)</t>
  </si>
  <si>
    <t>TAC components (tab II:TAC)</t>
  </si>
  <si>
    <t>Risk-based capital charges</t>
  </si>
  <si>
    <t>Percentage contributions to total risk charges (before diversification)</t>
  </si>
  <si>
    <t>Year</t>
  </si>
  <si>
    <t>Quarter</t>
  </si>
  <si>
    <t>1 Credit Risk charge</t>
  </si>
  <si>
    <t>2 Concentration Risk charge</t>
  </si>
  <si>
    <t>3.1 Interest rate risk</t>
  </si>
  <si>
    <t>3.2 Credit spread risk</t>
  </si>
  <si>
    <t>3.3 Equity risk</t>
  </si>
  <si>
    <t>3.4 Property risk</t>
  </si>
  <si>
    <t>3.5 Gold Risk</t>
  </si>
  <si>
    <t>3.6 Unit Trust/Mutual Fund Risk</t>
  </si>
  <si>
    <t xml:space="preserve">3 Market Risk Total </t>
  </si>
  <si>
    <t>4 Reinsurance Risk charge</t>
  </si>
  <si>
    <t>5 Liability Risk charge</t>
  </si>
  <si>
    <t>6 Operational Risk</t>
  </si>
  <si>
    <t>Total risk charge (before diversification)</t>
  </si>
  <si>
    <t>RCR</t>
  </si>
  <si>
    <t>TAC</t>
  </si>
  <si>
    <t>RCR (G)</t>
  </si>
  <si>
    <t>Credit Risk</t>
  </si>
  <si>
    <t>Concentration Risk</t>
  </si>
  <si>
    <t>Interest rate risk</t>
  </si>
  <si>
    <t>Credit spread risk</t>
  </si>
  <si>
    <t>Equity risk</t>
  </si>
  <si>
    <t>Property risk</t>
  </si>
  <si>
    <t>Gold Risk</t>
  </si>
  <si>
    <t>Unit Trust/Mutual Fund Risk</t>
  </si>
  <si>
    <t>Reinsurance Risk</t>
  </si>
  <si>
    <t>Liability risk</t>
  </si>
  <si>
    <t>Operational risk</t>
  </si>
  <si>
    <t xml:space="preserve">Summary </t>
  </si>
  <si>
    <t xml:space="preserve">AS OF:  </t>
  </si>
  <si>
    <t>Government / Debt Securities</t>
  </si>
  <si>
    <t xml:space="preserve">Government  Securities issued by central Bank of  Sri Lanka </t>
  </si>
  <si>
    <t xml:space="preserve">Debt Securities issued or fully guaranteed by a  foreign government or a  Central Bank of a  foreign country and carrying an investment grade rating to the instrument </t>
  </si>
  <si>
    <t>Ordinary shares of a company (that is not a related party) listed on a licensed stock exchange</t>
  </si>
  <si>
    <t xml:space="preserve">Below BB- </t>
  </si>
  <si>
    <t>Interest bearing deposits with a licensed commercial bank or a licensed specialized bank carrying an  investment grade rating</t>
  </si>
  <si>
    <t>Interest bearing deposits with a licensed finance company listed on a licensed stock exchange and carrying an  investment grade rating</t>
  </si>
  <si>
    <t>Cash and cash equivalents not included in other asset  categories</t>
  </si>
  <si>
    <t>Unlisted shares and corporate debt investments (except investments in related parties)-held in shareholders' fund</t>
  </si>
  <si>
    <t>Unit trusts and mutual funds</t>
  </si>
  <si>
    <t>Gold kept in safe custody in a licensed commercial bank or a licensed specialized bank</t>
  </si>
  <si>
    <t>Government / Debt Securities : as at …………………….. (DD/MM/YY)</t>
  </si>
  <si>
    <t>Name of the Insurer:</t>
  </si>
  <si>
    <t xml:space="preserve">                         All figures in Rs. '000</t>
  </si>
  <si>
    <t>Name of the dealer (intermediary)</t>
  </si>
  <si>
    <t>ISIN No.</t>
  </si>
  <si>
    <t xml:space="preserve">Government Securities issued by the Central Bank of Sri Lanka </t>
  </si>
  <si>
    <t xml:space="preserve">Treasury Bills </t>
  </si>
  <si>
    <t>Treasury Bonds</t>
  </si>
  <si>
    <t>Repos</t>
  </si>
  <si>
    <t xml:space="preserve">Instructions: </t>
  </si>
  <si>
    <t>Grand Total (1+2)</t>
  </si>
  <si>
    <t>Description</t>
  </si>
  <si>
    <t>(1)</t>
  </si>
  <si>
    <t>Non related</t>
  </si>
  <si>
    <t>a.</t>
  </si>
  <si>
    <t>b.</t>
  </si>
  <si>
    <t>c.</t>
  </si>
  <si>
    <t>d.</t>
  </si>
  <si>
    <t>e.</t>
  </si>
  <si>
    <t>f.</t>
  </si>
  <si>
    <t>All figures in Rs. '000</t>
  </si>
  <si>
    <t xml:space="preserve">Line </t>
  </si>
  <si>
    <t>Rating</t>
  </si>
  <si>
    <t xml:space="preserve">Value as per SLFRS Balance Sheet </t>
  </si>
  <si>
    <t>Value admissible as per RBC Rules</t>
  </si>
  <si>
    <t>Value  Inadmissible as per RBC Rules</t>
  </si>
  <si>
    <t xml:space="preserve">Value as per SLFRS Balance Sheet (including accrued  interest receivable) </t>
  </si>
  <si>
    <t>Deposits: as at …………………….. (DD/MM/YY)</t>
  </si>
  <si>
    <t>Deposits with a licensed commercial bank or any licensed specialized bank carrying an  investment grade rating</t>
  </si>
  <si>
    <t>Place/Address</t>
  </si>
  <si>
    <t xml:space="preserve">Land </t>
  </si>
  <si>
    <t>Building</t>
  </si>
  <si>
    <t>Land</t>
  </si>
  <si>
    <t xml:space="preserve">  </t>
  </si>
  <si>
    <t>Mortgage loans on immovable property approved by the Board as at 31.12.2010, not exceeding 80% of the value of the property : as at …………………….. (DD/MM/YY)</t>
  </si>
  <si>
    <t xml:space="preserve">Place/Address </t>
  </si>
  <si>
    <t>Mortgagor</t>
  </si>
  <si>
    <t>Mortgage terms</t>
  </si>
  <si>
    <t>(7)</t>
  </si>
  <si>
    <t>Buildings</t>
  </si>
  <si>
    <t>Instructions:</t>
  </si>
  <si>
    <t>Form: GI-CL</t>
  </si>
  <si>
    <t>Name of the Insurer :</t>
  </si>
  <si>
    <t>General Insurance Business</t>
  </si>
  <si>
    <t xml:space="preserve">            Fire</t>
  </si>
  <si>
    <t xml:space="preserve">        Marine</t>
  </si>
  <si>
    <t xml:space="preserve">           Motor</t>
  </si>
  <si>
    <t xml:space="preserve">        Miscellaneous</t>
  </si>
  <si>
    <t xml:space="preserve">           Total</t>
  </si>
  <si>
    <t xml:space="preserve">No. of </t>
  </si>
  <si>
    <t>Total  Value</t>
  </si>
  <si>
    <t>Rs '000</t>
  </si>
  <si>
    <t>Claims Received</t>
  </si>
  <si>
    <t>Gross Claims paid</t>
  </si>
  <si>
    <t>Less: Reinsurance</t>
  </si>
  <si>
    <t>Net Claims paid</t>
  </si>
  <si>
    <t>Claims outstanding</t>
  </si>
  <si>
    <t>Less than 3 Months</t>
  </si>
  <si>
    <t>3 - 6 Months</t>
  </si>
  <si>
    <t>6 - 12 Months</t>
  </si>
  <si>
    <t xml:space="preserve">More than 1 year  </t>
  </si>
  <si>
    <t>Under litigation</t>
  </si>
  <si>
    <t>Total (3.1 - 3.5)</t>
  </si>
  <si>
    <t>Claims rejected</t>
  </si>
  <si>
    <t>Not within the scope</t>
  </si>
  <si>
    <t>Of policy obtained</t>
  </si>
  <si>
    <t>Breach of condition</t>
  </si>
  <si>
    <t>Others (please specify)</t>
  </si>
  <si>
    <t xml:space="preserve">Total (4.1+4.2+4.3) </t>
  </si>
  <si>
    <t xml:space="preserve">Total Provision for  Rejected Claims  </t>
  </si>
  <si>
    <t>Instructions</t>
  </si>
  <si>
    <t>Goodwill and other intangible assets (e.g. capitalized expenditure)</t>
  </si>
  <si>
    <t xml:space="preserve">General Insurance Business </t>
  </si>
  <si>
    <t>Market Consistent Balance Sheet (Assets)for Risk Based Capital Calculations: As at ………………..(DD/MM/YYYY)</t>
  </si>
  <si>
    <t>Table 1: Balance Sheet - Assets</t>
  </si>
  <si>
    <r>
      <t xml:space="preserve">Inadmissible </t>
    </r>
    <r>
      <rPr>
        <u/>
        <sz val="10"/>
        <color indexed="8"/>
        <rFont val="Tahoma"/>
        <family val="2"/>
      </rPr>
      <t xml:space="preserve"> </t>
    </r>
    <r>
      <rPr>
        <sz val="10"/>
        <color indexed="8"/>
        <rFont val="Tahoma"/>
        <family val="2"/>
      </rPr>
      <t>assets - deducted from total available capital</t>
    </r>
  </si>
  <si>
    <r>
      <t xml:space="preserve">Other Liabilities 
</t>
    </r>
    <r>
      <rPr>
        <b/>
        <i/>
        <sz val="10"/>
        <rFont val="Tahoma"/>
        <family val="2"/>
      </rPr>
      <t>(other than policyholder liabilities, shareholder's equity and loans:  list items and provide short description; add lines if necessary)</t>
    </r>
  </si>
  <si>
    <t>Market Consistent Balance Sheet (Liabilities)for Risk Based Capital Calculations: As at ………………..(DD/MM/YYYY)</t>
  </si>
  <si>
    <t>Market Consistent Balance Sheet (Equity)for Risk Based Capital Calculations: As at ………………..(DD/MM/YYYY)</t>
  </si>
  <si>
    <t>Debt Securities : as at …………………….. (DD/MM/YY)</t>
  </si>
  <si>
    <t>Ordinary Shares other than investments in subsidiaries/related parties, listed on a licensed stock exchange:  as at …………………….. (DD/MM/YY)</t>
  </si>
  <si>
    <t>Corporate Debts (Non Related): as at …………………….. (DD/MM/YY)</t>
  </si>
  <si>
    <t xml:space="preserve"> Total</t>
  </si>
  <si>
    <t>Freehold Land and Building occupied by insurer: as at …………………….. (DD/MM/YY)</t>
  </si>
  <si>
    <t>Freehold Land and Building held for Investment purpose: as at …………………….. (DD/MM/YY)</t>
  </si>
  <si>
    <t>Investments in related parties: as at ………………………….(DD/MM/YYYYY)</t>
  </si>
  <si>
    <t>Unit Trust and Mutual Funds : as at …………………….. (DD/MM/YY)</t>
  </si>
  <si>
    <t>Grand Total (1+2+3+4+5+6)</t>
  </si>
  <si>
    <t>Gold kept in safe custody: as at …………………….. (DD/MM/YY)</t>
  </si>
  <si>
    <t>Table 1A: Breakdown of asset categories for Unit Trusts and Mutual Funds</t>
  </si>
  <si>
    <t>Table 2A:  Liability Breakdown</t>
  </si>
  <si>
    <t>Table 2B: Breakdown of Reinsurance Risk Exposure components</t>
  </si>
  <si>
    <t>check to Table 2C</t>
  </si>
  <si>
    <t>check to Table 2A</t>
  </si>
  <si>
    <t>Table2C- Reinsurance Details</t>
  </si>
  <si>
    <t>Table 4: Asset Cash Flow</t>
  </si>
  <si>
    <t>Table 5: Liability Cash Flows</t>
  </si>
  <si>
    <t>Market Consistent Balance Sheet (Assets)for Risk Based Capital Calculations</t>
  </si>
  <si>
    <t>Form No</t>
  </si>
  <si>
    <t>S. No</t>
  </si>
  <si>
    <t>Form MC-BS(A)[AR] Value</t>
  </si>
  <si>
    <t>Admissible Value</t>
  </si>
  <si>
    <t>Inadmissible value</t>
  </si>
  <si>
    <t>Summary Check</t>
  </si>
  <si>
    <t>n</t>
  </si>
  <si>
    <t>SLFRS Value</t>
  </si>
  <si>
    <t>Ordinary shares Non related</t>
  </si>
  <si>
    <t>Summary check</t>
  </si>
  <si>
    <t>o</t>
  </si>
  <si>
    <t>Unlisted shares</t>
  </si>
  <si>
    <t>Unlisted shares and Corporate debt investments (except related party) in shareholders fund: as at ……………………………… (DD/MM/YYYY)</t>
  </si>
  <si>
    <t>Unlisted shares and Corporate Debt</t>
  </si>
  <si>
    <t>Gold</t>
  </si>
  <si>
    <t>Market Consistent Balance sheet</t>
  </si>
  <si>
    <t>Secured by Residential property</t>
  </si>
  <si>
    <t>Secured by Commercial Real estate</t>
  </si>
  <si>
    <t>Unrated Corporate Debt investments</t>
  </si>
  <si>
    <t xml:space="preserve">Unrated Corporate Debt </t>
  </si>
  <si>
    <t>Amounts are to be given in LKR 000s</t>
  </si>
  <si>
    <t>ZC Curve</t>
  </si>
  <si>
    <t>Market Consistent Balance Sheet (Liabilities)for Risk Based Capital Calculations</t>
  </si>
  <si>
    <t>Debt securities</t>
  </si>
  <si>
    <t>Corporate Debts (Non related)</t>
  </si>
  <si>
    <t>Freehold Land and Building occupied by insurer</t>
  </si>
  <si>
    <t>Freehold Land and Building held for Investment purpose</t>
  </si>
  <si>
    <t>Investments in related parties</t>
  </si>
  <si>
    <t>Unlisted shares and Corporate debt investments (except related party) in shareholders fund:</t>
  </si>
  <si>
    <t xml:space="preserve">Unrated Corporate debt investments </t>
  </si>
  <si>
    <t xml:space="preserve">Unit Trust and Mutual Funds </t>
  </si>
  <si>
    <t>Gold kept in safe custody</t>
  </si>
  <si>
    <t xml:space="preserve">Mortgage loans on immovable property approved by the Board as at 31.12.2010, not exceeding 80% of the value of the property </t>
  </si>
  <si>
    <t>Table 1A</t>
  </si>
  <si>
    <t>Unit trusts</t>
  </si>
  <si>
    <t>Table 2A</t>
  </si>
  <si>
    <t>Table 2B</t>
  </si>
  <si>
    <t>Reinsurance</t>
  </si>
  <si>
    <t>Reinsurance Details</t>
  </si>
  <si>
    <t>Table 2C</t>
  </si>
  <si>
    <t>Table 4</t>
  </si>
  <si>
    <t>Table 5</t>
  </si>
  <si>
    <t>Ins Claims</t>
  </si>
  <si>
    <t>ZC curve</t>
  </si>
  <si>
    <t>Asset Cash flows</t>
  </si>
  <si>
    <t>Insurance Claims</t>
  </si>
  <si>
    <t xml:space="preserve">Zero Coupon Curve </t>
  </si>
  <si>
    <t>VI</t>
  </si>
  <si>
    <t>VII a</t>
  </si>
  <si>
    <t>VII b</t>
  </si>
  <si>
    <t>XVIII</t>
  </si>
  <si>
    <t>Cash and cash equivalents</t>
  </si>
  <si>
    <t>Unrated corporate debt investments</t>
  </si>
  <si>
    <t>Debt Securities</t>
  </si>
  <si>
    <t>Total Government Securities</t>
  </si>
  <si>
    <t>Unlisted Corporate Debt</t>
  </si>
  <si>
    <t>SLFRS Value 
(for reconciliation)</t>
  </si>
  <si>
    <t>Total liabilities from Table 2A:</t>
  </si>
  <si>
    <t>Unrated Corporate debt investments</t>
  </si>
  <si>
    <t>Admissible Market Value</t>
  </si>
  <si>
    <t xml:space="preserve">Amounts reported in rows 3.1 - 3.4 should not include claims under litigation and same should be reported in row 3.5. </t>
  </si>
  <si>
    <t>Total Assets - Table 1</t>
  </si>
  <si>
    <t>Policyholder Liabilities - Table 2</t>
  </si>
  <si>
    <t>Other Liabilities - Table 2</t>
  </si>
  <si>
    <t>Equity - Table 3</t>
  </si>
  <si>
    <t>Corporate Bonds, Short dated paper and maturity less than 12 months and Asset backed securities</t>
  </si>
  <si>
    <t>Market Consistent Balance Sheet (Tables 1, 2, 3)</t>
  </si>
  <si>
    <t>Admitted Assets - Table 1, Cell K96</t>
  </si>
  <si>
    <t>Table 2A- Liability Breakdown</t>
  </si>
  <si>
    <t xml:space="preserve">General Insurance based on </t>
  </si>
  <si>
    <t>Table 2AA</t>
  </si>
  <si>
    <t>Grand Total</t>
  </si>
  <si>
    <t>(All Companies should complete Table 2A. If the Company has an internal model, you may complete Table 2AA as well)</t>
  </si>
  <si>
    <t>Month</t>
  </si>
  <si>
    <t>CAR</t>
  </si>
  <si>
    <t>VII</t>
  </si>
  <si>
    <t>Premium and Claims Liabilities for RBC are input in Table 2A; SLFRS values are entered here for reconciliation and adjustments to RBC retained earnings</t>
  </si>
  <si>
    <t>a)   Retained earnings and/or accumulated losses, per SLFRS</t>
  </si>
  <si>
    <t>c)   Adjustments for asset valuation differences between SLFRS and RBC</t>
  </si>
  <si>
    <t>d)   Adjustments for liability valuation differences between SLFRS and RBC</t>
  </si>
  <si>
    <t>Total of Col (2)  should agree with the amount reported in SLFRS BS</t>
  </si>
  <si>
    <t>Worksheets</t>
  </si>
  <si>
    <t>Details of all investments should be given in the required format. Insert additional rows if necessary. Ensure that the totals and grand totals are amended suitably to reflect the additional rows inserted</t>
  </si>
  <si>
    <t>Liability cash flows should be included for all policyholder liabilities (including unexpired risks), both gross and net of reinsurance</t>
  </si>
  <si>
    <t>Please provide an assumption for the average credit spread on corporate bonds and other credit-risk bearing securities</t>
  </si>
  <si>
    <t>AAA</t>
  </si>
  <si>
    <t>AA+ to AA-</t>
  </si>
  <si>
    <t>5. Liabilities that are not interest rate sensitive may be excluded from the cashflow projections (with appropriate disclosure)</t>
  </si>
  <si>
    <t>Comparison</t>
  </si>
  <si>
    <t>Internal Model</t>
  </si>
  <si>
    <t>check to Table 2AA</t>
  </si>
  <si>
    <t>NITF</t>
  </si>
  <si>
    <t>Additional For Internal Model</t>
  </si>
  <si>
    <t>Form MC-BS(L)[AR] - IM</t>
  </si>
  <si>
    <t>Market Consistent Balance Sheet (Liabilities)for Risk Based Capital Calculations - Internal Model</t>
  </si>
  <si>
    <t>Liability Breakdown - Internal Model</t>
  </si>
  <si>
    <t>Table 5A</t>
  </si>
  <si>
    <t>Total of Col (4) should agree with the amount as reported under SLFRS BS.</t>
  </si>
  <si>
    <t>Total of Col (2) should agree with the amount as reported under SLFRS BS.</t>
  </si>
  <si>
    <t>Interest bearing deposits with a licensed finance company listed on a licensed stock exchange and carrying an investment grade rating</t>
  </si>
  <si>
    <t>Investment in an admissible related party not exceeding 5% of total admissible assets (single issuer)</t>
  </si>
  <si>
    <t xml:space="preserve">Investment in an admissible related party </t>
  </si>
  <si>
    <t>Unrated Corporate debt investments held in shareholders' funds as at ……………………………… (DD/MM/YYYY)</t>
  </si>
  <si>
    <t>Unrated Corporate Debt investments held in shareholders' funds</t>
  </si>
  <si>
    <t>Government securities and Debt Securities/Deposits guaranteed by Government</t>
  </si>
  <si>
    <t>Government securities and Debt Securities / Deposits guaranteed by Government</t>
  </si>
  <si>
    <t>2.  Item 3 is the difference between the Gross and Net liabilities (both Premium and Claims liabilities) and should reconcile to Table 2A and Table 2AA (if applicable).</t>
  </si>
  <si>
    <t>Market Values from Table 1</t>
  </si>
  <si>
    <t>4. If Internal Model details are being provided, please complete relevant details in Column G.</t>
  </si>
  <si>
    <t>Default RMs for BE Liability</t>
  </si>
  <si>
    <t>Positive net amounts receivable from reinsurers for less than 6 months, after setting-off against amounts due from the insurer to the reinsurer</t>
  </si>
  <si>
    <t>Corporate Debt and Asset backed securities</t>
  </si>
  <si>
    <t>Table 2A needs to be filled appropriately by all companies</t>
  </si>
  <si>
    <t>Table 2B - Reinsurance</t>
  </si>
  <si>
    <t>Unmodelled Products &amp; Aggregate Provisions</t>
  </si>
  <si>
    <t>Aggregate Provisions</t>
  </si>
  <si>
    <t>Type</t>
  </si>
  <si>
    <t>Amount</t>
  </si>
  <si>
    <t>Unmodelled Products</t>
  </si>
  <si>
    <t>Product</t>
  </si>
  <si>
    <t xml:space="preserve">Inputs of Unmodelled Products and Aggregate Provisions to be given in this sheet </t>
  </si>
  <si>
    <t>6. The Column Other Interest bearing securities (if any) should  include bank deposits</t>
  </si>
  <si>
    <t>Corporate debt (that is not related party debt), (including bonds , debentures, commercial papers and similar financial instruments) listed on a licensed stock exchange</t>
  </si>
  <si>
    <t>Corporate debt (that is not related party debt) (including bonds, debentures  commercial papers and similar financial instruments  issued by a company and carrying an  investment grade rating to the instrument</t>
  </si>
  <si>
    <t xml:space="preserve">Corporate debts (including bonds , debentures  commercial papers and similar financial instruments) issued by a licensed commercial bank or a licensed specialized bank (that is not a related party), and carrying an investment grade rating to the instrument,or backed by a guarantee issued by a licensed commercial bank or licensed specialized bank carrying an investment grading (that is not a related party)/or backed by a guarantee issued by a multi lateral agency  </t>
  </si>
  <si>
    <t>Corporate debt (that is not related party debt) (including bonds , debentures,  commercial papers and similar financial instruments)listed on a licensed stock exchange</t>
  </si>
  <si>
    <t>Corporate debt (that is not related party debt), including bonds , debentures  commercial papers and similar financial instruments  issued by a company  and carrying an  investment grade rating to the instrument</t>
  </si>
  <si>
    <t>Asset backed securities (except securities issued or guaranteed by a related party) where the capital and interest or the maturity value, as the case may be, is fully guaranteed by a licensed commercial bank or licensed specialized bank which has an investment grade rating  or that are issued by a company listed on a licensed stock exchange and carrying on an investment grade rating to the instrument</t>
  </si>
  <si>
    <t>Corporate debts (including bonds , debentures  commercial papers and similar financial instruments) issued by a licensed commercial bank or a licensed specialized bank (that is not a related party) and  backed by a guarantee issued by a licensed commercial bank or licensed specialized bank carrying an investment grade rating(that is not a related party) or backed by a guarantee issued by a multilateral agency  and carrying an investment grade rating to the instrument</t>
  </si>
  <si>
    <t>Asset backed securities (except securities issued or guaranteed by a related party) where the capital and interest or the maturity value, as the case may be, is fully guaranteed by a licensed commercial bank or licensed specialized bank carrying an investment grade rating or that are issued by a company listed on a licensed stock exchange and carrying  an investment grade rating to the instrument</t>
  </si>
  <si>
    <t>Total of Col (3) should agree with the amount as reported under SLFRS BS.</t>
  </si>
  <si>
    <t xml:space="preserve"> DETAILS AS PER RBC RULES</t>
  </si>
  <si>
    <t>Total of Col (3)  should agree with the amount reported SLFRS BS</t>
  </si>
  <si>
    <t>Total of Col (3)  should agree with the amount reported in SLFRS BS</t>
  </si>
  <si>
    <t>Total of Col (2) should agree with the amount reported SLFRS BS</t>
  </si>
  <si>
    <t>Total of Col (4) should agree with the amount reported SLFRS BS</t>
  </si>
  <si>
    <r>
      <t>RCR</t>
    </r>
    <r>
      <rPr>
        <b/>
        <vertAlign val="subscript"/>
        <sz val="10"/>
        <color indexed="56"/>
        <rFont val="Tahoma"/>
        <family val="2"/>
      </rPr>
      <t>G</t>
    </r>
  </si>
  <si>
    <r>
      <t>RCAR = (Total Available Capital/Risk-based Capital Required) x 100</t>
    </r>
    <r>
      <rPr>
        <sz val="10"/>
        <color indexed="8"/>
        <rFont val="Tahoma"/>
        <family val="2"/>
      </rPr>
      <t xml:space="preserve">      </t>
    </r>
  </si>
  <si>
    <r>
      <t xml:space="preserve">Asset CFs:  </t>
    </r>
    <r>
      <rPr>
        <sz val="10"/>
        <color indexed="8"/>
        <rFont val="Tahoma"/>
        <family val="2"/>
      </rPr>
      <t>(assets with credit risk only)</t>
    </r>
  </si>
  <si>
    <t>Capital Adequacy</t>
  </si>
  <si>
    <t>Liability Breakdown</t>
  </si>
  <si>
    <t xml:space="preserve">Solvency </t>
  </si>
  <si>
    <t>Determination of Market Risk Capital Charge (MRCC)</t>
  </si>
  <si>
    <t>Form MC-BS(A)[QR] Value</t>
  </si>
  <si>
    <t>Date.......................</t>
  </si>
  <si>
    <t>Statement of Technical Reserves: as at ......................</t>
  </si>
  <si>
    <t>See Section 26 of Act and Solvency Margin (General Insurance) Amended Rules</t>
  </si>
  <si>
    <t>1. Reserve for Unearned Premiums</t>
  </si>
  <si>
    <t>03</t>
  </si>
  <si>
    <t>Gross</t>
  </si>
  <si>
    <t>04</t>
  </si>
  <si>
    <t>05</t>
  </si>
  <si>
    <t>Net (Gross minus reinsurance)</t>
  </si>
  <si>
    <t>2. Reserve for Un-expired Risk:</t>
  </si>
  <si>
    <t>06</t>
  </si>
  <si>
    <t>07</t>
  </si>
  <si>
    <t>08</t>
  </si>
  <si>
    <t>3. Reserve for Claims</t>
  </si>
  <si>
    <t>a) Outstanding Claims</t>
  </si>
  <si>
    <t>09</t>
  </si>
  <si>
    <t>10</t>
  </si>
  <si>
    <t>11</t>
  </si>
  <si>
    <t>b) IBNR Reserves</t>
  </si>
  <si>
    <t xml:space="preserve">c) Catastrophe </t>
  </si>
  <si>
    <t>d) Contingency Reserves</t>
  </si>
  <si>
    <t>4. Deferred Acquisition Cost</t>
  </si>
  <si>
    <t>5. Total Technical Reserves</t>
  </si>
  <si>
    <r>
      <t xml:space="preserve">Gross (Sum of Lines 03, 06,09,12,15 and 18 </t>
    </r>
    <r>
      <rPr>
        <b/>
        <sz val="10"/>
        <rFont val="Tahoma"/>
        <family val="2"/>
      </rPr>
      <t>minus</t>
    </r>
    <r>
      <rPr>
        <sz val="10"/>
        <rFont val="Tahoma"/>
        <family val="2"/>
      </rPr>
      <t xml:space="preserve"> Line 21)</t>
    </r>
  </si>
  <si>
    <r>
      <t xml:space="preserve">Reinsurance (Sum of Lines 04, 07,10,13,16 and 19 </t>
    </r>
    <r>
      <rPr>
        <b/>
        <sz val="10"/>
        <rFont val="Tahoma"/>
        <family val="2"/>
      </rPr>
      <t>minus</t>
    </r>
    <r>
      <rPr>
        <sz val="10"/>
        <rFont val="Tahoma"/>
        <family val="2"/>
      </rPr>
      <t xml:space="preserve"> Line 22)</t>
    </r>
  </si>
  <si>
    <t>a)</t>
  </si>
  <si>
    <r>
      <t>Line 24: If Line 23 (Net Deferred</t>
    </r>
    <r>
      <rPr>
        <b/>
        <sz val="10"/>
        <color indexed="8"/>
        <rFont val="Tahoma"/>
        <family val="2"/>
      </rPr>
      <t xml:space="preserve"> </t>
    </r>
    <r>
      <rPr>
        <sz val="10"/>
        <color indexed="8"/>
        <rFont val="Tahoma"/>
        <family val="2"/>
      </rPr>
      <t>Acquisition Cost) is a negative amount (i.e. amount in Line 22 "Reinsurance" is higher than "Gross" amount in Line 21), disregard the amount reported in Line 21.</t>
    </r>
  </si>
  <si>
    <t xml:space="preserve">b) </t>
  </si>
  <si>
    <t>Line 25: If Line 23 (Net Deferred Acquisition Cost) is a negative amount (i.e. amount in Line 22 "Reinsurance" is higher than "Gross" amount in Line 21), disregard the amount reported in Line 22.</t>
  </si>
  <si>
    <t>The above will avoid understating Net amount of Total Technical Reserves on Line 26.</t>
  </si>
  <si>
    <t>c)</t>
  </si>
  <si>
    <t>Year: 20xx: Current quarter end amount                          (Rs. '000)</t>
  </si>
  <si>
    <t>Year 20xx: Previous quarter end amount                                        (Rs. '000)</t>
  </si>
  <si>
    <t>GI-TR</t>
  </si>
  <si>
    <t>Statement of Technical Reserve</t>
  </si>
  <si>
    <t>External Auditor ……………………………………………..</t>
  </si>
  <si>
    <t>Form GI-TR (AR)</t>
  </si>
  <si>
    <t>Contract Liability</t>
  </si>
  <si>
    <t>Line 30: The amount reported in this line should agree with the amount reported in line 26.</t>
  </si>
  <si>
    <t>Less : Reinsurance receivable on outstanding claims</t>
  </si>
  <si>
    <t>Form MC-BS(A)[AR]</t>
  </si>
  <si>
    <t>Form MC-BS(L)[AR]</t>
  </si>
  <si>
    <t>Form MC-BS(E)[AR]</t>
  </si>
  <si>
    <t>Form MC-BS(A) -1 [AR]</t>
  </si>
  <si>
    <t>Form MC-BS(A) -2 [AR]</t>
  </si>
  <si>
    <t>Form MC-BS(A) -3 [AR]</t>
  </si>
  <si>
    <t>Form MC-BS(A) -4[AR]</t>
  </si>
  <si>
    <t>Form MC-BS(A) -5[AR]</t>
  </si>
  <si>
    <t>Form MC-BS(A) -6 [AR]</t>
  </si>
  <si>
    <t>Form MC-BS(A) -7[AR]</t>
  </si>
  <si>
    <t>Form MC-BS(A) -8 [AR]</t>
  </si>
  <si>
    <t>Form MC-BS(A) -9 [AR]</t>
  </si>
  <si>
    <t>Form MC-BS(A) -10 [AR]</t>
  </si>
  <si>
    <t>Form MC-BS(A) -11 [AR]</t>
  </si>
  <si>
    <t>Form MC-BS(A) -12 [AR]</t>
  </si>
  <si>
    <t>Form MC-BS(A) -13 [AR]</t>
  </si>
  <si>
    <t>Market Consistent Balance Sheet (Equity)for Risk Based Capital Calculations</t>
  </si>
  <si>
    <t>General  insurance business</t>
  </si>
  <si>
    <t>As at ………………..(DD/MM/YYYY)</t>
  </si>
  <si>
    <t>If the company has an internal model, then the relevant details may be filled in addition to the IRCSL prescribed method details</t>
  </si>
  <si>
    <t>Liability Breakdown - IRCSL Prescribed Method</t>
  </si>
  <si>
    <t>Liability Cash flows - IRCSL Prescribed Method</t>
  </si>
  <si>
    <t>Table 2: Balance Sheet - Liabilities - IRCSL Prescribed</t>
  </si>
  <si>
    <t>Table 3: Balance Sheet - Equity - IRCSL Prescribed</t>
  </si>
  <si>
    <t>IRCSL approved Internal model</t>
  </si>
  <si>
    <t>Risk Margins based on IRCSL Prescribed  Risk Margins</t>
  </si>
  <si>
    <t>IRCSL prescribed Risk Margins</t>
  </si>
  <si>
    <t>Below BB-, with prior approval from IRCSL</t>
  </si>
  <si>
    <t>Unrated with the prior approval from IRCSL</t>
  </si>
  <si>
    <t>LIABILITY CASH FLOWS - IRCSL PRESCRIBED METHOD</t>
  </si>
  <si>
    <t>6. Cash flows under the IRCSL prescribed method to be given in this sheet</t>
  </si>
  <si>
    <t>Solvency determination under RBC Rules - IRCSL prescribed</t>
  </si>
  <si>
    <t>Risk charge - IRCSL</t>
  </si>
  <si>
    <t>Liability shock calculations used for Determination of Interest Rate Risk charges (Market Risk section) - IRCSL Prescribed</t>
  </si>
  <si>
    <t>Other liabilities include all liabilities other than policyholder liabilities, shareholder equity and borrowings</t>
  </si>
  <si>
    <t xml:space="preserve">[Supplement to Form MC-BS(A)[AR]] </t>
  </si>
  <si>
    <t xml:space="preserve">[Supplement to Form  MC-BS(A)[AR]] </t>
  </si>
  <si>
    <t>Details of Insurance Claims : For the year ended/As at  …………………..</t>
  </si>
  <si>
    <t>VII c</t>
  </si>
  <si>
    <t>Leasehold land and building</t>
  </si>
  <si>
    <t>Proposed change</t>
  </si>
  <si>
    <t>0 = no, 1= yes</t>
  </si>
  <si>
    <t>Change in period of admissibility of coinsurance receivables</t>
  </si>
  <si>
    <t>Change in period of admissibility of reinsurance receivables</t>
  </si>
  <si>
    <t>Rating group</t>
  </si>
  <si>
    <t>Balance sheet value of claims receivable</t>
  </si>
  <si>
    <t>Balance sheet value of claims payable</t>
  </si>
  <si>
    <t>Claims receivables that are less than 9 months Past Due</t>
  </si>
  <si>
    <t>Claims receivable that are more than 9 months Past Due</t>
  </si>
  <si>
    <t>Claims receivables that are less than 12 months Past Due</t>
  </si>
  <si>
    <t>Claims receivable that are more than 12 months Past Due</t>
  </si>
  <si>
    <t>Name of Co-insurer</t>
  </si>
  <si>
    <t xml:space="preserve">Co-insurer Rating </t>
  </si>
  <si>
    <t>Gross of Reinsurance and coinsurance</t>
  </si>
  <si>
    <t>Inadmissible share investment</t>
  </si>
  <si>
    <t>Inadmissible investment in related parties</t>
  </si>
  <si>
    <t>Form MC-BS(A) -16 [AR]</t>
  </si>
  <si>
    <t>Form MC-BS(A) -15 [AR]</t>
  </si>
  <si>
    <t>Form MC-BS(A) -17 [AR]</t>
  </si>
  <si>
    <t>Leasehold Land and Building : as at …………………….. (DD/MM/YY)</t>
  </si>
  <si>
    <t>Form MC-BS(A) -14[AR]</t>
  </si>
  <si>
    <t>Leasehold land and buildings</t>
  </si>
  <si>
    <t>Inputs</t>
  </si>
  <si>
    <t xml:space="preserve">a. Accrued premium from travel, marine, title insurance and bonds collected via brokers - accrued for no longer than 15 days </t>
  </si>
  <si>
    <t xml:space="preserve">b. Accrued premium from motor insurance collected via all means except brokers - accrued for no longer than 30 days </t>
  </si>
  <si>
    <t xml:space="preserve">c. Accrued premium from motor insurance collected via brokers - accrued for no longer than 45 days </t>
  </si>
  <si>
    <t xml:space="preserve">d. Accrued premium from all other general insurance business collected via all means except brokers - accrued for no longer than 30 days </t>
  </si>
  <si>
    <t>a. Accrued premium from travel, marine, title insurance and bonds collected via all means except brokers</t>
  </si>
  <si>
    <t xml:space="preserve">b. Accrued premium from travel, marine, title insurance and bonds collected via brokers - accrued for greater than 15 days </t>
  </si>
  <si>
    <t xml:space="preserve">c. Accrued premium from motor insurance collected via all means except brokers - accrued for greater than 30 days </t>
  </si>
  <si>
    <t xml:space="preserve">d. Accrued premium from motor insurance collected via brokers - accrued for greater than 45 days </t>
  </si>
  <si>
    <t xml:space="preserve">e. Accrued premium from all other general insurance business collected via all means except brokers - accrued for greater than 30 days </t>
  </si>
  <si>
    <t>Table 2E - Coinsurance Detail</t>
  </si>
  <si>
    <t>COINSURANCE RECEIVABLE</t>
  </si>
  <si>
    <t>Coinsurance PAYABLE</t>
  </si>
  <si>
    <t>Coinsurance receivable</t>
  </si>
  <si>
    <t xml:space="preserve">Balance Sheet value of claims recoverable on claims paid and amounts due from Co-insurer                                 Rs. '000 </t>
  </si>
  <si>
    <t xml:space="preserve">Balance Sheet value of payables due to Co-insurer                                 Rs. '000 </t>
  </si>
  <si>
    <t>1.  Items 1 and 2 are amounts due from Coinsurers offset by amounts due to Coinsurers. They are recorded in the asset side of the RBC balance sheet.</t>
  </si>
  <si>
    <t>Coinsurance Components</t>
  </si>
  <si>
    <t xml:space="preserve">3.  The Coinsurance risk exposure should be separated into exposures to each credit rating class - a separate disclosure/reconciliation </t>
  </si>
  <si>
    <t>for each Coinsurance contract is not necessary, but a reasonable allocation must be made and justified</t>
  </si>
  <si>
    <t>2.  Item 3 is the difference between the Gross and Net of coinsurance liabilities (both Premium and Claims liabilities) and should reconcile to Table 2A and Table 2AA (if applicable).</t>
  </si>
  <si>
    <t>Table 2D: Breakdown of Coinsurance Risk Exposure components</t>
  </si>
  <si>
    <t>Amounts in Column  5 that are less than 6 / 9 / 12 months Past Due</t>
  </si>
  <si>
    <t>Amounts in Column  5 that are more than 6 / 9 / 12 months Past Due</t>
  </si>
  <si>
    <t xml:space="preserve">Positive Net amounts receivable from reinsurers for no longer than 6 / 9 / 12 months, after setting-off against amounts due from the insurer to the reinsurer </t>
  </si>
  <si>
    <t>Positive Net amounts receivable from reinsurers for longer than 6 / 9 / 12 months</t>
  </si>
  <si>
    <t>Net payable after set off against receivable o/s for less than 6 / 9 / 12 months</t>
  </si>
  <si>
    <t>Ceded claims liabilities (Gross - Net Claims Liabilities), including receivables on claims outstanding (claims reported but not yet settled) to coinsurer</t>
  </si>
  <si>
    <t>Ceded premium liabilities (Gross - Net Premium Liabilities) to coinsurer</t>
  </si>
  <si>
    <t>Coinsurance risk charge</t>
  </si>
  <si>
    <t>Net amounts receivable from coinsurers for less than 9 / 12 months, after set off against amounts due from the insurer to the coinsurer</t>
  </si>
  <si>
    <t>Reinsurance credit taken in Catastrophe risk capital</t>
  </si>
  <si>
    <t>Catastrophe risk capital charge</t>
  </si>
  <si>
    <t>Reinsurance Payable</t>
  </si>
  <si>
    <t>Coinsurance payable</t>
  </si>
  <si>
    <t xml:space="preserve">Determination of Catastrophe Risk Capital Charges </t>
  </si>
  <si>
    <t xml:space="preserve">Name of the Insurer: </t>
  </si>
  <si>
    <t>Reinsurance credit</t>
  </si>
  <si>
    <t>Catastrophe risk capital (net of reinsurance)</t>
  </si>
  <si>
    <t>Risk Capital</t>
  </si>
  <si>
    <t>Natural Perils - floods</t>
  </si>
  <si>
    <t>Risk capital</t>
  </si>
  <si>
    <t>Factor based</t>
  </si>
  <si>
    <t>Factor</t>
  </si>
  <si>
    <t>Natural Perils - others</t>
  </si>
  <si>
    <t>Earthquake</t>
  </si>
  <si>
    <t>Windstorm</t>
  </si>
  <si>
    <t>Other perils*</t>
  </si>
  <si>
    <t>*including flood perils in relation to business outside Sri Lanka</t>
  </si>
  <si>
    <t>Terrorism</t>
  </si>
  <si>
    <t>Credit and Surety</t>
  </si>
  <si>
    <t>Mortgage insurance</t>
  </si>
  <si>
    <t>Trade credit</t>
  </si>
  <si>
    <t>Surety</t>
  </si>
  <si>
    <t>Summary</t>
  </si>
  <si>
    <t>Terror</t>
  </si>
  <si>
    <t>Net of Reinsurance and Coinsurance</t>
  </si>
  <si>
    <t>Gross of Reinsurance but net of coinsurance</t>
  </si>
  <si>
    <t>input the required credit</t>
  </si>
  <si>
    <t>Reinsurance and Coinsurance Risk Capital Charge (RRCC)</t>
  </si>
  <si>
    <t>Reinsurance and coinsurance risk capital charge</t>
  </si>
  <si>
    <t xml:space="preserve">f. Accrued premium from all other general insurance business collected via brokers - accrued for greater than 45 days </t>
  </si>
  <si>
    <t xml:space="preserve">d. Accrued premium from all other general insurance business collected via brokers - accrued for no longer than 45 days </t>
  </si>
  <si>
    <t>Credit of UPR over URR - for premium liability risk charge</t>
  </si>
  <si>
    <t>% credit of excess of UPR over URR</t>
  </si>
  <si>
    <t>1. Miscellaneous inputs</t>
  </si>
  <si>
    <t>XIX</t>
  </si>
  <si>
    <t>list other liabilities with short description</t>
  </si>
  <si>
    <t>Forward yield curve</t>
  </si>
  <si>
    <t>RFR</t>
  </si>
  <si>
    <t>RFR with corporate bond spread</t>
  </si>
  <si>
    <t>Flag</t>
  </si>
  <si>
    <t>2. Liability cashflows should be separately provided for best-estimate liability and total liabilities (ie best estimate and risk margin) (separate tables are given below)</t>
  </si>
  <si>
    <t>7. The present value of liability cashflows should reconcile with the liabilities recorded in the balance sheet for RBC (Table2A) under the revised RBC Rules</t>
  </si>
  <si>
    <t>Projection month</t>
  </si>
  <si>
    <t>Unexpired Risk Reserve (BEL) - Gross of Reinsurance and Coinsurance</t>
  </si>
  <si>
    <t>Claims Liability (BEL) - Gross of Reinsurance and Coinsurance</t>
  </si>
  <si>
    <t>Unexpired Risk Reserve (BEL) - Gross of Reinsurance, net of Coinsurance</t>
  </si>
  <si>
    <t>Claims Liability (BEL) - Gross of Reinsurance, net of Coinsurance</t>
  </si>
  <si>
    <t>Unexpired Risk Reserve (BEL) - NET of Reinsurance and Coinsurance</t>
  </si>
  <si>
    <t>Claims Liability (BEL) - Net of Reinsurance and Coinsurance</t>
  </si>
  <si>
    <t>Projection Month</t>
  </si>
  <si>
    <t>Total BEL - Gross of reinsurance and coinsurance</t>
  </si>
  <si>
    <t>Total BEL - Gross of reinsurance, net of coinsurance</t>
  </si>
  <si>
    <t>Total BEL - Net of reinsurance and coinsurance</t>
  </si>
  <si>
    <t>Unexpired Risk Reserve (BEL + RM) - Gross of Reinsurance and Coinsurance</t>
  </si>
  <si>
    <t>Claims Liability (BEL+RM) - Gross of Reinsurance and Coinsurance</t>
  </si>
  <si>
    <t>Unexpired Risk Reserve (BEL+RM) - Gross of Reinsurance, net of Coinsurance</t>
  </si>
  <si>
    <t>Claims Liability (BEL+RM) - Gross of Reinsurance, net of Coinsurance</t>
  </si>
  <si>
    <t>Unexpired Risk Reserve (BEL+RM) - NET of Reinsurance and Coinsurance</t>
  </si>
  <si>
    <t>Claims Liability (BEL+RM) - Net of Reinsurance and Coinsurance</t>
  </si>
  <si>
    <t>Total BEL+RM - Gross of reinsurance and coinsurance</t>
  </si>
  <si>
    <t>Total BEL+RM - Gross of reinsurance, net of coinsurance</t>
  </si>
  <si>
    <t>Total BEL+RM - Net of reinsurance and coinsurance</t>
  </si>
  <si>
    <t>Cashflows underlying best-estimate liability plus risk-margin</t>
  </si>
  <si>
    <t>2. Inputs for treatment of re-insurance claims</t>
  </si>
  <si>
    <t>1 = period of 9 months, 2 = period of 12 months</t>
  </si>
  <si>
    <t>3. Inputs for treatment of co-insurance claims</t>
  </si>
  <si>
    <t>The following changes have been undertaken with respect to proposed regulation changes:</t>
  </si>
  <si>
    <t>In table2, in other liabilities explicitly split the reinsurance and co-insurance payables to be provided; remainder of other liabilities to be split as deemed fit by the Company.</t>
  </si>
  <si>
    <t>Item "Leasehold land and building" included in assets - include admissible leasehold land and building in this item, and share backing documents to illustrate these assets can be treated as admissible</t>
  </si>
  <si>
    <t>Positive Net amounts receivable from reinsurers, is linked to worksheet "Table 2C - Reinsurance Details", to account for multiple options being evaluated (amounts receivable for no longer than 9 / 12 months)
Similarly, in inadmissible assets, sub-item 13, representing  Positive Net amounts receivable overdue from a reinsurer is linked to worksheet "Table 2C - Reinsurance Details", to account for multiple options being evaluated (overdue amounts receivable for longer than 9 / 12 months)</t>
  </si>
  <si>
    <t xml:space="preserve">Positive Net amounts receivable from co-insurers, is linked to worksheet "Table 2D - Coinsurance", to account for multiple options being evaluated (amounts receivable for no longer than 9 / 12 months)
Similarly, in inadmissible assets,sub-item 9, representing  Positive Net amounts receivable overdue from a coinsurer is linked to worksheet "Table 2D - Coinsurance", to account for multiple options being evaluated (overdue amounts receivable for longer than 9 / 12 months). </t>
  </si>
  <si>
    <t xml:space="preserve">Investment details Worksheets (e.g. Government Securities) </t>
  </si>
  <si>
    <t>Liabilities should be input as gross liabilities, liabilities gross of reinsurance but net of co-insurance and net liabilities - including of co-insurance in gross liabilities is a new addition to be undertaken by Company</t>
  </si>
  <si>
    <t>Provide value of ceded policy liabilities (Difference in best-estimate liability gross of reinsurance; net of coinsurance vs best-estimate liability net of reinsurance and coinsurance. Segregate the ceded policy liabilities into ratings based on the reinsurer and limit reinsured.</t>
  </si>
  <si>
    <t xml:space="preserve">Calculate the value of ceded policy liabilities, segregated into risk ratings at all classes of business.  If split has been undertaken pragmatically, please provide approach undertaken. </t>
  </si>
  <si>
    <t>Table 2C - Reinsurance Details</t>
  </si>
  <si>
    <t>Table 2D - Coinsurance</t>
  </si>
  <si>
    <t>Table 2E - Coinsurance Details</t>
  </si>
  <si>
    <t>Provide value of ceded policy liabilities (Difference in best-estimate liability gross of reinsurance and coinsurance vs best-estimate liability gross of reinsurance; net of coinsurance. Segregate the ceded policy liabilities into ratings based on the coinsurer and limit coinsured.</t>
  </si>
  <si>
    <t>Via worksheet "Input", provide the reinsurer wise reinsurance details on claims receivables and payables. Worksheet "Input" account of multiple period of admissibility being tested in QIS.</t>
  </si>
  <si>
    <t>Via worksheet "Input", provide the coinsurer wise co-insurance details on claims receivables and payables. Worksheet "Input" account of multiple period of admissibility being tested in QIS.</t>
  </si>
  <si>
    <t>Input cash flows on an monthly basis</t>
  </si>
  <si>
    <t>Table 4: please input asset cash flows including coupon/interest payments and redemption amounts
Any differences in the check between market value of assets and implied present value of asset cashflows should be justified.</t>
  </si>
  <si>
    <t>Please input the yield curve used for discounting cash flows to arrive at the policy liabilities, as provided by IRCSL.</t>
  </si>
  <si>
    <t>If an internal curve is used by the Company, please provide comments on the source of the yield curve data and any assumptions or adjustments</t>
  </si>
  <si>
    <t>Detail of Insurance claim</t>
  </si>
  <si>
    <t>Please input number of claims and claim amounts requested under various line items for claims pertaining to death, maturity, pre-maturity.</t>
  </si>
  <si>
    <t>III RCR</t>
  </si>
  <si>
    <t>Value of components underlying RCR are estimated in different worksheets and no input is required for the same</t>
  </si>
  <si>
    <t>Methodology to calculate RCR has been amended to allow for proposed regulation changes</t>
  </si>
  <si>
    <t xml:space="preserve">New classes of business such as leasehold land and building have been included in concentration risk and property risk capital charge. Similarly, positive net amounts receivable from coinsurers have been included in concentration risk. </t>
  </si>
  <si>
    <t>1 Credit Risk, 2 Concentration Risk, 3 Market Risk</t>
  </si>
  <si>
    <t>3.2 Liability Shocks</t>
  </si>
  <si>
    <t>Best-estimate liability cashflows are used to determine interest risk capital change.</t>
  </si>
  <si>
    <t>4 Reinsurance&amp;Coinsurance Risk</t>
  </si>
  <si>
    <t>Input the reinsurance credit available on catastrophe reinsurance treaties (for which credit is not allowed for in calculation of base best-estimate liability). Segregate the credit into ratings based on the reinsurer and limit reinsured.</t>
  </si>
  <si>
    <t>7 Catastrophe Risk</t>
  </si>
  <si>
    <t>Gross sum at risk values for each peril should be input to determine the catastrophe risk capital in natural perils</t>
  </si>
  <si>
    <t>Methodology as prescribed in proposed rules should be used for man-made risks</t>
  </si>
  <si>
    <t>Company can use internal models with appropriate disclosures, documentation and justification for the purposes of determination of catastrophe risk capital</t>
  </si>
  <si>
    <t>Deposits fully guaranteed by Government of Sri Lanka</t>
  </si>
  <si>
    <t>Accrued premium outstanding for specific periods based on type of insurance from the inception of the policy</t>
  </si>
  <si>
    <t>Reconciliation with Form CO-BS</t>
  </si>
  <si>
    <t>Less : Differed Acquisition cost</t>
  </si>
  <si>
    <t>Natural catastrophe</t>
  </si>
  <si>
    <t>Deductions as % of total assets</t>
  </si>
  <si>
    <t>Inadmissible Property, Plant and Equipment: as at …………………….. (DD/MM/YY)</t>
  </si>
  <si>
    <t>Inadmissible loans and advances: As at ………………..(DD/MM/YYYYY)</t>
  </si>
  <si>
    <t>Inadmissible investment in shares: As at ………………..(DD/MM/YYYYY)</t>
  </si>
  <si>
    <t>Inadmissible investment in related party: As at ………………..(DD/MM/YYYYY)</t>
  </si>
  <si>
    <t>Form MC-BS(A) -18 [AR]</t>
  </si>
  <si>
    <t>Form MC-BS(A) -19 [AR]</t>
  </si>
  <si>
    <t>Other inadmissible assets, not already included in TAC deductions (Section XVII): as at …………………….. (DD/MM/YY)</t>
  </si>
  <si>
    <t>Positive Net amounts receivable from reinsurers for no longer than 9 / 12 months, after setting-off against amounts due from the insurer to the reinsurer (input in Table 2B)</t>
  </si>
  <si>
    <t>Positive Net amounts receivable from coinsurers for no longer than 6 / 9 / 12 months, after setting-off against amounts due from the insurer to the reinsurer (input in Table 2D)</t>
  </si>
  <si>
    <t xml:space="preserve">Positive Net amounts receivable from a coinsurer, overdue for more than 6 / 9 / 12  months, </t>
  </si>
  <si>
    <t xml:space="preserve">Positive Net amounts receivable from a reinsurer, overdue for more than 9 / 12 months, </t>
  </si>
  <si>
    <t>Inadmissible Loans and advances</t>
  </si>
  <si>
    <t>Positive Net amounts receivable from reinsurers for no longer than 9 / 12 months, after setting-off against amounts due from the insurer to the reinsurer</t>
  </si>
  <si>
    <t xml:space="preserve">Positive Net amounts receivable from reinsurers for more than 9 / 12 months , </t>
  </si>
  <si>
    <t>Positive Net amounts receivable from Co-insurers for no longer than 6 / 9 / 12 months, after setting-off against amounts due from the insurer to the Co-insurer</t>
  </si>
  <si>
    <t xml:space="preserve">Positive Net amounts receivable from Co-insurers for more than 6 / 9 / 12 months, </t>
  </si>
  <si>
    <t>For the following line items, additional notes 14 to 18 have been included to provide asset by asset detail in the notes instead of adding rows within Table 1:
a. Other inadmissible assets, not already included in TAC deductions --&gt; Worksheet "Note15 Other inadmissible asset"
b. Inadmissible Property, Plant and Equipment --&gt; Worksheet "Note 16 Inadmissible Prop,Plant"  
c. Inadmissible loans and advances --&gt; Worksheet "Note 17 Inadmissible L&amp;A"
d. Inadmissible investments in shares --&gt; Worksheet "Note 18 Inadmissible shares"
e. Inadmissible investment in related party --&gt; Worksheet "Note 19 Inadmissible Inv Rel"</t>
  </si>
  <si>
    <t xml:space="preserve">Positive Net amounts receivable from co-insurers for no longer than 6 / 9 / 12 months, after setting-off against amounts due from the insurer to the co-insurer </t>
  </si>
  <si>
    <t>Positive Net amounts receivable from co-insurers for longer than 6 / 9 / 12 months</t>
  </si>
  <si>
    <t>Claims receivables that are less than 6 months Past Due</t>
  </si>
  <si>
    <t>Claims receivable that are more than 6 months Past Due</t>
  </si>
  <si>
    <t>1 = period of 6 months, 2 = period of 9 months, 3 = period of 12 months</t>
  </si>
  <si>
    <t xml:space="preserve">7. The Column "Government Securities" also includes market value for [Debt Securities issued or fully guaranteed by a </t>
  </si>
  <si>
    <t>foreign government or a  Central Bank of a  foreign country and carrying an investment grade rating to the instrument] for reconciliation</t>
  </si>
  <si>
    <t xml:space="preserve">of check. However, in case, any Company has exposure to such assets, then cashflows for such assets shall be separately projected and </t>
  </si>
  <si>
    <t>included in the calculation of interest rate risk charge. The underlying RFR based on the currency of such country shall be determined by the Actuary</t>
  </si>
  <si>
    <t xml:space="preserve"> using a pragmatic approach </t>
  </si>
  <si>
    <t>Determination of Reinsurance &amp; Coinsurance Risk Capital Charge (General Insurance)</t>
  </si>
  <si>
    <t>Data for this calculation is input in Table 2B and Table 2D</t>
  </si>
  <si>
    <t xml:space="preserve">Amounts receivable for more than 9 / 12 months from reinsurer and amount receivable for more than 6 / 9 / 12 months from coinsurer are deducted from TAC and not included in the Reinsurance &amp; Coinsurance Risk charge </t>
  </si>
  <si>
    <r>
      <t>RCR</t>
    </r>
    <r>
      <rPr>
        <i/>
        <vertAlign val="subscript"/>
        <sz val="10"/>
        <color indexed="8"/>
        <rFont val="Tahoma"/>
        <family val="2"/>
      </rPr>
      <t>G</t>
    </r>
    <r>
      <rPr>
        <i/>
        <sz val="10"/>
        <color indexed="8"/>
        <rFont val="Tahoma"/>
        <family val="2"/>
      </rPr>
      <t xml:space="preserve"> =√((Credit risk capital charge + Concentration risk capital charge + Market risk capital charge + Reinsurance and coinsurance risk capital charge)^2 + Liability risk capital charge^2 + Operational risk capital charge^2+ Catastrophe risk capital charge^2)</t>
    </r>
  </si>
  <si>
    <t>Positive Net amounts receivable from coinsurers for no longer than 6 / 9 / 12 months, after setting-off against amounts due from the insurer to the reinsurer</t>
  </si>
  <si>
    <t xml:space="preserve">Positive Net amounts receivable from reinsurers for no longer than 9 / 12 months, after setting-off against amounts due from the insurer to the reinsurer </t>
  </si>
  <si>
    <t>Reinsurance &amp; Coinsurance Risk Capital Charge</t>
  </si>
  <si>
    <t>Market value of Liabilities (net of reinsurance and coinsurance)</t>
  </si>
  <si>
    <t>Leasehold Land and Building</t>
  </si>
  <si>
    <t>Other inadmissible assets, not already included in TAC deductions (Section XVII)</t>
  </si>
  <si>
    <t>Inadmissible investment in shares</t>
  </si>
  <si>
    <t>Inadmissible investment in related party</t>
  </si>
  <si>
    <t>Form MC-BS(A) -14 [AR]</t>
  </si>
  <si>
    <t>Coinsurance</t>
  </si>
  <si>
    <t>Coinsurance Details</t>
  </si>
  <si>
    <t>Table 2D</t>
  </si>
  <si>
    <t>Table 2E</t>
  </si>
  <si>
    <t>The exposure draft of the revised RBC Rules is the applicable governing guidelines and takes precedence</t>
  </si>
  <si>
    <t>Input Cells</t>
  </si>
  <si>
    <t>Checks which are done in the spreadsheet</t>
  </si>
  <si>
    <t>Additional information on assumptions/approximations underlying results</t>
  </si>
  <si>
    <t>Question</t>
  </si>
  <si>
    <t>Company response</t>
  </si>
  <si>
    <t>Please include the details on how ceded policy liabilities to reinsurers have been segregated into risk ratings at all classes of business</t>
  </si>
  <si>
    <t>Please include the details on how ceded policy liabilities to coinsurers have been segregated into risk ratings at all classes of business</t>
  </si>
  <si>
    <t>Please confirm if the Company includes cashflows in respect of "Mortgage loans on immovable property approved by the Board as at 31.12.2010, not exceeding 80% of the value of the property" in worksheet "Table 4 Asset Cashflows" under the category "Other Credit Risk bearing securities including bank deposits". 
If yes, please confirm the methodology adopted to project the asset cashflows for policy loans</t>
  </si>
  <si>
    <t>Please highlight any approximation undertaken by the company to comply with the proposed Rules in calculation of liabilities</t>
  </si>
  <si>
    <t>Please highlight any approximation undertaken by the company to comply with the proposed Rules in calculation of risk capital required</t>
  </si>
  <si>
    <t>Please highlight any approximation undertaken by the company to comply with the proposed Rules in calculation of total available capital</t>
  </si>
  <si>
    <t>Reinsurance&amp;Coinsurance Risk</t>
  </si>
  <si>
    <t>Catastrophe Risk</t>
  </si>
  <si>
    <t xml:space="preserve">Corporate debt carrying an investment grade rating to the instrument (that is not related party debt) (including bonds, debentures, commercial papers, and similar financial instruments) issued by the licensed finance company listed on a licensed stock exchange and carrying and investment grade rating </t>
  </si>
  <si>
    <t>XX</t>
  </si>
  <si>
    <t>Receivables arising from equity sales for a period of not greater than two days</t>
  </si>
  <si>
    <t xml:space="preserve">Table 4(A): Adjustments for asset valuation differences between IFRS and RBC </t>
  </si>
  <si>
    <t>Difference in SLFRS basis and RBC basis - Assets</t>
  </si>
  <si>
    <t>Entity</t>
  </si>
  <si>
    <t>Total assets - SLFRS basis</t>
  </si>
  <si>
    <t>[Asset category 1] - Difference due to market value of asset vs [state basis of asset valuation for underlying asset]</t>
  </si>
  <si>
    <t>[Asset category 2] - Difference due to market value of asset vs [state basis of asset valuation for underlying asset]</t>
  </si>
  <si>
    <t>[Include additional lines for each material asset category]</t>
  </si>
  <si>
    <t>Other difference -[please describe the difference]</t>
  </si>
  <si>
    <t>[Include additional lines for each reason for difference in assets]</t>
  </si>
  <si>
    <t>Total assets - RBC basis</t>
  </si>
  <si>
    <t xml:space="preserve">Table 4(B): Adjustments for liability valuation differences between IFRS and RBC </t>
  </si>
  <si>
    <t>Difference in SLFRS basis and RBC basis - Liabilities</t>
  </si>
  <si>
    <t>Total liabilities - SLFRS basis</t>
  </si>
  <si>
    <t>Contractual Service Margin</t>
  </si>
  <si>
    <t>Risk Adjustment v/s Risk Margin</t>
  </si>
  <si>
    <t>Difference attributable to discount rate</t>
  </si>
  <si>
    <t>[Include additional lines for each reason for difference in liabilities]</t>
  </si>
  <si>
    <t>Total liabilities - RBC basis</t>
  </si>
  <si>
    <t>Table 4(A) and 4(B) have been inserted to provide a walk-through on difference in asset and liability values under SLFRS and RBC basis. Insurers shall include each reason for difference in this table, separately for assets and liabilities. For difference in liability value, some items have been included which are relevant and applicable post SLFRS17 implementation and can be ignored for the purpose of QIS.  These have been included to provide the format for future disclosures specific to SLFRS 17.</t>
  </si>
  <si>
    <t>Gross sum insured</t>
  </si>
  <si>
    <t>Re-insurance credit</t>
  </si>
  <si>
    <t>Net sum insured</t>
  </si>
  <si>
    <t>Gross of reinsurance</t>
  </si>
  <si>
    <t>Net of reinsurance</t>
  </si>
  <si>
    <t>Risk capital --&gt;</t>
  </si>
  <si>
    <t>Gross of riensurance</t>
  </si>
  <si>
    <t>&lt;&lt;---note: insurer to ammend if internal model is used</t>
  </si>
  <si>
    <t>New asset categories such as leasehold land, Green, Social and Sustainable bonds have been included in respective investment detail worksheets</t>
  </si>
  <si>
    <t>Green, Social and Sustainable bonds have been included to determine credit risk capital charge. Alternate approach to test reduced risk capital charge on these bonds has been also evaluated using a switch input in worksheet "Inputs"</t>
  </si>
  <si>
    <t>Item "Green, Social and Sustainable bonds" included in assets in corporate bonds as sub-item 5, split by risk rating.</t>
  </si>
  <si>
    <t>Allow lower credit risk capital charge for Green, Social and Sustainable bonds</t>
  </si>
  <si>
    <t>Green, Social and Sustainable bonds (that is not related party debt)  listed on a licensed stock exchange</t>
  </si>
  <si>
    <t>Rows 134 to 138 require brief description of the other liability item - additional rows can be added if necessary</t>
  </si>
  <si>
    <t>Tables 1, 2, 3, 4(a) and 4(b):  Market consistent balance sheet</t>
  </si>
  <si>
    <t>Table 2 policy liabilities under RBC and SLFRS should be computed on a consistent basis (e.g. both net of reinsurance, considering same provisions etc.)</t>
  </si>
  <si>
    <t>If the company has an internal model, then the relevant details may be provided in addition to the IRCSL prescribed method details</t>
  </si>
  <si>
    <t>Tables 4 and 5: Cash flows</t>
  </si>
  <si>
    <t xml:space="preserve">If the company has an internal model, then fill cashflows in Table5 as per internal model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</si>
</sst>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3" formatCode="_(* #,##0.00_);_(* \(#,##0.00\);_(* &quot;-&quot;??_);_(@_)"/>
    <numFmt numFmtId="164" formatCode="_ * #,##0.00_ ;_ * \-#,##0.00_ ;_ * &quot;-&quot;??_ ;_ @_ "/>
    <numFmt numFmtId="165" formatCode="_-* #,##0_-;\-* #,##0_-;_-* &quot;-&quot;_-;_-@_-"/>
    <numFmt numFmtId="166" formatCode="_-* #,##0.00_-;\-* #,##0.00_-;_-* &quot;-&quot;??_-;_-@_-"/>
    <numFmt numFmtId="167" formatCode="_(* #,##0_);_(* \(#,##0\);_(* &quot;-&quot;??_);_(@_)"/>
    <numFmt numFmtId="168" formatCode="#,##0.0_);\(#,##0.0\)"/>
    <numFmt numFmtId="169" formatCode="0.000000000000000%"/>
    <numFmt numFmtId="170" formatCode="0.0%"/>
    <numFmt numFmtId="171" formatCode="_(* #,##0.0_);_(* \(#,##0.0\);_(* &quot;-&quot;??_);_(@_)"/>
    <numFmt numFmtId="172" formatCode="_-* #,##0.00_-;\-* #,##0.00_-;_-* &quot;-&quot;_-;_-@_-"/>
    <numFmt numFmtId="173" formatCode="0_);\(0\)"/>
    <numFmt numFmtId="174" formatCode="_-* #,##0_-;\-* #,##0_-;_-* &quot;-&quot;??_-;_-@_-"/>
    <numFmt numFmtId="175" formatCode="[$-14009]dd/mm/yyyy;@"/>
    <numFmt numFmtId="176" formatCode="_-&quot;$&quot;* #,##0.00_-;\-&quot;$&quot;* #,##0.00_-;_-&quot;$&quot;* &quot;-&quot;??_-;_-@_-"/>
    <numFmt numFmtId="177" formatCode="#,##0.00;\(#,##0.00\)"/>
    <numFmt numFmtId="178" formatCode="[$-C09]dd\-mmm\-yy;@"/>
    <numFmt numFmtId="179" formatCode="[$-C09]dd/mmm/yy;@"/>
    <numFmt numFmtId="180" formatCode="0.0000"/>
    <numFmt numFmtId="181" formatCode="_-&quot;£&quot;* #,##0.00_-;\-&quot;£&quot;* #,##0.00_-;_-&quot;£&quot;* &quot;-&quot;??_-;_-@_-"/>
  </numFmts>
  <fonts count="83"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0"/>
      <name val="Trebuchet MS"/>
      <family val="2"/>
    </font>
    <font>
      <sz val="10"/>
      <name val="Tahoma"/>
      <family val="2"/>
    </font>
    <font>
      <sz val="9"/>
      <color indexed="81"/>
      <name val="Tahoma"/>
      <family val="2"/>
    </font>
    <font>
      <i/>
      <sz val="10"/>
      <name val="Tahoma"/>
      <family val="2"/>
    </font>
    <font>
      <b/>
      <sz val="9"/>
      <color indexed="81"/>
      <name val="Tahoma"/>
      <family val="2"/>
    </font>
    <font>
      <b/>
      <sz val="10"/>
      <name val="Tahoma"/>
      <family val="2"/>
    </font>
    <font>
      <sz val="11"/>
      <color indexed="8"/>
      <name val="Calibri"/>
      <family val="2"/>
    </font>
    <font>
      <b/>
      <sz val="11"/>
      <color indexed="8"/>
      <name val="Calibri"/>
      <family val="2"/>
    </font>
    <font>
      <sz val="10"/>
      <color indexed="8"/>
      <name val="Tahoma"/>
      <family val="2"/>
    </font>
    <font>
      <sz val="10"/>
      <color indexed="8"/>
      <name val="Tahoma"/>
      <family val="2"/>
    </font>
    <font>
      <b/>
      <sz val="10"/>
      <color indexed="8"/>
      <name val="Tahoma"/>
      <family val="2"/>
    </font>
    <font>
      <b/>
      <i/>
      <sz val="10"/>
      <name val="Tahoma"/>
      <family val="2"/>
    </font>
    <font>
      <sz val="10"/>
      <color indexed="8"/>
      <name val="Calibri"/>
      <family val="2"/>
    </font>
    <font>
      <sz val="10"/>
      <color indexed="8"/>
      <name val="Arial"/>
      <family val="2"/>
    </font>
    <font>
      <sz val="10"/>
      <name val="Century Gothic"/>
      <family val="2"/>
    </font>
    <font>
      <sz val="11"/>
      <color indexed="17"/>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u/>
      <sz val="10"/>
      <color indexed="8"/>
      <name val="Tahoma"/>
      <family val="2"/>
    </font>
    <font>
      <i/>
      <vertAlign val="subscript"/>
      <sz val="10"/>
      <color indexed="8"/>
      <name val="Tahoma"/>
      <family val="2"/>
    </font>
    <font>
      <i/>
      <sz val="10"/>
      <color indexed="8"/>
      <name val="Tahoma"/>
      <family val="2"/>
    </font>
    <font>
      <b/>
      <vertAlign val="subscript"/>
      <sz val="10"/>
      <color indexed="56"/>
      <name val="Tahoma"/>
      <family val="2"/>
    </font>
    <font>
      <sz val="11"/>
      <name val="Calibri"/>
      <family val="2"/>
    </font>
    <font>
      <b/>
      <sz val="10"/>
      <name val="Arial"/>
      <family val="2"/>
    </font>
    <font>
      <b/>
      <sz val="10"/>
      <color indexed="8"/>
      <name val="Arial"/>
      <family val="2"/>
    </font>
    <font>
      <i/>
      <sz val="10"/>
      <name val="Arial"/>
      <family val="2"/>
    </font>
    <font>
      <sz val="11"/>
      <color theme="1"/>
      <name val="Calibri"/>
      <family val="2"/>
      <scheme val="minor"/>
    </font>
    <font>
      <sz val="11"/>
      <color theme="1"/>
      <name val="Times New Roman"/>
      <family val="2"/>
    </font>
    <font>
      <sz val="11"/>
      <color rgb="FF006100"/>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0"/>
      <color theme="1"/>
      <name val="Tahoma"/>
      <family val="2"/>
    </font>
    <font>
      <sz val="10"/>
      <color rgb="FF000000"/>
      <name val="Tahoma"/>
      <family val="2"/>
    </font>
    <font>
      <b/>
      <sz val="10"/>
      <color rgb="FFFF0000"/>
      <name val="Tahoma"/>
      <family val="2"/>
    </font>
    <font>
      <sz val="10"/>
      <color rgb="FFFF0000"/>
      <name val="Tahoma"/>
      <family val="2"/>
    </font>
    <font>
      <b/>
      <sz val="10"/>
      <color theme="1"/>
      <name val="Tahoma"/>
      <family val="2"/>
    </font>
    <font>
      <i/>
      <sz val="10"/>
      <color theme="1"/>
      <name val="Tahoma"/>
      <family val="2"/>
    </font>
    <font>
      <b/>
      <u/>
      <sz val="10"/>
      <color theme="3"/>
      <name val="Tahoma"/>
      <family val="2"/>
    </font>
    <font>
      <b/>
      <i/>
      <sz val="10"/>
      <color theme="1"/>
      <name val="Tahoma"/>
      <family val="2"/>
    </font>
    <font>
      <b/>
      <i/>
      <sz val="10"/>
      <color theme="0"/>
      <name val="Tahoma"/>
      <family val="2"/>
    </font>
    <font>
      <b/>
      <sz val="10"/>
      <color rgb="FF000000"/>
      <name val="Tahoma"/>
      <family val="2"/>
    </font>
    <font>
      <u/>
      <sz val="14"/>
      <color theme="3"/>
      <name val="Tahoma"/>
      <family val="2"/>
    </font>
    <font>
      <sz val="10"/>
      <color theme="2"/>
      <name val="Tahoma"/>
      <family val="2"/>
    </font>
    <font>
      <u/>
      <sz val="10"/>
      <color theme="3"/>
      <name val="Tahoma"/>
      <family val="2"/>
    </font>
    <font>
      <b/>
      <u/>
      <sz val="10"/>
      <color theme="1"/>
      <name val="Tahoma"/>
      <family val="2"/>
    </font>
    <font>
      <u/>
      <sz val="10"/>
      <color theme="1"/>
      <name val="Tahoma"/>
      <family val="2"/>
    </font>
    <font>
      <u/>
      <sz val="10"/>
      <color theme="4" tint="-0.249977111117893"/>
      <name val="Tahoma"/>
      <family val="2"/>
    </font>
    <font>
      <u/>
      <sz val="10"/>
      <color theme="10"/>
      <name val="Tahoma"/>
      <family val="2"/>
    </font>
    <font>
      <b/>
      <sz val="12"/>
      <color theme="1"/>
      <name val="Tahoma"/>
      <family val="2"/>
    </font>
    <font>
      <b/>
      <sz val="10"/>
      <color rgb="FFFA7D00"/>
      <name val="Tahoma"/>
      <family val="2"/>
    </font>
    <font>
      <b/>
      <sz val="10"/>
      <color theme="0"/>
      <name val="Tahoma"/>
      <family val="2"/>
    </font>
    <font>
      <u val="singleAccounting"/>
      <sz val="10"/>
      <color theme="1"/>
      <name val="Tahoma"/>
      <family val="2"/>
    </font>
    <font>
      <sz val="10"/>
      <color rgb="FF002060"/>
      <name val="Tahoma"/>
      <family val="2"/>
    </font>
    <font>
      <b/>
      <sz val="10"/>
      <color rgb="FF002060"/>
      <name val="Tahoma"/>
      <family val="2"/>
    </font>
    <font>
      <sz val="10"/>
      <color theme="0"/>
      <name val="Tahoma"/>
      <family val="2"/>
    </font>
    <font>
      <sz val="10"/>
      <color rgb="FF006100"/>
      <name val="Tahoma"/>
      <family val="2"/>
    </font>
    <font>
      <b/>
      <sz val="10"/>
      <color theme="3"/>
      <name val="Tahoma"/>
      <family val="2"/>
    </font>
    <font>
      <b/>
      <sz val="10"/>
      <color theme="0"/>
      <name val="Arial"/>
      <family val="2"/>
    </font>
    <font>
      <sz val="10"/>
      <color theme="1"/>
      <name val="Arial"/>
      <family val="2"/>
    </font>
    <font>
      <i/>
      <sz val="10"/>
      <color theme="1"/>
      <name val="Arial"/>
      <family val="2"/>
    </font>
    <font>
      <b/>
      <sz val="10"/>
      <color theme="1"/>
      <name val="Arial"/>
      <family val="2"/>
    </font>
    <font>
      <sz val="10"/>
      <color rgb="FF000000"/>
      <name val="Arial"/>
      <family val="2"/>
    </font>
    <font>
      <sz val="10"/>
      <color rgb="FFFF0000"/>
      <name val="Arial"/>
      <family val="2"/>
    </font>
    <font>
      <i/>
      <sz val="9"/>
      <color theme="1"/>
      <name val="Arial"/>
      <family val="2"/>
    </font>
  </fonts>
  <fills count="6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60"/>
        <bgColor indexed="64"/>
      </patternFill>
    </fill>
    <fill>
      <patternFill patternType="solid">
        <fgColor indexed="44"/>
        <bgColor indexed="64"/>
      </patternFill>
    </fill>
    <fill>
      <patternFill patternType="solid">
        <fgColor indexed="36"/>
        <bgColor indexed="64"/>
      </patternFill>
    </fill>
    <fill>
      <patternFill patternType="solid">
        <fgColor indexed="50"/>
        <bgColor indexed="64"/>
      </patternFill>
    </fill>
    <fill>
      <patternFill patternType="solid">
        <fgColor indexed="19"/>
        <bgColor indexed="64"/>
      </patternFill>
    </fill>
    <fill>
      <patternFill patternType="solid">
        <fgColor theme="7" tint="0.79998168889431442"/>
        <bgColor indexed="65"/>
      </patternFill>
    </fill>
    <fill>
      <patternFill patternType="solid">
        <fgColor rgb="FFF2F2F2"/>
      </patternFill>
    </fill>
    <fill>
      <patternFill patternType="solid">
        <fgColor rgb="FFC6EFCE"/>
      </patternFill>
    </fill>
    <fill>
      <patternFill patternType="solid">
        <fgColor rgb="FFFFFFCC"/>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3"/>
        <bgColor indexed="64"/>
      </patternFill>
    </fill>
    <fill>
      <patternFill patternType="solid">
        <fgColor theme="6" tint="0.39997558519241921"/>
        <bgColor indexed="64"/>
      </patternFill>
    </fill>
    <fill>
      <patternFill patternType="solid">
        <fgColor rgb="FFFFFF99"/>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9"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6"/>
        <bgColor indexed="64"/>
      </patternFill>
    </fill>
    <fill>
      <patternFill patternType="solid">
        <fgColor rgb="FFFFFF00"/>
        <bgColor indexed="64"/>
      </patternFill>
    </fill>
    <fill>
      <patternFill patternType="solid">
        <fgColor theme="7" tint="0.39997558519241921"/>
        <bgColor indexed="64"/>
      </patternFill>
    </fill>
    <fill>
      <patternFill patternType="solid">
        <fgColor rgb="FF002060"/>
        <bgColor indexed="64"/>
      </patternFill>
    </fill>
    <fill>
      <patternFill patternType="solid">
        <fgColor theme="7" tint="-0.249977111117893"/>
        <bgColor indexed="64"/>
      </patternFill>
    </fill>
    <fill>
      <patternFill patternType="solid">
        <fgColor rgb="FF7030A0"/>
        <bgColor indexed="64"/>
      </patternFill>
    </fill>
    <fill>
      <patternFill patternType="solid">
        <fgColor theme="9" tint="0.39997558519241921"/>
        <bgColor indexed="64"/>
      </patternFill>
    </fill>
    <fill>
      <patternFill patternType="solid">
        <fgColor theme="6" tint="-0.249977111117893"/>
        <bgColor indexed="64"/>
      </patternFill>
    </fill>
    <fill>
      <patternFill patternType="solid">
        <fgColor theme="1"/>
        <bgColor indexed="64"/>
      </patternFill>
    </fill>
    <fill>
      <patternFill patternType="solid">
        <fgColor rgb="FFDAEEF3"/>
        <bgColor indexed="64"/>
      </patternFill>
    </fill>
  </fills>
  <borders count="1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2"/>
      </left>
      <right style="medium">
        <color indexed="62"/>
      </right>
      <top style="medium">
        <color indexed="62"/>
      </top>
      <bottom style="medium">
        <color indexed="62"/>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style="thin">
        <color indexed="64"/>
      </right>
      <top/>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theme="0" tint="-0.499984740745262"/>
      </left>
      <right/>
      <top/>
      <bottom/>
      <diagonal/>
    </border>
    <border>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style="medium">
        <color indexed="64"/>
      </top>
      <bottom style="thin">
        <color theme="0" tint="-0.499984740745262"/>
      </bottom>
      <diagonal/>
    </border>
    <border>
      <left style="medium">
        <color indexed="64"/>
      </left>
      <right style="thin">
        <color theme="0" tint="-0.499984740745262"/>
      </right>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medium">
        <color indexed="64"/>
      </right>
      <top style="medium">
        <color indexed="64"/>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medium">
        <color indexed="64"/>
      </bottom>
      <diagonal/>
    </border>
    <border>
      <left style="thin">
        <color theme="0" tint="-0.499984740745262"/>
      </left>
      <right style="medium">
        <color indexed="64"/>
      </right>
      <top style="medium">
        <color indexed="64"/>
      </top>
      <bottom style="medium">
        <color indexed="64"/>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theme="0" tint="-0.499984740745262"/>
      </top>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indexed="64"/>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medium">
        <color indexed="64"/>
      </left>
      <right/>
      <top/>
      <bottom style="thin">
        <color theme="0" tint="-0.499984740745262"/>
      </bottom>
      <diagonal/>
    </border>
    <border>
      <left/>
      <right style="medium">
        <color indexed="64"/>
      </right>
      <top/>
      <bottom style="thin">
        <color theme="0" tint="-0.499984740745262"/>
      </bottom>
      <diagonal/>
    </border>
    <border>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thin">
        <color theme="0" tint="-0.499984740745262"/>
      </left>
      <right style="medium">
        <color indexed="64"/>
      </right>
      <top/>
      <bottom/>
      <diagonal/>
    </border>
    <border>
      <left style="thin">
        <color theme="0" tint="-0.499984740745262"/>
      </left>
      <right style="medium">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medium">
        <color indexed="64"/>
      </right>
      <top style="thin">
        <color theme="0" tint="-0.499984740745262"/>
      </top>
      <bottom/>
      <diagonal/>
    </border>
    <border>
      <left/>
      <right style="thin">
        <color theme="0" tint="-0.499984740745262"/>
      </right>
      <top style="thin">
        <color theme="0" tint="-0.499984740745262"/>
      </top>
      <bottom style="medium">
        <color indexed="64"/>
      </bottom>
      <diagonal/>
    </border>
    <border>
      <left style="thin">
        <color indexed="64"/>
      </left>
      <right style="thin">
        <color indexed="64"/>
      </right>
      <top style="thin">
        <color theme="0" tint="-0.499984740745262"/>
      </top>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style="medium">
        <color indexed="64"/>
      </left>
      <right style="thin">
        <color theme="0" tint="-0.499984740745262"/>
      </right>
      <top style="thin">
        <color theme="0" tint="-0.499984740745262"/>
      </top>
      <bottom/>
      <diagonal/>
    </border>
    <border>
      <left/>
      <right style="thin">
        <color indexed="64"/>
      </right>
      <top style="medium">
        <color indexed="64"/>
      </top>
      <bottom style="medium">
        <color indexed="64"/>
      </bottom>
      <diagonal/>
    </border>
  </borders>
  <cellStyleXfs count="338">
    <xf numFmtId="0" fontId="0" fillId="0" borderId="0"/>
    <xf numFmtId="0" fontId="6" fillId="0" borderId="0" applyNumberFormat="0" applyFont="0" applyFill="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44" fillId="30"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43" fontId="44" fillId="0" borderId="0" applyFont="0" applyFill="0" applyBorder="0" applyAlignment="0" applyProtection="0"/>
    <xf numFmtId="165" fontId="44"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166" fontId="20" fillId="0" borderId="0" applyFont="0" applyFill="0" applyBorder="0" applyAlignment="0" applyProtection="0"/>
    <xf numFmtId="43" fontId="5" fillId="0" borderId="0" applyFont="0" applyFill="0" applyBorder="0" applyAlignment="0" applyProtection="0"/>
    <xf numFmtId="166" fontId="5" fillId="0" borderId="0" applyFont="0" applyFill="0" applyBorder="0" applyAlignment="0" applyProtection="0"/>
    <xf numFmtId="177" fontId="5" fillId="0" borderId="0" applyFon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166" fontId="5" fillId="0" borderId="0" applyFont="0" applyFill="0" applyBorder="0" applyAlignment="0" applyProtection="0"/>
    <xf numFmtId="166" fontId="12" fillId="0" borderId="0" applyFont="0" applyFill="0" applyBorder="0" applyAlignment="0" applyProtection="0"/>
    <xf numFmtId="166" fontId="5" fillId="0" borderId="0" applyFont="0" applyFill="0" applyBorder="0" applyAlignment="0" applyProtection="0"/>
    <xf numFmtId="0" fontId="5" fillId="0" borderId="0" applyFont="0" applyFill="0" applyBorder="0" applyAlignment="0" applyProtection="0"/>
    <xf numFmtId="177" fontId="5" fillId="0" borderId="0" applyFont="0" applyFill="0" applyBorder="0" applyAlignment="0" applyProtection="0"/>
    <xf numFmtId="0" fontId="5" fillId="0" borderId="0" applyFont="0" applyFill="0" applyBorder="0" applyAlignment="0" applyProtection="0"/>
    <xf numFmtId="166" fontId="5"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166" fontId="12"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166" fontId="12" fillId="0" borderId="0" applyFont="0" applyFill="0" applyBorder="0" applyAlignment="0" applyProtection="0"/>
    <xf numFmtId="43" fontId="5" fillId="0" borderId="0" applyFont="0" applyFill="0" applyBorder="0" applyAlignment="0" applyProtection="0"/>
    <xf numFmtId="166" fontId="15" fillId="0" borderId="0" applyFont="0" applyFill="0" applyBorder="0" applyAlignment="0" applyProtection="0"/>
    <xf numFmtId="43" fontId="5"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5" fillId="0" borderId="0" applyFon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166" fontId="12"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166" fontId="44" fillId="0" borderId="0" applyFont="0" applyFill="0" applyBorder="0" applyAlignment="0" applyProtection="0"/>
    <xf numFmtId="166" fontId="5" fillId="0" borderId="0" applyFont="0" applyFill="0" applyBorder="0" applyAlignment="0" applyProtection="0"/>
    <xf numFmtId="166" fontId="19" fillId="0" borderId="0" applyFont="0" applyFill="0" applyBorder="0" applyAlignment="0" applyProtection="0"/>
    <xf numFmtId="166" fontId="5" fillId="0" borderId="0" applyFont="0" applyFill="0" applyBorder="0" applyAlignment="0" applyProtection="0"/>
    <xf numFmtId="166" fontId="44" fillId="0" borderId="0" applyFont="0" applyFill="0" applyBorder="0" applyAlignment="0" applyProtection="0"/>
    <xf numFmtId="166" fontId="5" fillId="0" borderId="0" applyFont="0" applyFill="0" applyBorder="0" applyAlignment="0" applyProtection="0"/>
    <xf numFmtId="166" fontId="44" fillId="0" borderId="0" applyFont="0" applyFill="0" applyBorder="0" applyAlignment="0" applyProtection="0"/>
    <xf numFmtId="166" fontId="5"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80" fontId="5" fillId="0" borderId="0" applyFon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166" fontId="5" fillId="0" borderId="0" applyFont="0" applyFill="0" applyBorder="0" applyAlignment="0" applyProtection="0"/>
    <xf numFmtId="176"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76" fontId="12"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76" fontId="12" fillId="0" borderId="0" applyFont="0" applyFill="0" applyBorder="0" applyAlignment="0" applyProtection="0"/>
    <xf numFmtId="176" fontId="5" fillId="0" borderId="0" applyFont="0" applyFill="0" applyBorder="0" applyAlignment="0" applyProtection="0"/>
    <xf numFmtId="176" fontId="12"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76" fontId="12" fillId="0" borderId="0" applyFont="0" applyFill="0" applyBorder="0" applyAlignment="0" applyProtection="0"/>
    <xf numFmtId="0" fontId="26" fillId="0" borderId="0" applyNumberFormat="0" applyFill="0" applyBorder="0" applyAlignment="0" applyProtection="0"/>
    <xf numFmtId="168" fontId="6" fillId="0" borderId="0">
      <alignment horizontal="right"/>
    </xf>
    <xf numFmtId="0" fontId="46" fillId="32" borderId="0" applyNumberFormat="0" applyBorder="0" applyAlignment="0" applyProtection="0"/>
    <xf numFmtId="0" fontId="21" fillId="4" borderId="0" applyNumberFormat="0" applyBorder="0" applyAlignment="0" applyProtection="0"/>
    <xf numFmtId="0" fontId="27" fillId="0" borderId="3" applyNumberFormat="0" applyFill="0" applyAlignment="0" applyProtection="0"/>
    <xf numFmtId="0" fontId="47" fillId="0" borderId="70" applyNumberFormat="0" applyFill="0" applyAlignment="0" applyProtection="0"/>
    <xf numFmtId="0" fontId="28" fillId="0" borderId="4" applyNumberFormat="0" applyFill="0" applyAlignment="0" applyProtection="0"/>
    <xf numFmtId="0" fontId="48" fillId="0" borderId="71"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49" fillId="0" borderId="0" applyNumberFormat="0" applyFill="0" applyBorder="0" applyAlignment="0" applyProtection="0"/>
    <xf numFmtId="0" fontId="30" fillId="7" borderId="1" applyNumberFormat="0" applyAlignment="0" applyProtection="0"/>
    <xf numFmtId="0" fontId="31" fillId="0" borderId="6" applyNumberFormat="0" applyFill="0" applyAlignment="0" applyProtection="0"/>
    <xf numFmtId="0" fontId="32" fillId="22"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 fillId="0" borderId="0"/>
    <xf numFmtId="0" fontId="44" fillId="0" borderId="0"/>
    <xf numFmtId="0" fontId="44" fillId="0" borderId="0"/>
    <xf numFmtId="0" fontId="5" fillId="0" borderId="0"/>
    <xf numFmtId="178" fontId="5" fillId="0" borderId="0"/>
    <xf numFmtId="0" fontId="44" fillId="0" borderId="0"/>
    <xf numFmtId="0" fontId="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 fillId="0" borderId="0"/>
    <xf numFmtId="0" fontId="44" fillId="0" borderId="0"/>
    <xf numFmtId="0" fontId="5" fillId="0" borderId="0"/>
    <xf numFmtId="0" fontId="44" fillId="0" borderId="0"/>
    <xf numFmtId="179" fontId="5" fillId="0" borderId="0"/>
    <xf numFmtId="0" fontId="5" fillId="0" borderId="0"/>
    <xf numFmtId="178" fontId="5" fillId="0" borderId="0"/>
    <xf numFmtId="179" fontId="5" fillId="0" borderId="0"/>
    <xf numFmtId="0" fontId="18" fillId="0" borderId="0"/>
    <xf numFmtId="178" fontId="5" fillId="0" borderId="0"/>
    <xf numFmtId="0" fontId="18" fillId="0" borderId="0"/>
    <xf numFmtId="0" fontId="44" fillId="0" borderId="0"/>
    <xf numFmtId="178" fontId="5" fillId="0" borderId="0"/>
    <xf numFmtId="0" fontId="44" fillId="0" borderId="0"/>
    <xf numFmtId="0" fontId="44" fillId="0" borderId="0"/>
    <xf numFmtId="178" fontId="5" fillId="0" borderId="0"/>
    <xf numFmtId="0" fontId="44" fillId="0" borderId="0"/>
    <xf numFmtId="179" fontId="5" fillId="0" borderId="0"/>
    <xf numFmtId="178" fontId="5" fillId="0" borderId="0"/>
    <xf numFmtId="179" fontId="5" fillId="0" borderId="0"/>
    <xf numFmtId="0" fontId="5" fillId="0" borderId="0"/>
    <xf numFmtId="0" fontId="50" fillId="0" borderId="0"/>
    <xf numFmtId="0" fontId="44" fillId="0" borderId="0"/>
    <xf numFmtId="178" fontId="5" fillId="0" borderId="0"/>
    <xf numFmtId="0" fontId="44" fillId="0" borderId="0"/>
    <xf numFmtId="178" fontId="5" fillId="0" borderId="0"/>
    <xf numFmtId="0" fontId="50" fillId="0" borderId="0"/>
    <xf numFmtId="0" fontId="44" fillId="0" borderId="0"/>
    <xf numFmtId="0" fontId="5" fillId="0" borderId="0"/>
    <xf numFmtId="0" fontId="5" fillId="0" borderId="0"/>
    <xf numFmtId="0" fontId="44" fillId="0" borderId="0"/>
    <xf numFmtId="0" fontId="5" fillId="0" borderId="0"/>
    <xf numFmtId="0" fontId="44" fillId="0" borderId="0"/>
    <xf numFmtId="178" fontId="5" fillId="0" borderId="0"/>
    <xf numFmtId="0" fontId="44" fillId="0" borderId="0"/>
    <xf numFmtId="0" fontId="44" fillId="0" borderId="0"/>
    <xf numFmtId="178" fontId="5" fillId="0" borderId="0"/>
    <xf numFmtId="0" fontId="44" fillId="0" borderId="0"/>
    <xf numFmtId="0" fontId="5" fillId="0" borderId="0"/>
    <xf numFmtId="178" fontId="5" fillId="0" borderId="0"/>
    <xf numFmtId="0" fontId="5" fillId="0" borderId="0"/>
    <xf numFmtId="0" fontId="5" fillId="0" borderId="0"/>
    <xf numFmtId="0" fontId="5" fillId="0" borderId="0"/>
    <xf numFmtId="0" fontId="44" fillId="0" borderId="0"/>
    <xf numFmtId="0" fontId="5" fillId="0" borderId="0"/>
    <xf numFmtId="0" fontId="5" fillId="0" borderId="0" applyNumberFormat="0" applyFill="0" applyBorder="0" applyAlignment="0" applyProtection="0"/>
    <xf numFmtId="0" fontId="5" fillId="0" borderId="0"/>
    <xf numFmtId="178" fontId="44" fillId="0" borderId="0"/>
    <xf numFmtId="178" fontId="44" fillId="0" borderId="0"/>
    <xf numFmtId="178" fontId="44" fillId="0" borderId="0"/>
    <xf numFmtId="178" fontId="44" fillId="0" borderId="0"/>
    <xf numFmtId="178" fontId="44" fillId="0" borderId="0"/>
    <xf numFmtId="178" fontId="44" fillId="0" borderId="0"/>
    <xf numFmtId="0" fontId="44" fillId="0" borderId="0"/>
    <xf numFmtId="0" fontId="44" fillId="0" borderId="0"/>
    <xf numFmtId="178" fontId="44" fillId="0" borderId="0"/>
    <xf numFmtId="178" fontId="44" fillId="0" borderId="0"/>
    <xf numFmtId="0" fontId="44" fillId="0" borderId="0"/>
    <xf numFmtId="0" fontId="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78" fontId="44" fillId="0" borderId="0"/>
    <xf numFmtId="178" fontId="44" fillId="0" borderId="0"/>
    <xf numFmtId="0" fontId="44" fillId="0" borderId="0"/>
    <xf numFmtId="0" fontId="44" fillId="0" borderId="0"/>
    <xf numFmtId="178" fontId="44" fillId="0" borderId="0"/>
    <xf numFmtId="0" fontId="44" fillId="0" borderId="0"/>
    <xf numFmtId="179" fontId="5" fillId="0" borderId="0"/>
    <xf numFmtId="178" fontId="44" fillId="0" borderId="0"/>
    <xf numFmtId="179" fontId="5" fillId="0" borderId="0"/>
    <xf numFmtId="179" fontId="5" fillId="0" borderId="0"/>
    <xf numFmtId="0" fontId="44" fillId="0" borderId="0"/>
    <xf numFmtId="179" fontId="5" fillId="0" borderId="0"/>
    <xf numFmtId="179" fontId="5" fillId="0" borderId="0"/>
    <xf numFmtId="178" fontId="44" fillId="0" borderId="0"/>
    <xf numFmtId="179" fontId="5" fillId="0" borderId="0"/>
    <xf numFmtId="0" fontId="5" fillId="0" borderId="0"/>
    <xf numFmtId="0" fontId="5" fillId="0" borderId="0"/>
    <xf numFmtId="0" fontId="19" fillId="0" borderId="0">
      <alignment vertical="top"/>
    </xf>
    <xf numFmtId="0" fontId="5" fillId="0" borderId="0"/>
    <xf numFmtId="0" fontId="5" fillId="0" borderId="0"/>
    <xf numFmtId="179" fontId="5" fillId="0" borderId="0"/>
    <xf numFmtId="178" fontId="5" fillId="0" borderId="0"/>
    <xf numFmtId="0" fontId="19" fillId="0" borderId="0">
      <alignment vertical="top"/>
    </xf>
    <xf numFmtId="0" fontId="5" fillId="0" borderId="0"/>
    <xf numFmtId="0" fontId="5" fillId="0" borderId="0"/>
    <xf numFmtId="0" fontId="45" fillId="0" borderId="0"/>
    <xf numFmtId="0" fontId="5" fillId="0" borderId="0"/>
    <xf numFmtId="0" fontId="44" fillId="0" borderId="0"/>
    <xf numFmtId="0" fontId="44" fillId="0" borderId="0"/>
    <xf numFmtId="178" fontId="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78" fontId="5" fillId="0" borderId="0"/>
    <xf numFmtId="179" fontId="5" fillId="0" borderId="0"/>
    <xf numFmtId="179" fontId="5" fillId="0" borderId="0"/>
    <xf numFmtId="0" fontId="44" fillId="0" borderId="0"/>
    <xf numFmtId="0" fontId="5" fillId="23" borderId="7" applyNumberFormat="0" applyFont="0" applyAlignment="0" applyProtection="0"/>
    <xf numFmtId="0" fontId="44" fillId="33" borderId="72" applyNumberFormat="0" applyFont="0" applyAlignment="0" applyProtection="0"/>
    <xf numFmtId="0" fontId="12" fillId="33" borderId="72" applyNumberFormat="0" applyFont="0" applyAlignment="0" applyProtection="0"/>
    <xf numFmtId="0" fontId="33" fillId="20" borderId="8" applyNumberFormat="0" applyAlignment="0" applyProtection="0"/>
    <xf numFmtId="9" fontId="4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44" fillId="0" borderId="0" applyFont="0" applyFill="0" applyBorder="0" applyAlignment="0" applyProtection="0"/>
    <xf numFmtId="0" fontId="34" fillId="0" borderId="0" applyNumberFormat="0" applyFill="0" applyBorder="0" applyAlignment="0" applyProtection="0"/>
    <xf numFmtId="0" fontId="13" fillId="0" borderId="9" applyNumberFormat="0" applyFill="0" applyAlignment="0" applyProtection="0"/>
    <xf numFmtId="0" fontId="35" fillId="0" borderId="0" applyNumberFormat="0" applyFill="0" applyBorder="0" applyAlignment="0" applyProtection="0"/>
    <xf numFmtId="0" fontId="5" fillId="23" borderId="0" applyNumberFormat="0" applyFont="0" applyBorder="0" applyAlignment="0" applyProtection="0"/>
  </cellStyleXfs>
  <cellXfs count="1113">
    <xf numFmtId="0" fontId="0" fillId="0" borderId="0" xfId="0"/>
    <xf numFmtId="0" fontId="7" fillId="0" borderId="0" xfId="0" applyFont="1" applyAlignment="1">
      <alignment horizontal="left" vertical="center" wrapText="1"/>
    </xf>
    <xf numFmtId="0" fontId="51" fillId="34" borderId="10" xfId="0" applyFont="1" applyFill="1" applyBorder="1" applyAlignment="1">
      <alignment horizontal="left" vertical="center" wrapText="1"/>
    </xf>
    <xf numFmtId="0" fontId="51" fillId="0" borderId="0" xfId="0" applyFont="1" applyAlignment="1">
      <alignment horizontal="left" vertical="center" wrapText="1"/>
    </xf>
    <xf numFmtId="0" fontId="7" fillId="0" borderId="11" xfId="0" applyFont="1" applyBorder="1" applyAlignment="1">
      <alignment vertical="center" wrapText="1"/>
    </xf>
    <xf numFmtId="0" fontId="7" fillId="0" borderId="11" xfId="0" applyFont="1" applyBorder="1" applyAlignment="1">
      <alignment horizontal="left" vertical="center" wrapText="1"/>
    </xf>
    <xf numFmtId="0" fontId="7" fillId="35" borderId="10" xfId="0" applyFont="1" applyFill="1" applyBorder="1" applyAlignment="1">
      <alignment horizontal="left" vertical="center" wrapText="1"/>
    </xf>
    <xf numFmtId="0" fontId="9" fillId="0" borderId="10" xfId="0" applyFont="1" applyBorder="1" applyAlignment="1">
      <alignment horizontal="right" vertical="center" wrapText="1"/>
    </xf>
    <xf numFmtId="0" fontId="51" fillId="0" borderId="12" xfId="0" applyFont="1" applyBorder="1" applyAlignment="1">
      <alignment horizontal="left" vertical="center" wrapText="1"/>
    </xf>
    <xf numFmtId="0" fontId="7" fillId="34" borderId="12" xfId="0" applyFont="1" applyFill="1" applyBorder="1" applyAlignment="1">
      <alignment horizontal="left" vertical="center" wrapText="1"/>
    </xf>
    <xf numFmtId="0" fontId="7" fillId="0" borderId="13" xfId="0" applyFont="1" applyBorder="1" applyAlignment="1">
      <alignment vertical="top" wrapText="1"/>
    </xf>
    <xf numFmtId="0" fontId="7" fillId="0" borderId="14" xfId="0" applyFont="1" applyBorder="1" applyAlignment="1">
      <alignment horizontal="center" vertical="top" wrapText="1"/>
    </xf>
    <xf numFmtId="49" fontId="7" fillId="0" borderId="12" xfId="0" applyNumberFormat="1" applyFont="1" applyBorder="1" applyAlignment="1">
      <alignment horizontal="center" vertical="center" wrapText="1"/>
    </xf>
    <xf numFmtId="0" fontId="7" fillId="0" borderId="15" xfId="0" applyFont="1" applyBorder="1" applyAlignment="1">
      <alignment horizontal="center" vertical="top" wrapText="1"/>
    </xf>
    <xf numFmtId="173" fontId="7" fillId="0" borderId="12" xfId="0" applyNumberFormat="1" applyFont="1" applyBorder="1" applyAlignment="1">
      <alignment horizontal="center" vertical="top" wrapText="1"/>
    </xf>
    <xf numFmtId="49" fontId="7" fillId="0" borderId="12" xfId="0" applyNumberFormat="1" applyFont="1" applyBorder="1" applyAlignment="1">
      <alignment horizontal="center" vertical="top" wrapText="1"/>
    </xf>
    <xf numFmtId="173" fontId="7" fillId="0" borderId="16" xfId="0" applyNumberFormat="1" applyFont="1" applyBorder="1" applyAlignment="1">
      <alignment horizontal="center" vertical="top" wrapText="1"/>
    </xf>
    <xf numFmtId="0" fontId="7" fillId="0" borderId="0" xfId="0" applyFont="1" applyAlignment="1">
      <alignment horizontal="center" vertical="center"/>
    </xf>
    <xf numFmtId="0" fontId="50" fillId="0" borderId="0" xfId="0" applyFont="1"/>
    <xf numFmtId="0" fontId="15" fillId="0" borderId="0" xfId="0" applyFont="1"/>
    <xf numFmtId="0" fontId="50" fillId="0" borderId="12" xfId="0" applyFont="1" applyBorder="1"/>
    <xf numFmtId="0" fontId="50" fillId="0" borderId="0" xfId="0" applyFont="1" applyAlignment="1">
      <alignment horizontal="right"/>
    </xf>
    <xf numFmtId="0" fontId="11" fillId="0" borderId="0" xfId="0" applyFont="1" applyAlignment="1">
      <alignment horizontal="left" vertical="top"/>
    </xf>
    <xf numFmtId="167" fontId="7" fillId="24" borderId="0" xfId="39" applyNumberFormat="1" applyFont="1" applyFill="1" applyBorder="1" applyAlignment="1">
      <alignment horizontal="left" vertical="center" wrapText="1"/>
    </xf>
    <xf numFmtId="0" fontId="50" fillId="0" borderId="0" xfId="0" applyFont="1" applyAlignment="1">
      <alignment horizontal="left" vertical="top"/>
    </xf>
    <xf numFmtId="0" fontId="52" fillId="0" borderId="0" xfId="0" applyFont="1"/>
    <xf numFmtId="0" fontId="53" fillId="0" borderId="0" xfId="0" applyFont="1"/>
    <xf numFmtId="0" fontId="54" fillId="36" borderId="12" xfId="0" applyFont="1" applyFill="1" applyBorder="1" applyAlignment="1">
      <alignment vertical="center"/>
    </xf>
    <xf numFmtId="0" fontId="50" fillId="0" borderId="0" xfId="0" applyFont="1" applyAlignment="1">
      <alignment horizontal="right" vertical="center"/>
    </xf>
    <xf numFmtId="0" fontId="16" fillId="0" borderId="0" xfId="0" applyFont="1"/>
    <xf numFmtId="0" fontId="50" fillId="0" borderId="0" xfId="0" applyFont="1" applyAlignment="1">
      <alignment horizontal="center"/>
    </xf>
    <xf numFmtId="0" fontId="55" fillId="0" borderId="0" xfId="0" applyFont="1" applyAlignment="1">
      <alignment horizontal="right" vertical="center" wrapText="1"/>
    </xf>
    <xf numFmtId="4" fontId="50" fillId="0" borderId="0" xfId="0" applyNumberFormat="1" applyFont="1"/>
    <xf numFmtId="0" fontId="11" fillId="0" borderId="0" xfId="0" applyFont="1"/>
    <xf numFmtId="0" fontId="7" fillId="0" borderId="17" xfId="0" applyFont="1" applyBorder="1"/>
    <xf numFmtId="0" fontId="7" fillId="0" borderId="18" xfId="0" applyFont="1" applyBorder="1"/>
    <xf numFmtId="0" fontId="7" fillId="0" borderId="16" xfId="0" applyFont="1" applyBorder="1"/>
    <xf numFmtId="0" fontId="7" fillId="0" borderId="19" xfId="0" applyFont="1" applyBorder="1"/>
    <xf numFmtId="0" fontId="7" fillId="0" borderId="20" xfId="0" applyFont="1" applyBorder="1"/>
    <xf numFmtId="0" fontId="7" fillId="0" borderId="21" xfId="0" applyFont="1" applyBorder="1"/>
    <xf numFmtId="0" fontId="7" fillId="0" borderId="0" xfId="0" applyFont="1"/>
    <xf numFmtId="0" fontId="7" fillId="0" borderId="22" xfId="0" applyFont="1" applyBorder="1"/>
    <xf numFmtId="0" fontId="11" fillId="0" borderId="21" xfId="0" applyFont="1" applyBorder="1"/>
    <xf numFmtId="0" fontId="7" fillId="0" borderId="12" xfId="0" applyFont="1" applyBorder="1"/>
    <xf numFmtId="0" fontId="11" fillId="0" borderId="20" xfId="0" applyFont="1" applyBorder="1"/>
    <xf numFmtId="0" fontId="11" fillId="0" borderId="20" xfId="0" applyFont="1" applyBorder="1" applyAlignment="1">
      <alignment vertical="top"/>
    </xf>
    <xf numFmtId="0" fontId="11" fillId="0" borderId="21" xfId="0" applyFont="1" applyBorder="1" applyAlignment="1">
      <alignment wrapText="1"/>
    </xf>
    <xf numFmtId="0" fontId="7" fillId="0" borderId="0" xfId="0" applyFont="1" applyAlignment="1">
      <alignment vertical="center"/>
    </xf>
    <xf numFmtId="0" fontId="53" fillId="0" borderId="24" xfId="0" applyFont="1" applyBorder="1" applyAlignment="1">
      <alignment horizontal="left" vertical="top"/>
    </xf>
    <xf numFmtId="0" fontId="50" fillId="0" borderId="24" xfId="0" applyFont="1" applyBorder="1" applyAlignment="1">
      <alignment horizontal="left" vertical="top"/>
    </xf>
    <xf numFmtId="0" fontId="50" fillId="0" borderId="19" xfId="0" applyFont="1" applyBorder="1"/>
    <xf numFmtId="0" fontId="50" fillId="0" borderId="73" xfId="0" applyFont="1" applyBorder="1"/>
    <xf numFmtId="0" fontId="55" fillId="0" borderId="0" xfId="0" applyFont="1" applyAlignment="1">
      <alignment horizontal="center"/>
    </xf>
    <xf numFmtId="0" fontId="55" fillId="0" borderId="0" xfId="0" applyFont="1" applyAlignment="1">
      <alignment horizontal="right"/>
    </xf>
    <xf numFmtId="0" fontId="50" fillId="0" borderId="11" xfId="0" applyFont="1" applyBorder="1"/>
    <xf numFmtId="0" fontId="50" fillId="0" borderId="25" xfId="0" applyFont="1" applyBorder="1"/>
    <xf numFmtId="0" fontId="50" fillId="0" borderId="23" xfId="0" applyFont="1" applyBorder="1"/>
    <xf numFmtId="0" fontId="50" fillId="37" borderId="74" xfId="0" applyFont="1" applyFill="1" applyBorder="1"/>
    <xf numFmtId="0" fontId="50" fillId="37" borderId="0" xfId="0" applyFont="1" applyFill="1"/>
    <xf numFmtId="0" fontId="55" fillId="0" borderId="73" xfId="0" applyFont="1" applyBorder="1" applyAlignment="1">
      <alignment horizontal="left"/>
    </xf>
    <xf numFmtId="0" fontId="54" fillId="35" borderId="10" xfId="0" applyFont="1" applyFill="1" applyBorder="1"/>
    <xf numFmtId="0" fontId="50" fillId="35" borderId="26" xfId="0" applyFont="1" applyFill="1" applyBorder="1"/>
    <xf numFmtId="0" fontId="50" fillId="35" borderId="22" xfId="0" applyFont="1" applyFill="1" applyBorder="1"/>
    <xf numFmtId="0" fontId="55" fillId="0" borderId="11" xfId="0" applyFont="1" applyBorder="1"/>
    <xf numFmtId="43" fontId="50" fillId="35" borderId="10" xfId="0" applyNumberFormat="1" applyFont="1" applyFill="1" applyBorder="1"/>
    <xf numFmtId="43" fontId="50" fillId="35" borderId="22" xfId="0" applyNumberFormat="1" applyFont="1" applyFill="1" applyBorder="1"/>
    <xf numFmtId="0" fontId="55" fillId="0" borderId="25" xfId="0" applyFont="1" applyBorder="1"/>
    <xf numFmtId="0" fontId="56" fillId="0" borderId="75" xfId="0" applyFont="1" applyBorder="1"/>
    <xf numFmtId="0" fontId="50" fillId="0" borderId="76" xfId="0" applyFont="1" applyBorder="1" applyAlignment="1">
      <alignment horizontal="center"/>
    </xf>
    <xf numFmtId="0" fontId="9" fillId="0" borderId="0" xfId="0" applyFont="1" applyAlignment="1">
      <alignment horizontal="center"/>
    </xf>
    <xf numFmtId="0" fontId="53" fillId="0" borderId="76" xfId="0" applyFont="1" applyBorder="1"/>
    <xf numFmtId="0" fontId="50" fillId="0" borderId="76" xfId="0" applyFont="1" applyBorder="1"/>
    <xf numFmtId="0" fontId="54" fillId="0" borderId="0" xfId="0" applyFont="1"/>
    <xf numFmtId="0" fontId="50" fillId="36" borderId="12" xfId="0" applyFont="1" applyFill="1" applyBorder="1" applyAlignment="1">
      <alignment horizontal="center" vertical="top" wrapText="1"/>
    </xf>
    <xf numFmtId="0" fontId="50" fillId="0" borderId="0" xfId="0" applyFont="1" applyAlignment="1">
      <alignment horizontal="center" vertical="top"/>
    </xf>
    <xf numFmtId="0" fontId="50" fillId="0" borderId="12" xfId="0" applyFont="1" applyBorder="1" applyAlignment="1">
      <alignment horizontal="center"/>
    </xf>
    <xf numFmtId="43" fontId="50" fillId="0" borderId="12" xfId="30" applyFont="1" applyFill="1" applyBorder="1"/>
    <xf numFmtId="43" fontId="50" fillId="0" borderId="0" xfId="30" applyFont="1" applyFill="1"/>
    <xf numFmtId="0" fontId="55" fillId="0" borderId="0" xfId="0" applyFont="1"/>
    <xf numFmtId="0" fontId="50" fillId="0" borderId="77" xfId="0" applyFont="1" applyBorder="1"/>
    <xf numFmtId="0" fontId="50" fillId="0" borderId="78" xfId="0" applyFont="1" applyBorder="1" applyAlignment="1">
      <alignment horizontal="center"/>
    </xf>
    <xf numFmtId="0" fontId="50" fillId="0" borderId="79" xfId="0" applyFont="1" applyBorder="1" applyAlignment="1">
      <alignment horizontal="center"/>
    </xf>
    <xf numFmtId="0" fontId="50" fillId="38" borderId="0" xfId="0" applyFont="1" applyFill="1"/>
    <xf numFmtId="0" fontId="54" fillId="0" borderId="73" xfId="0" applyFont="1" applyBorder="1"/>
    <xf numFmtId="0" fontId="50" fillId="0" borderId="73" xfId="0" applyFont="1" applyBorder="1" applyAlignment="1">
      <alignment horizontal="center" vertical="top"/>
    </xf>
    <xf numFmtId="0" fontId="50" fillId="0" borderId="12" xfId="0" applyFont="1" applyBorder="1" applyAlignment="1">
      <alignment horizontal="center" vertical="top"/>
    </xf>
    <xf numFmtId="0" fontId="50" fillId="34" borderId="12" xfId="0" applyFont="1" applyFill="1" applyBorder="1"/>
    <xf numFmtId="0" fontId="54" fillId="0" borderId="12" xfId="0" applyFont="1" applyBorder="1"/>
    <xf numFmtId="0" fontId="51" fillId="0" borderId="0" xfId="0" applyFont="1"/>
    <xf numFmtId="0" fontId="57" fillId="0" borderId="0" xfId="0" applyFont="1"/>
    <xf numFmtId="0" fontId="50" fillId="40" borderId="12" xfId="0" applyFont="1" applyFill="1" applyBorder="1" applyAlignment="1">
      <alignment vertical="center" wrapText="1"/>
    </xf>
    <xf numFmtId="43" fontId="50" fillId="35" borderId="12" xfId="30" applyFont="1" applyFill="1" applyBorder="1"/>
    <xf numFmtId="43" fontId="50" fillId="34" borderId="12" xfId="30" applyFont="1" applyFill="1" applyBorder="1" applyAlignment="1" applyProtection="1">
      <alignment horizontal="center" vertical="center"/>
      <protection locked="0"/>
    </xf>
    <xf numFmtId="43" fontId="50" fillId="39" borderId="12" xfId="30" applyFont="1" applyFill="1" applyBorder="1" applyAlignment="1" applyProtection="1">
      <alignment horizontal="center" vertical="center"/>
      <protection locked="0"/>
    </xf>
    <xf numFmtId="0" fontId="55" fillId="41" borderId="0" xfId="0" applyFont="1" applyFill="1" applyAlignment="1">
      <alignment horizontal="center" vertical="center" wrapText="1"/>
    </xf>
    <xf numFmtId="0" fontId="58" fillId="42" borderId="0" xfId="0" applyFont="1" applyFill="1" applyAlignment="1">
      <alignment horizontal="center" vertical="center" wrapText="1"/>
    </xf>
    <xf numFmtId="0" fontId="58" fillId="0" borderId="0" xfId="0" applyFont="1" applyAlignment="1">
      <alignment horizontal="center" vertical="center" wrapText="1"/>
    </xf>
    <xf numFmtId="0" fontId="50" fillId="41" borderId="12" xfId="0" applyFont="1" applyFill="1" applyBorder="1" applyAlignment="1">
      <alignment horizontal="center" vertical="center" wrapText="1"/>
    </xf>
    <xf numFmtId="0" fontId="50" fillId="43" borderId="12" xfId="0" applyFont="1" applyFill="1" applyBorder="1" applyAlignment="1">
      <alignment horizontal="center" vertical="center" wrapText="1"/>
    </xf>
    <xf numFmtId="43" fontId="51" fillId="0" borderId="12" xfId="30" applyFont="1" applyFill="1" applyBorder="1" applyAlignment="1">
      <alignment horizontal="left" vertical="center" wrapText="1" indent="2"/>
    </xf>
    <xf numFmtId="43" fontId="50" fillId="39" borderId="12" xfId="30" applyFont="1" applyFill="1" applyBorder="1" applyAlignment="1">
      <alignment horizontal="center"/>
    </xf>
    <xf numFmtId="43" fontId="50" fillId="39" borderId="12" xfId="30" applyFont="1" applyFill="1" applyBorder="1" applyAlignment="1"/>
    <xf numFmtId="43" fontId="50" fillId="0" borderId="12" xfId="30" applyFont="1" applyFill="1" applyBorder="1" applyAlignment="1"/>
    <xf numFmtId="43" fontId="50" fillId="0" borderId="12" xfId="30" applyFont="1" applyFill="1" applyBorder="1" applyAlignment="1">
      <alignment horizontal="center"/>
    </xf>
    <xf numFmtId="43" fontId="51" fillId="0" borderId="12" xfId="30" applyFont="1" applyFill="1" applyBorder="1" applyAlignment="1">
      <alignment horizontal="left" vertical="center" indent="2"/>
    </xf>
    <xf numFmtId="0" fontId="60" fillId="0" borderId="0" xfId="0" applyFont="1"/>
    <xf numFmtId="0" fontId="7" fillId="46" borderId="10" xfId="0" applyFont="1" applyFill="1" applyBorder="1" applyAlignment="1">
      <alignment horizontal="left" vertical="center" wrapText="1"/>
    </xf>
    <xf numFmtId="0" fontId="51" fillId="0" borderId="10" xfId="0" applyFont="1" applyBorder="1" applyAlignment="1">
      <alignment horizontal="left" vertical="center" wrapText="1"/>
    </xf>
    <xf numFmtId="0" fontId="7" fillId="0" borderId="12" xfId="0" applyFont="1" applyBorder="1" applyAlignment="1">
      <alignment vertical="center" wrapText="1"/>
    </xf>
    <xf numFmtId="0" fontId="7" fillId="0" borderId="18" xfId="0" applyFont="1" applyBorder="1" applyAlignment="1">
      <alignment vertical="center"/>
    </xf>
    <xf numFmtId="3" fontId="7" fillId="34" borderId="21" xfId="0" applyNumberFormat="1" applyFont="1" applyFill="1" applyBorder="1" applyAlignment="1">
      <alignment horizontal="center" vertical="center" wrapText="1"/>
    </xf>
    <xf numFmtId="3" fontId="7" fillId="34" borderId="22" xfId="0" applyNumberFormat="1" applyFont="1" applyFill="1" applyBorder="1" applyAlignment="1">
      <alignment horizontal="center" vertical="center" wrapText="1"/>
    </xf>
    <xf numFmtId="0" fontId="7" fillId="0" borderId="10" xfId="0" applyFont="1" applyBorder="1" applyAlignment="1">
      <alignment horizontal="left" vertical="center" wrapText="1"/>
    </xf>
    <xf numFmtId="0" fontId="7" fillId="34" borderId="10" xfId="0" applyFont="1" applyFill="1" applyBorder="1" applyAlignment="1">
      <alignment horizontal="left" vertical="center" wrapText="1"/>
    </xf>
    <xf numFmtId="0" fontId="7" fillId="0" borderId="10" xfId="0" applyFont="1" applyBorder="1" applyAlignment="1">
      <alignment vertical="center" wrapText="1"/>
    </xf>
    <xf numFmtId="0" fontId="7" fillId="47" borderId="10" xfId="0" applyFont="1" applyFill="1" applyBorder="1" applyAlignment="1">
      <alignment vertical="center" wrapText="1"/>
    </xf>
    <xf numFmtId="0" fontId="53" fillId="0" borderId="0" xfId="0" applyFont="1" applyAlignment="1">
      <alignment horizontal="center" vertical="center"/>
    </xf>
    <xf numFmtId="0" fontId="53" fillId="0" borderId="0" xfId="0" applyFont="1" applyAlignment="1">
      <alignment vertical="center"/>
    </xf>
    <xf numFmtId="0" fontId="53" fillId="34" borderId="0" xfId="0" applyFont="1" applyFill="1" applyAlignment="1">
      <alignment vertical="center"/>
    </xf>
    <xf numFmtId="0" fontId="50" fillId="0" borderId="0" xfId="0" applyFont="1" applyAlignment="1">
      <alignment vertical="center" wrapText="1"/>
    </xf>
    <xf numFmtId="0" fontId="50" fillId="0" borderId="0" xfId="0" applyFont="1" applyAlignment="1">
      <alignment vertical="center"/>
    </xf>
    <xf numFmtId="0" fontId="50" fillId="0" borderId="0" xfId="0" applyFont="1" applyAlignment="1">
      <alignment horizontal="center" vertical="center"/>
    </xf>
    <xf numFmtId="170" fontId="50" fillId="0" borderId="0" xfId="0" applyNumberFormat="1" applyFont="1" applyAlignment="1">
      <alignment vertical="center"/>
    </xf>
    <xf numFmtId="167" fontId="50" fillId="0" borderId="0" xfId="30" applyNumberFormat="1" applyFont="1" applyFill="1" applyAlignment="1">
      <alignment vertical="center"/>
    </xf>
    <xf numFmtId="167" fontId="50" fillId="0" borderId="0" xfId="30" applyNumberFormat="1" applyFont="1" applyAlignment="1">
      <alignment vertical="center"/>
    </xf>
    <xf numFmtId="0" fontId="50" fillId="34" borderId="0" xfId="0" applyFont="1" applyFill="1" applyAlignment="1">
      <alignment vertical="center"/>
    </xf>
    <xf numFmtId="0" fontId="11" fillId="0" borderId="0" xfId="0" applyFont="1" applyAlignment="1">
      <alignment vertical="center"/>
    </xf>
    <xf numFmtId="167" fontId="53" fillId="0" borderId="0" xfId="30" applyNumberFormat="1" applyFont="1" applyFill="1" applyBorder="1" applyAlignment="1">
      <alignment horizontal="center" vertical="center"/>
    </xf>
    <xf numFmtId="170" fontId="53" fillId="0" borderId="0" xfId="0" applyNumberFormat="1" applyFont="1" applyAlignment="1">
      <alignment vertical="center"/>
    </xf>
    <xf numFmtId="1" fontId="53" fillId="0" borderId="0" xfId="0" applyNumberFormat="1" applyFont="1" applyAlignment="1">
      <alignment horizontal="center" vertical="center"/>
    </xf>
    <xf numFmtId="0" fontId="50" fillId="0" borderId="12" xfId="0" applyFont="1" applyBorder="1" applyAlignment="1">
      <alignment vertical="center"/>
    </xf>
    <xf numFmtId="0" fontId="50" fillId="0" borderId="17" xfId="0" applyFont="1" applyBorder="1" applyAlignment="1">
      <alignment vertical="center"/>
    </xf>
    <xf numFmtId="3" fontId="50" fillId="34" borderId="21" xfId="0" applyNumberFormat="1" applyFont="1" applyFill="1" applyBorder="1" applyAlignment="1">
      <alignment horizontal="center" vertical="center" wrapText="1"/>
    </xf>
    <xf numFmtId="43" fontId="50" fillId="0" borderId="12" xfId="30" applyFont="1" applyFill="1" applyBorder="1" applyAlignment="1">
      <alignment horizontal="center" vertical="center" wrapText="1"/>
    </xf>
    <xf numFmtId="170" fontId="50" fillId="34" borderId="12" xfId="0" applyNumberFormat="1" applyFont="1" applyFill="1" applyBorder="1" applyAlignment="1">
      <alignment horizontal="center" vertical="center" wrapText="1"/>
    </xf>
    <xf numFmtId="10" fontId="50" fillId="34" borderId="12" xfId="310" applyNumberFormat="1" applyFont="1" applyFill="1" applyBorder="1" applyAlignment="1">
      <alignment horizontal="center" vertical="center" wrapText="1"/>
    </xf>
    <xf numFmtId="43" fontId="50" fillId="34" borderId="12" xfId="30" applyFont="1" applyFill="1" applyBorder="1" applyAlignment="1">
      <alignment horizontal="center" vertical="center"/>
    </xf>
    <xf numFmtId="0" fontId="50" fillId="0" borderId="21" xfId="0" applyFont="1" applyBorder="1" applyAlignment="1">
      <alignment vertical="center"/>
    </xf>
    <xf numFmtId="170" fontId="51" fillId="34" borderId="12" xfId="310" applyNumberFormat="1" applyFont="1" applyFill="1" applyBorder="1" applyAlignment="1">
      <alignment horizontal="center" vertical="center" wrapText="1"/>
    </xf>
    <xf numFmtId="9" fontId="50" fillId="34" borderId="12" xfId="0" applyNumberFormat="1" applyFont="1" applyFill="1" applyBorder="1" applyAlignment="1">
      <alignment horizontal="center" vertical="center" wrapText="1"/>
    </xf>
    <xf numFmtId="0" fontId="50" fillId="0" borderId="20" xfId="0" applyFont="1" applyBorder="1" applyAlignment="1">
      <alignment vertical="center"/>
    </xf>
    <xf numFmtId="170" fontId="50" fillId="34" borderId="12" xfId="0" applyNumberFormat="1" applyFont="1" applyFill="1" applyBorder="1" applyAlignment="1">
      <alignment horizontal="center" vertical="center"/>
    </xf>
    <xf numFmtId="0" fontId="50" fillId="47" borderId="10" xfId="0" applyFont="1" applyFill="1" applyBorder="1" applyAlignment="1">
      <alignment vertical="center" wrapText="1"/>
    </xf>
    <xf numFmtId="10" fontId="51" fillId="34" borderId="12" xfId="310" applyNumberFormat="1" applyFont="1" applyFill="1" applyBorder="1" applyAlignment="1">
      <alignment horizontal="center" vertical="center" wrapText="1"/>
    </xf>
    <xf numFmtId="0" fontId="50" fillId="0" borderId="10" xfId="0" applyFont="1" applyBorder="1" applyAlignment="1">
      <alignment vertical="center"/>
    </xf>
    <xf numFmtId="0" fontId="50" fillId="34" borderId="12" xfId="0" applyFont="1" applyFill="1" applyBorder="1" applyAlignment="1">
      <alignment vertical="center"/>
    </xf>
    <xf numFmtId="0" fontId="50" fillId="0" borderId="22" xfId="0" applyFont="1" applyBorder="1" applyAlignment="1">
      <alignment vertical="center"/>
    </xf>
    <xf numFmtId="3" fontId="50" fillId="34" borderId="22" xfId="0" applyNumberFormat="1" applyFont="1" applyFill="1" applyBorder="1" applyAlignment="1">
      <alignment horizontal="center" vertical="center" wrapText="1"/>
    </xf>
    <xf numFmtId="3" fontId="50" fillId="34" borderId="18" xfId="0" applyNumberFormat="1" applyFont="1" applyFill="1" applyBorder="1" applyAlignment="1">
      <alignment horizontal="center" vertical="center" wrapText="1"/>
    </xf>
    <xf numFmtId="167" fontId="50" fillId="0" borderId="12" xfId="30" applyNumberFormat="1" applyFont="1" applyFill="1" applyBorder="1" applyAlignment="1">
      <alignment vertical="center" wrapText="1"/>
    </xf>
    <xf numFmtId="167" fontId="55" fillId="0" borderId="20" xfId="30" applyNumberFormat="1" applyFont="1" applyFill="1" applyBorder="1" applyAlignment="1">
      <alignment horizontal="right" vertical="center" wrapText="1"/>
    </xf>
    <xf numFmtId="170" fontId="50" fillId="0" borderId="12" xfId="0" applyNumberFormat="1" applyFont="1" applyBorder="1" applyAlignment="1">
      <alignment vertical="center"/>
    </xf>
    <xf numFmtId="167" fontId="55" fillId="0" borderId="12" xfId="30" applyNumberFormat="1" applyFont="1" applyFill="1" applyBorder="1" applyAlignment="1">
      <alignment horizontal="right" vertical="center" wrapText="1"/>
    </xf>
    <xf numFmtId="0" fontId="51" fillId="0" borderId="80" xfId="0" applyFont="1" applyBorder="1" applyAlignment="1">
      <alignment horizontal="left" vertical="center" wrapText="1"/>
    </xf>
    <xf numFmtId="43" fontId="50" fillId="34" borderId="0" xfId="0" applyNumberFormat="1" applyFont="1" applyFill="1" applyAlignment="1">
      <alignment vertical="center"/>
    </xf>
    <xf numFmtId="0" fontId="51" fillId="0" borderId="80" xfId="0" applyFont="1" applyBorder="1" applyAlignment="1">
      <alignment horizontal="left" vertical="center"/>
    </xf>
    <xf numFmtId="169" fontId="50" fillId="34" borderId="0" xfId="0" applyNumberFormat="1" applyFont="1" applyFill="1" applyAlignment="1">
      <alignment vertical="center"/>
    </xf>
    <xf numFmtId="0" fontId="50" fillId="0" borderId="79" xfId="0" applyFont="1" applyBorder="1" applyAlignment="1">
      <alignment horizontal="left" vertical="center"/>
    </xf>
    <xf numFmtId="0" fontId="50" fillId="0" borderId="81" xfId="0" applyFont="1" applyBorder="1" applyAlignment="1">
      <alignment horizontal="left" vertical="center"/>
    </xf>
    <xf numFmtId="4" fontId="50" fillId="0" borderId="80" xfId="0" applyNumberFormat="1" applyFont="1" applyBorder="1" applyAlignment="1" applyProtection="1">
      <alignment horizontal="center" vertical="center"/>
      <protection locked="0"/>
    </xf>
    <xf numFmtId="0" fontId="50" fillId="0" borderId="82" xfId="0" applyFont="1" applyBorder="1" applyAlignment="1">
      <alignment horizontal="left" vertical="center"/>
    </xf>
    <xf numFmtId="0" fontId="50" fillId="0" borderId="12" xfId="0" applyFont="1" applyBorder="1" applyAlignment="1">
      <alignment horizontal="left" vertical="center"/>
    </xf>
    <xf numFmtId="0" fontId="61" fillId="34" borderId="28" xfId="0" applyFont="1" applyFill="1" applyBorder="1" applyAlignment="1">
      <alignment vertical="center"/>
    </xf>
    <xf numFmtId="0" fontId="55" fillId="0" borderId="0" xfId="0" applyFont="1" applyAlignment="1">
      <alignment horizontal="right" vertical="center"/>
    </xf>
    <xf numFmtId="167" fontId="50" fillId="34" borderId="0" xfId="0" applyNumberFormat="1" applyFont="1" applyFill="1" applyAlignment="1">
      <alignment vertical="center"/>
    </xf>
    <xf numFmtId="0" fontId="50" fillId="0" borderId="12" xfId="0" applyFont="1" applyBorder="1" applyAlignment="1">
      <alignment horizontal="left"/>
    </xf>
    <xf numFmtId="0" fontId="50" fillId="0" borderId="30" xfId="0" applyFont="1" applyBorder="1" applyAlignment="1">
      <alignment vertical="top"/>
    </xf>
    <xf numFmtId="0" fontId="50" fillId="0" borderId="30" xfId="0" applyFont="1" applyBorder="1"/>
    <xf numFmtId="49" fontId="11" fillId="0" borderId="12" xfId="0" applyNumberFormat="1" applyFont="1" applyBorder="1" applyAlignment="1">
      <alignment horizontal="center" vertical="center" wrapText="1"/>
    </xf>
    <xf numFmtId="49" fontId="54" fillId="0" borderId="12" xfId="0" applyNumberFormat="1" applyFont="1" applyBorder="1" applyAlignment="1">
      <alignment horizontal="center"/>
    </xf>
    <xf numFmtId="0" fontId="50" fillId="39" borderId="22" xfId="0" applyFont="1" applyFill="1" applyBorder="1" applyAlignment="1">
      <alignment vertical="center"/>
    </xf>
    <xf numFmtId="167" fontId="54" fillId="36" borderId="12" xfId="30" applyNumberFormat="1" applyFont="1" applyFill="1" applyBorder="1" applyAlignment="1">
      <alignment horizontal="center" vertical="center" wrapText="1"/>
    </xf>
    <xf numFmtId="167" fontId="54" fillId="36" borderId="22" xfId="30" applyNumberFormat="1" applyFont="1" applyFill="1" applyBorder="1" applyAlignment="1">
      <alignment horizontal="center" vertical="center" wrapText="1"/>
    </xf>
    <xf numFmtId="49" fontId="50" fillId="0" borderId="30" xfId="0" applyNumberFormat="1" applyFont="1" applyBorder="1"/>
    <xf numFmtId="0" fontId="16" fillId="0" borderId="24" xfId="0" applyFont="1" applyBorder="1"/>
    <xf numFmtId="0" fontId="54" fillId="36" borderId="26" xfId="0" applyFont="1" applyFill="1" applyBorder="1" applyAlignment="1">
      <alignment horizontal="center" vertical="center"/>
    </xf>
    <xf numFmtId="170" fontId="54" fillId="36" borderId="22" xfId="30" applyNumberFormat="1" applyFont="1" applyFill="1" applyBorder="1" applyAlignment="1">
      <alignment horizontal="center" vertical="center" wrapText="1"/>
    </xf>
    <xf numFmtId="0" fontId="16" fillId="0" borderId="12" xfId="0" applyFont="1" applyBorder="1" applyAlignment="1">
      <alignment horizontal="left" vertical="center"/>
    </xf>
    <xf numFmtId="0" fontId="15" fillId="0" borderId="24" xfId="0" applyFont="1" applyBorder="1" applyAlignment="1">
      <alignment vertical="top"/>
    </xf>
    <xf numFmtId="173" fontId="15" fillId="0" borderId="24" xfId="0" applyNumberFormat="1" applyFont="1" applyBorder="1" applyAlignment="1">
      <alignment horizontal="center"/>
    </xf>
    <xf numFmtId="167" fontId="11" fillId="36" borderId="12" xfId="30" applyNumberFormat="1" applyFont="1" applyFill="1" applyBorder="1" applyAlignment="1">
      <alignment horizontal="center" vertical="center" wrapText="1"/>
    </xf>
    <xf numFmtId="0" fontId="11" fillId="0" borderId="12" xfId="0" applyFont="1" applyBorder="1" applyAlignment="1">
      <alignment vertical="top" wrapText="1"/>
    </xf>
    <xf numFmtId="0" fontId="7" fillId="0" borderId="31" xfId="0" applyFont="1" applyBorder="1"/>
    <xf numFmtId="0" fontId="11" fillId="0" borderId="12" xfId="0" applyFont="1" applyBorder="1"/>
    <xf numFmtId="0" fontId="11" fillId="0" borderId="12" xfId="0" applyFont="1" applyBorder="1" applyAlignment="1">
      <alignment horizontal="left" vertical="center" wrapText="1"/>
    </xf>
    <xf numFmtId="0" fontId="7" fillId="0" borderId="12" xfId="0" applyFont="1" applyBorder="1" applyAlignment="1">
      <alignment horizontal="left" vertical="center" wrapText="1"/>
    </xf>
    <xf numFmtId="0" fontId="11" fillId="0" borderId="0" xfId="0" applyFont="1" applyAlignment="1">
      <alignment horizontal="left"/>
    </xf>
    <xf numFmtId="0" fontId="11" fillId="0" borderId="32" xfId="0" applyFont="1" applyBorder="1" applyAlignment="1">
      <alignment vertical="center"/>
    </xf>
    <xf numFmtId="37" fontId="11" fillId="0" borderId="12" xfId="39" applyNumberFormat="1" applyFont="1" applyBorder="1" applyAlignment="1">
      <alignment horizontal="center" vertical="center" wrapText="1"/>
    </xf>
    <xf numFmtId="37" fontId="11" fillId="0" borderId="12" xfId="39" applyNumberFormat="1" applyFont="1" applyBorder="1" applyAlignment="1">
      <alignment horizontal="center"/>
    </xf>
    <xf numFmtId="37" fontId="11" fillId="0" borderId="31" xfId="39" applyNumberFormat="1" applyFont="1" applyBorder="1" applyAlignment="1">
      <alignment horizontal="center"/>
    </xf>
    <xf numFmtId="37" fontId="54" fillId="0" borderId="12" xfId="39" applyNumberFormat="1" applyFont="1" applyBorder="1" applyAlignment="1">
      <alignment horizontal="center" vertical="center" wrapText="1"/>
    </xf>
    <xf numFmtId="37" fontId="54" fillId="0" borderId="31" xfId="39" applyNumberFormat="1" applyFont="1" applyBorder="1" applyAlignment="1">
      <alignment horizontal="center" vertical="center" wrapText="1"/>
    </xf>
    <xf numFmtId="0" fontId="15" fillId="0" borderId="24" xfId="0" applyFont="1" applyBorder="1"/>
    <xf numFmtId="0" fontId="11" fillId="0" borderId="32" xfId="0" applyFont="1" applyBorder="1" applyAlignment="1">
      <alignment horizontal="left" vertical="top" wrapText="1"/>
    </xf>
    <xf numFmtId="0" fontId="7" fillId="0" borderId="12" xfId="0" applyFont="1" applyBorder="1" applyAlignment="1">
      <alignment horizontal="left" wrapText="1"/>
    </xf>
    <xf numFmtId="0" fontId="7" fillId="0" borderId="12" xfId="0" applyFont="1" applyBorder="1" applyAlignment="1">
      <alignment horizontal="left" vertical="top" wrapText="1"/>
    </xf>
    <xf numFmtId="0" fontId="50" fillId="0" borderId="0" xfId="0" applyFont="1" applyAlignment="1">
      <alignment vertical="top"/>
    </xf>
    <xf numFmtId="43" fontId="15" fillId="0" borderId="0" xfId="39" applyFont="1" applyBorder="1"/>
    <xf numFmtId="0" fontId="11" fillId="0" borderId="0" xfId="0" applyFont="1" applyAlignment="1">
      <alignment horizontal="left" vertical="top" wrapText="1"/>
    </xf>
    <xf numFmtId="0" fontId="15" fillId="0" borderId="31" xfId="0" applyFont="1" applyBorder="1"/>
    <xf numFmtId="0" fontId="7" fillId="0" borderId="12" xfId="0" quotePrefix="1" applyFont="1" applyBorder="1" applyAlignment="1">
      <alignment horizontal="left" vertical="top" wrapText="1"/>
    </xf>
    <xf numFmtId="173" fontId="16" fillId="0" borderId="12" xfId="0" applyNumberFormat="1" applyFont="1" applyBorder="1" applyAlignment="1">
      <alignment horizontal="center"/>
    </xf>
    <xf numFmtId="49" fontId="16" fillId="0" borderId="12" xfId="0" applyNumberFormat="1" applyFont="1" applyBorder="1" applyAlignment="1">
      <alignment horizontal="center"/>
    </xf>
    <xf numFmtId="0" fontId="50" fillId="0" borderId="30" xfId="0" applyFont="1" applyBorder="1" applyAlignment="1">
      <alignment horizontal="left" vertical="top"/>
    </xf>
    <xf numFmtId="0" fontId="11" fillId="0" borderId="12" xfId="0" applyFont="1" applyBorder="1" applyAlignment="1">
      <alignment horizontal="left" vertical="top" wrapText="1"/>
    </xf>
    <xf numFmtId="49" fontId="11" fillId="24" borderId="31" xfId="0" applyNumberFormat="1" applyFont="1" applyFill="1" applyBorder="1" applyAlignment="1">
      <alignment horizontal="center" vertical="top" wrapText="1"/>
    </xf>
    <xf numFmtId="49" fontId="16" fillId="0" borderId="12" xfId="0" applyNumberFormat="1" applyFont="1" applyBorder="1" applyAlignment="1">
      <alignment horizontal="center" vertical="center"/>
    </xf>
    <xf numFmtId="49" fontId="16" fillId="0" borderId="12" xfId="0" applyNumberFormat="1" applyFont="1" applyBorder="1" applyAlignment="1">
      <alignment horizontal="center" vertical="center" wrapText="1"/>
    </xf>
    <xf numFmtId="0" fontId="16" fillId="0" borderId="12" xfId="0" applyFont="1" applyBorder="1"/>
    <xf numFmtId="0" fontId="11" fillId="36" borderId="33" xfId="0" applyFont="1" applyFill="1" applyBorder="1" applyAlignment="1">
      <alignment horizontal="center" vertical="center"/>
    </xf>
    <xf numFmtId="0" fontId="50" fillId="0" borderId="12" xfId="30" quotePrefix="1" applyNumberFormat="1" applyFont="1" applyFill="1" applyBorder="1" applyAlignment="1">
      <alignment horizontal="center" wrapText="1"/>
    </xf>
    <xf numFmtId="0" fontId="7" fillId="24" borderId="12" xfId="30" quotePrefix="1" applyNumberFormat="1" applyFont="1" applyFill="1" applyBorder="1" applyAlignment="1">
      <alignment horizontal="center" wrapText="1"/>
    </xf>
    <xf numFmtId="0" fontId="50" fillId="0" borderId="12" xfId="0" applyFont="1" applyBorder="1" applyAlignment="1">
      <alignment vertical="center" wrapText="1"/>
    </xf>
    <xf numFmtId="0" fontId="54" fillId="0" borderId="12" xfId="30" quotePrefix="1" applyNumberFormat="1" applyFont="1" applyFill="1" applyBorder="1" applyAlignment="1">
      <alignment horizontal="center" wrapText="1"/>
    </xf>
    <xf numFmtId="0" fontId="11" fillId="24" borderId="12" xfId="30" quotePrefix="1" applyNumberFormat="1" applyFont="1" applyFill="1" applyBorder="1" applyAlignment="1">
      <alignment horizontal="center" wrapText="1"/>
    </xf>
    <xf numFmtId="0" fontId="54" fillId="36" borderId="33" xfId="0" applyFont="1" applyFill="1" applyBorder="1" applyAlignment="1">
      <alignment horizontal="center" vertical="center"/>
    </xf>
    <xf numFmtId="0" fontId="54" fillId="36" borderId="13" xfId="0" applyFont="1" applyFill="1" applyBorder="1" applyAlignment="1">
      <alignment vertical="center"/>
    </xf>
    <xf numFmtId="0" fontId="54" fillId="0" borderId="31" xfId="30" quotePrefix="1" applyNumberFormat="1" applyFont="1" applyFill="1" applyBorder="1" applyAlignment="1">
      <alignment horizontal="center" wrapText="1"/>
    </xf>
    <xf numFmtId="0" fontId="50" fillId="0" borderId="31" xfId="30" quotePrefix="1" applyNumberFormat="1" applyFont="1" applyFill="1" applyBorder="1" applyAlignment="1">
      <alignment horizontal="center" wrapText="1"/>
    </xf>
    <xf numFmtId="0" fontId="7" fillId="0" borderId="24" xfId="0" applyFont="1" applyBorder="1" applyAlignment="1">
      <alignment horizontal="left" vertical="top" wrapText="1"/>
    </xf>
    <xf numFmtId="0" fontId="16" fillId="0" borderId="30" xfId="0" applyFont="1" applyBorder="1"/>
    <xf numFmtId="49" fontId="54" fillId="0" borderId="24" xfId="0" quotePrefix="1" applyNumberFormat="1" applyFont="1" applyBorder="1" applyAlignment="1">
      <alignment horizontal="center"/>
    </xf>
    <xf numFmtId="37" fontId="54" fillId="0" borderId="12" xfId="39" quotePrefix="1" applyNumberFormat="1" applyFont="1" applyBorder="1" applyAlignment="1">
      <alignment horizontal="center" vertical="center" wrapText="1"/>
    </xf>
    <xf numFmtId="37" fontId="54" fillId="0" borderId="31" xfId="39" quotePrefix="1" applyNumberFormat="1" applyFont="1" applyBorder="1" applyAlignment="1">
      <alignment horizontal="center" vertical="center" wrapText="1"/>
    </xf>
    <xf numFmtId="0" fontId="11" fillId="0" borderId="0" xfId="0" applyFont="1" applyAlignment="1">
      <alignment horizontal="left" vertical="center"/>
    </xf>
    <xf numFmtId="49" fontId="11" fillId="0" borderId="12" xfId="0" applyNumberFormat="1" applyFont="1" applyBorder="1" applyAlignment="1">
      <alignment horizontal="center" vertical="center"/>
    </xf>
    <xf numFmtId="0" fontId="54" fillId="0" borderId="32" xfId="0" applyFont="1" applyBorder="1"/>
    <xf numFmtId="43" fontId="50" fillId="0" borderId="12" xfId="30" applyFont="1" applyFill="1" applyBorder="1" applyAlignment="1" applyProtection="1">
      <alignment horizontal="center" vertical="center"/>
      <protection locked="0"/>
    </xf>
    <xf numFmtId="0" fontId="54" fillId="0" borderId="12" xfId="0" applyFont="1" applyBorder="1" applyAlignment="1">
      <alignment vertical="center" wrapText="1"/>
    </xf>
    <xf numFmtId="43" fontId="50" fillId="0" borderId="31" xfId="30" applyFont="1" applyFill="1" applyBorder="1" applyAlignment="1" applyProtection="1">
      <alignment horizontal="center" vertical="center"/>
      <protection locked="0"/>
    </xf>
    <xf numFmtId="0" fontId="50" fillId="0" borderId="30" xfId="0" applyFont="1" applyBorder="1" applyAlignment="1">
      <alignment horizontal="center"/>
    </xf>
    <xf numFmtId="43" fontId="50" fillId="0" borderId="32" xfId="0" applyNumberFormat="1" applyFont="1" applyBorder="1"/>
    <xf numFmtId="0" fontId="50" fillId="0" borderId="31" xfId="0" applyFont="1" applyBorder="1"/>
    <xf numFmtId="0" fontId="50" fillId="0" borderId="32" xfId="0" applyFont="1" applyBorder="1"/>
    <xf numFmtId="0" fontId="50" fillId="0" borderId="34" xfId="0" applyFont="1" applyBorder="1"/>
    <xf numFmtId="0" fontId="15" fillId="0" borderId="12" xfId="0" applyFont="1" applyBorder="1"/>
    <xf numFmtId="0" fontId="54" fillId="36" borderId="13" xfId="0" applyFont="1" applyFill="1" applyBorder="1" applyAlignment="1">
      <alignment horizontal="center" vertical="center"/>
    </xf>
    <xf numFmtId="0" fontId="62" fillId="0" borderId="0" xfId="0" applyFont="1"/>
    <xf numFmtId="0" fontId="11" fillId="36" borderId="33" xfId="0" applyFont="1" applyFill="1" applyBorder="1" applyAlignment="1">
      <alignment horizontal="center" vertical="center" wrapText="1"/>
    </xf>
    <xf numFmtId="0" fontId="11" fillId="36" borderId="35" xfId="0" applyFont="1" applyFill="1" applyBorder="1" applyAlignment="1">
      <alignment horizontal="center" vertical="center" wrapText="1"/>
    </xf>
    <xf numFmtId="0" fontId="50" fillId="0" borderId="24" xfId="0" applyFont="1" applyBorder="1"/>
    <xf numFmtId="0" fontId="50" fillId="0" borderId="12" xfId="0" applyFont="1" applyBorder="1" applyAlignment="1">
      <alignment wrapText="1"/>
    </xf>
    <xf numFmtId="0" fontId="16" fillId="36" borderId="33" xfId="0" applyFont="1" applyFill="1" applyBorder="1" applyAlignment="1">
      <alignment horizontal="center" vertical="center"/>
    </xf>
    <xf numFmtId="49" fontId="11" fillId="24" borderId="12" xfId="0" applyNumberFormat="1" applyFont="1" applyFill="1" applyBorder="1" applyAlignment="1">
      <alignment horizontal="center" vertical="top" wrapText="1"/>
    </xf>
    <xf numFmtId="0" fontId="54" fillId="0" borderId="0" xfId="0" applyFont="1" applyAlignment="1">
      <alignment horizontal="left"/>
    </xf>
    <xf numFmtId="0" fontId="11" fillId="24" borderId="12" xfId="0" quotePrefix="1" applyFont="1" applyFill="1" applyBorder="1" applyAlignment="1">
      <alignment horizontal="center" vertical="top" wrapText="1"/>
    </xf>
    <xf numFmtId="0" fontId="11" fillId="24" borderId="31" xfId="0" quotePrefix="1" applyFont="1" applyFill="1" applyBorder="1" applyAlignment="1">
      <alignment horizontal="center" vertical="top" wrapText="1"/>
    </xf>
    <xf numFmtId="0" fontId="54" fillId="0" borderId="24" xfId="0" quotePrefix="1" applyFont="1" applyBorder="1" applyAlignment="1">
      <alignment horizontal="center" vertical="center" wrapText="1"/>
    </xf>
    <xf numFmtId="0" fontId="7" fillId="0" borderId="0" xfId="0" applyFont="1" applyAlignment="1">
      <alignment horizontal="left" vertical="top" wrapText="1"/>
    </xf>
    <xf numFmtId="0" fontId="7" fillId="48" borderId="0" xfId="0" applyFont="1" applyFill="1" applyAlignment="1">
      <alignment horizontal="left" vertical="top" wrapText="1"/>
    </xf>
    <xf numFmtId="0" fontId="11" fillId="48" borderId="0" xfId="0" applyFont="1" applyFill="1" applyAlignment="1">
      <alignment horizontal="left" vertical="top" wrapText="1"/>
    </xf>
    <xf numFmtId="164" fontId="11" fillId="48" borderId="0" xfId="0" applyNumberFormat="1" applyFont="1" applyFill="1" applyAlignment="1">
      <alignment horizontal="left" vertical="top" wrapText="1"/>
    </xf>
    <xf numFmtId="0" fontId="50" fillId="48" borderId="0" xfId="0" applyFont="1" applyFill="1"/>
    <xf numFmtId="2" fontId="50" fillId="48" borderId="0" xfId="0" applyNumberFormat="1" applyFont="1" applyFill="1"/>
    <xf numFmtId="0" fontId="50" fillId="48" borderId="0" xfId="0" applyFont="1" applyFill="1" applyAlignment="1">
      <alignment wrapText="1"/>
    </xf>
    <xf numFmtId="0" fontId="50" fillId="49" borderId="0" xfId="0" applyFont="1" applyFill="1"/>
    <xf numFmtId="164" fontId="50" fillId="49" borderId="0" xfId="0" applyNumberFormat="1" applyFont="1" applyFill="1"/>
    <xf numFmtId="0" fontId="50" fillId="0" borderId="0" xfId="0" applyFont="1" applyAlignment="1">
      <alignment wrapText="1"/>
    </xf>
    <xf numFmtId="0" fontId="7" fillId="0" borderId="10" xfId="0" applyFont="1" applyBorder="1" applyAlignment="1">
      <alignment horizontal="right" vertical="center" wrapText="1"/>
    </xf>
    <xf numFmtId="43" fontId="15" fillId="0" borderId="12" xfId="30" applyFont="1" applyBorder="1"/>
    <xf numFmtId="43" fontId="15" fillId="0" borderId="31" xfId="30" applyFont="1" applyBorder="1"/>
    <xf numFmtId="43" fontId="50" fillId="0" borderId="32" xfId="30" applyFont="1" applyBorder="1"/>
    <xf numFmtId="43" fontId="11" fillId="0" borderId="12" xfId="30" applyFont="1" applyBorder="1" applyAlignment="1">
      <alignment horizontal="left" vertical="top" wrapText="1"/>
    </xf>
    <xf numFmtId="43" fontId="7" fillId="0" borderId="12" xfId="30" applyFont="1" applyBorder="1" applyAlignment="1">
      <alignment horizontal="left" vertical="top" wrapText="1"/>
    </xf>
    <xf numFmtId="43" fontId="7" fillId="0" borderId="12" xfId="30" quotePrefix="1" applyFont="1" applyBorder="1" applyAlignment="1">
      <alignment horizontal="left" vertical="top" wrapText="1"/>
    </xf>
    <xf numFmtId="43" fontId="7" fillId="0" borderId="12" xfId="30" applyFont="1" applyFill="1" applyBorder="1" applyAlignment="1">
      <alignment horizontal="left" wrapText="1"/>
    </xf>
    <xf numFmtId="43" fontId="11" fillId="0" borderId="32" xfId="30" applyFont="1" applyBorder="1" applyAlignment="1">
      <alignment horizontal="left" vertical="top" wrapText="1"/>
    </xf>
    <xf numFmtId="43" fontId="15" fillId="0" borderId="32" xfId="30" applyFont="1" applyBorder="1"/>
    <xf numFmtId="43" fontId="50" fillId="0" borderId="12" xfId="30" applyFont="1" applyBorder="1"/>
    <xf numFmtId="43" fontId="50" fillId="0" borderId="31" xfId="30" applyFont="1" applyBorder="1"/>
    <xf numFmtId="43" fontId="50" fillId="0" borderId="12" xfId="30" applyFont="1" applyFill="1" applyBorder="1" applyAlignment="1">
      <alignment wrapText="1"/>
    </xf>
    <xf numFmtId="43" fontId="50" fillId="0" borderId="31" xfId="30" applyFont="1" applyFill="1" applyBorder="1"/>
    <xf numFmtId="43" fontId="7" fillId="0" borderId="12" xfId="30" applyFont="1" applyBorder="1"/>
    <xf numFmtId="0" fontId="11" fillId="0" borderId="24" xfId="0" applyFont="1" applyBorder="1" applyAlignment="1">
      <alignment horizontal="left" vertical="top" wrapText="1"/>
    </xf>
    <xf numFmtId="37" fontId="54" fillId="0" borderId="22" xfId="39" quotePrefix="1" applyNumberFormat="1" applyFont="1" applyBorder="1" applyAlignment="1">
      <alignment horizontal="center" vertical="center" wrapText="1"/>
    </xf>
    <xf numFmtId="0" fontId="50" fillId="0" borderId="22" xfId="0" applyFont="1" applyBorder="1"/>
    <xf numFmtId="0" fontId="54" fillId="36" borderId="36" xfId="0" applyFont="1" applyFill="1" applyBorder="1" applyAlignment="1">
      <alignment horizontal="center" vertical="center"/>
    </xf>
    <xf numFmtId="43" fontId="50" fillId="0" borderId="22" xfId="30" applyFont="1" applyBorder="1"/>
    <xf numFmtId="43" fontId="50" fillId="0" borderId="37" xfId="0" applyNumberFormat="1" applyFont="1" applyBorder="1"/>
    <xf numFmtId="43" fontId="50" fillId="0" borderId="12" xfId="0" applyNumberFormat="1" applyFont="1" applyBorder="1"/>
    <xf numFmtId="43" fontId="11" fillId="0" borderId="32" xfId="0" applyNumberFormat="1" applyFont="1" applyBorder="1" applyAlignment="1">
      <alignment vertical="center"/>
    </xf>
    <xf numFmtId="43" fontId="7" fillId="0" borderId="31" xfId="30" applyFont="1" applyBorder="1"/>
    <xf numFmtId="43" fontId="11" fillId="0" borderId="12" xfId="30" applyFont="1" applyBorder="1"/>
    <xf numFmtId="43" fontId="11" fillId="0" borderId="31" xfId="30" applyFont="1" applyBorder="1"/>
    <xf numFmtId="43" fontId="11" fillId="0" borderId="32" xfId="30" applyFont="1" applyBorder="1" applyAlignment="1">
      <alignment vertical="center"/>
    </xf>
    <xf numFmtId="0" fontId="50" fillId="0" borderId="81" xfId="0" applyFont="1" applyBorder="1" applyAlignment="1">
      <alignment horizontal="left" vertical="center" wrapText="1"/>
    </xf>
    <xf numFmtId="0" fontId="50" fillId="0" borderId="82" xfId="0" applyFont="1" applyBorder="1" applyAlignment="1">
      <alignment horizontal="left" vertical="center" wrapText="1"/>
    </xf>
    <xf numFmtId="0" fontId="54" fillId="0" borderId="38" xfId="0" applyFont="1" applyBorder="1" applyAlignment="1">
      <alignment horizontal="center" vertical="center"/>
    </xf>
    <xf numFmtId="0" fontId="7" fillId="34" borderId="0" xfId="0" applyFont="1" applyFill="1"/>
    <xf numFmtId="0" fontId="54" fillId="34" borderId="0" xfId="0" applyFont="1" applyFill="1" applyAlignment="1">
      <alignment horizontal="left"/>
    </xf>
    <xf numFmtId="0" fontId="7" fillId="34" borderId="10" xfId="0" applyFont="1" applyFill="1" applyBorder="1" applyAlignment="1">
      <alignment vertical="center" wrapText="1"/>
    </xf>
    <xf numFmtId="43" fontId="50" fillId="34" borderId="12" xfId="30" applyFont="1" applyFill="1" applyBorder="1" applyAlignment="1"/>
    <xf numFmtId="43" fontId="50" fillId="34" borderId="12" xfId="30" applyFont="1" applyFill="1" applyBorder="1" applyAlignment="1">
      <alignment horizontal="center"/>
    </xf>
    <xf numFmtId="0" fontId="50" fillId="0" borderId="24" xfId="0" applyFont="1" applyBorder="1" applyAlignment="1">
      <alignment horizontal="center"/>
    </xf>
    <xf numFmtId="167" fontId="54" fillId="44" borderId="26" xfId="30" applyNumberFormat="1" applyFont="1" applyFill="1" applyBorder="1" applyAlignment="1">
      <alignment horizontal="left"/>
    </xf>
    <xf numFmtId="0" fontId="50" fillId="50" borderId="12" xfId="0" applyFont="1" applyFill="1" applyBorder="1" applyAlignment="1">
      <alignment horizontal="center" vertical="center" wrapText="1"/>
    </xf>
    <xf numFmtId="0" fontId="50" fillId="34" borderId="10" xfId="0" applyFont="1" applyFill="1" applyBorder="1" applyAlignment="1">
      <alignment horizontal="center" vertical="center" wrapText="1"/>
    </xf>
    <xf numFmtId="0" fontId="50" fillId="0" borderId="13" xfId="0" applyFont="1" applyBorder="1" applyAlignment="1">
      <alignment vertical="center"/>
    </xf>
    <xf numFmtId="167" fontId="54" fillId="44" borderId="83" xfId="30" applyNumberFormat="1" applyFont="1" applyFill="1" applyBorder="1" applyAlignment="1">
      <alignment horizontal="left" vertical="center"/>
    </xf>
    <xf numFmtId="0" fontId="51" fillId="0" borderId="84" xfId="0" applyFont="1" applyBorder="1" applyAlignment="1">
      <alignment horizontal="left" vertical="center"/>
    </xf>
    <xf numFmtId="0" fontId="51" fillId="0" borderId="85" xfId="0" applyFont="1" applyBorder="1" applyAlignment="1">
      <alignment horizontal="left" vertical="center" wrapText="1"/>
    </xf>
    <xf numFmtId="0" fontId="51" fillId="0" borderId="86" xfId="0" applyFont="1" applyBorder="1" applyAlignment="1">
      <alignment horizontal="left" vertical="center" wrapText="1"/>
    </xf>
    <xf numFmtId="0" fontId="51" fillId="0" borderId="87" xfId="0" applyFont="1" applyBorder="1" applyAlignment="1">
      <alignment horizontal="left" vertical="center" wrapText="1"/>
    </xf>
    <xf numFmtId="167" fontId="54" fillId="44" borderId="88" xfId="30" applyNumberFormat="1" applyFont="1" applyFill="1" applyBorder="1" applyAlignment="1">
      <alignment horizontal="left" vertical="center"/>
    </xf>
    <xf numFmtId="167" fontId="54" fillId="44" borderId="89" xfId="30" applyNumberFormat="1" applyFont="1" applyFill="1" applyBorder="1" applyAlignment="1">
      <alignment horizontal="left" vertical="center"/>
    </xf>
    <xf numFmtId="0" fontId="51" fillId="0" borderId="85" xfId="0" applyFont="1" applyBorder="1" applyAlignment="1">
      <alignment horizontal="left" vertical="center"/>
    </xf>
    <xf numFmtId="0" fontId="51" fillId="0" borderId="86" xfId="0" applyFont="1" applyBorder="1" applyAlignment="1">
      <alignment horizontal="left" vertical="center"/>
    </xf>
    <xf numFmtId="0" fontId="51" fillId="0" borderId="87" xfId="0" applyFont="1" applyBorder="1" applyAlignment="1">
      <alignment horizontal="left" vertical="center"/>
    </xf>
    <xf numFmtId="0" fontId="59" fillId="44" borderId="88" xfId="0" applyFont="1" applyFill="1" applyBorder="1" applyAlignment="1">
      <alignment horizontal="left" vertical="center"/>
    </xf>
    <xf numFmtId="0" fontId="59" fillId="44" borderId="89" xfId="0" applyFont="1" applyFill="1" applyBorder="1" applyAlignment="1">
      <alignment horizontal="left" vertical="center"/>
    </xf>
    <xf numFmtId="0" fontId="59" fillId="44" borderId="90" xfId="0" applyFont="1" applyFill="1" applyBorder="1" applyAlignment="1">
      <alignment horizontal="left" vertical="center"/>
    </xf>
    <xf numFmtId="0" fontId="59" fillId="44" borderId="91" xfId="0" applyFont="1" applyFill="1" applyBorder="1" applyAlignment="1">
      <alignment horizontal="left" vertical="center"/>
    </xf>
    <xf numFmtId="167" fontId="50" fillId="0" borderId="12" xfId="30" applyNumberFormat="1" applyFont="1" applyBorder="1"/>
    <xf numFmtId="167" fontId="7" fillId="0" borderId="31" xfId="30" applyNumberFormat="1" applyFont="1" applyBorder="1"/>
    <xf numFmtId="167" fontId="7" fillId="0" borderId="34" xfId="30" applyNumberFormat="1" applyFont="1" applyBorder="1"/>
    <xf numFmtId="0" fontId="54" fillId="0" borderId="24" xfId="0" applyFont="1" applyBorder="1"/>
    <xf numFmtId="4" fontId="50" fillId="48" borderId="0" xfId="0" applyNumberFormat="1" applyFont="1" applyFill="1"/>
    <xf numFmtId="0" fontId="63" fillId="0" borderId="73" xfId="0" applyFont="1" applyBorder="1" applyAlignment="1">
      <alignment vertical="center"/>
    </xf>
    <xf numFmtId="0" fontId="50" fillId="0" borderId="24" xfId="0" applyFont="1" applyBorder="1" applyAlignment="1">
      <alignment vertical="top"/>
    </xf>
    <xf numFmtId="167" fontId="50" fillId="48" borderId="0" xfId="30" applyNumberFormat="1" applyFont="1" applyFill="1"/>
    <xf numFmtId="0" fontId="50" fillId="0" borderId="43" xfId="0" applyFont="1" applyBorder="1" applyAlignment="1">
      <alignment vertical="center"/>
    </xf>
    <xf numFmtId="0" fontId="50" fillId="36" borderId="0" xfId="0" applyFont="1" applyFill="1"/>
    <xf numFmtId="0" fontId="50" fillId="34" borderId="0" xfId="0" applyFont="1" applyFill="1"/>
    <xf numFmtId="0" fontId="64" fillId="36" borderId="0" xfId="0" applyFont="1" applyFill="1"/>
    <xf numFmtId="0" fontId="65" fillId="0" borderId="0" xfId="0" applyFont="1"/>
    <xf numFmtId="0" fontId="7" fillId="0" borderId="0" xfId="145" applyFont="1" applyFill="1" applyBorder="1"/>
    <xf numFmtId="0" fontId="66" fillId="0" borderId="0" xfId="145" applyFont="1" applyFill="1"/>
    <xf numFmtId="0" fontId="7" fillId="0" borderId="0" xfId="0" quotePrefix="1" applyFont="1"/>
    <xf numFmtId="0" fontId="65" fillId="36" borderId="0" xfId="0" applyFont="1" applyFill="1"/>
    <xf numFmtId="0" fontId="7" fillId="36" borderId="0" xfId="0" applyFont="1" applyFill="1"/>
    <xf numFmtId="37" fontId="54" fillId="0" borderId="24" xfId="39" applyNumberFormat="1" applyFont="1" applyBorder="1" applyAlignment="1">
      <alignment horizontal="center" vertical="center" wrapText="1"/>
    </xf>
    <xf numFmtId="0" fontId="16" fillId="36" borderId="13" xfId="0" applyFont="1" applyFill="1" applyBorder="1" applyAlignment="1">
      <alignment horizontal="center" vertical="center"/>
    </xf>
    <xf numFmtId="167" fontId="7" fillId="48" borderId="0" xfId="30" applyNumberFormat="1" applyFont="1" applyFill="1" applyBorder="1" applyAlignment="1">
      <alignment horizontal="left" vertical="top" wrapText="1"/>
    </xf>
    <xf numFmtId="167" fontId="15" fillId="48" borderId="0" xfId="30" applyNumberFormat="1" applyFont="1" applyFill="1" applyBorder="1"/>
    <xf numFmtId="167" fontId="11" fillId="48" borderId="0" xfId="30" applyNumberFormat="1" applyFont="1" applyFill="1" applyBorder="1" applyAlignment="1">
      <alignment horizontal="left" vertical="top" wrapText="1"/>
    </xf>
    <xf numFmtId="167" fontId="50" fillId="48" borderId="0" xfId="30" applyNumberFormat="1" applyFont="1" applyFill="1" applyAlignment="1">
      <alignment vertical="center"/>
    </xf>
    <xf numFmtId="167" fontId="50" fillId="0" borderId="0" xfId="30" applyNumberFormat="1" applyFont="1"/>
    <xf numFmtId="0" fontId="54" fillId="36" borderId="0" xfId="0" applyFont="1" applyFill="1"/>
    <xf numFmtId="0" fontId="50" fillId="49" borderId="0" xfId="0" applyFont="1" applyFill="1" applyAlignment="1">
      <alignment wrapText="1"/>
    </xf>
    <xf numFmtId="167" fontId="50" fillId="49" borderId="0" xfId="30" applyNumberFormat="1" applyFont="1" applyFill="1"/>
    <xf numFmtId="0" fontId="54" fillId="48" borderId="0" xfId="0" applyFont="1" applyFill="1"/>
    <xf numFmtId="0" fontId="54" fillId="49" borderId="0" xfId="0" applyFont="1" applyFill="1"/>
    <xf numFmtId="49" fontId="11" fillId="0" borderId="12" xfId="0" applyNumberFormat="1" applyFont="1" applyBorder="1" applyAlignment="1">
      <alignment horizontal="left" vertical="center"/>
    </xf>
    <xf numFmtId="43" fontId="50" fillId="0" borderId="0" xfId="30" applyFont="1" applyBorder="1"/>
    <xf numFmtId="167" fontId="50" fillId="0" borderId="0" xfId="30" applyNumberFormat="1" applyFont="1" applyBorder="1"/>
    <xf numFmtId="0" fontId="62" fillId="0" borderId="0" xfId="0" applyFont="1" applyAlignment="1">
      <alignment wrapText="1"/>
    </xf>
    <xf numFmtId="0" fontId="50" fillId="0" borderId="10" xfId="0" applyFont="1" applyBorder="1"/>
    <xf numFmtId="0" fontId="50" fillId="0" borderId="12" xfId="0" applyFont="1" applyBorder="1" applyAlignment="1">
      <alignment horizontal="right" vertical="center" wrapText="1"/>
    </xf>
    <xf numFmtId="167" fontId="50" fillId="53" borderId="12" xfId="30" applyNumberFormat="1" applyFont="1" applyFill="1" applyBorder="1"/>
    <xf numFmtId="0" fontId="67" fillId="0" borderId="0" xfId="0" applyFont="1"/>
    <xf numFmtId="0" fontId="50" fillId="0" borderId="12" xfId="0" applyFont="1" applyBorder="1" applyAlignment="1">
      <alignment horizontal="center" vertical="center"/>
    </xf>
    <xf numFmtId="0" fontId="50" fillId="0" borderId="12" xfId="0" applyFont="1" applyBorder="1" applyAlignment="1">
      <alignment horizontal="center" vertical="center" wrapText="1"/>
    </xf>
    <xf numFmtId="167" fontId="54" fillId="44" borderId="29" xfId="30" applyNumberFormat="1" applyFont="1" applyFill="1" applyBorder="1" applyAlignment="1">
      <alignment horizontal="center" vertical="center"/>
    </xf>
    <xf numFmtId="167" fontId="54" fillId="0" borderId="0" xfId="30" applyNumberFormat="1" applyFont="1"/>
    <xf numFmtId="167" fontId="50" fillId="39" borderId="12" xfId="30" applyNumberFormat="1" applyFont="1" applyFill="1" applyBorder="1" applyAlignment="1" applyProtection="1">
      <alignment horizontal="center"/>
      <protection locked="0"/>
    </xf>
    <xf numFmtId="167" fontId="50" fillId="0" borderId="12" xfId="30" applyNumberFormat="1" applyFont="1" applyFill="1" applyBorder="1" applyAlignment="1">
      <alignment horizontal="center"/>
    </xf>
    <xf numFmtId="167" fontId="50" fillId="0" borderId="12" xfId="30" applyNumberFormat="1" applyFont="1" applyFill="1" applyBorder="1"/>
    <xf numFmtId="167" fontId="68" fillId="31" borderId="12" xfId="30" applyNumberFormat="1" applyFont="1" applyFill="1" applyBorder="1"/>
    <xf numFmtId="167" fontId="50" fillId="0" borderId="12" xfId="30" applyNumberFormat="1" applyFont="1" applyFill="1" applyBorder="1" applyAlignment="1" applyProtection="1">
      <alignment horizontal="center" vertical="center"/>
      <protection locked="0"/>
    </xf>
    <xf numFmtId="167" fontId="50" fillId="39" borderId="93" xfId="30" applyNumberFormat="1" applyFont="1" applyFill="1" applyBorder="1" applyAlignment="1" applyProtection="1">
      <alignment horizontal="center" vertical="center"/>
      <protection locked="0"/>
    </xf>
    <xf numFmtId="167" fontId="50" fillId="0" borderId="93" xfId="30" applyNumberFormat="1" applyFont="1" applyFill="1" applyBorder="1" applyAlignment="1" applyProtection="1">
      <alignment horizontal="center" vertical="center"/>
    </xf>
    <xf numFmtId="167" fontId="50" fillId="0" borderId="12" xfId="30" applyNumberFormat="1" applyFont="1" applyFill="1" applyBorder="1" applyAlignment="1" applyProtection="1">
      <alignment horizontal="center" vertical="center"/>
    </xf>
    <xf numFmtId="167" fontId="50" fillId="0" borderId="93" xfId="30" applyNumberFormat="1" applyFont="1" applyFill="1" applyBorder="1" applyAlignment="1" applyProtection="1">
      <alignment horizontal="center" vertical="center"/>
      <protection locked="0"/>
    </xf>
    <xf numFmtId="167" fontId="50" fillId="39" borderId="12" xfId="30" applyNumberFormat="1" applyFont="1" applyFill="1" applyBorder="1" applyAlignment="1" applyProtection="1">
      <alignment horizontal="center" vertical="center"/>
    </xf>
    <xf numFmtId="167" fontId="50" fillId="0" borderId="12" xfId="30" applyNumberFormat="1" applyFont="1" applyFill="1" applyBorder="1" applyAlignment="1" applyProtection="1">
      <alignment horizontal="center" vertical="center" wrapText="1"/>
    </xf>
    <xf numFmtId="167" fontId="50" fillId="34" borderId="93" xfId="30" applyNumberFormat="1" applyFont="1" applyFill="1" applyBorder="1" applyAlignment="1" applyProtection="1">
      <alignment horizontal="center" vertical="center"/>
      <protection locked="0"/>
    </xf>
    <xf numFmtId="167" fontId="50" fillId="39" borderId="12" xfId="30" applyNumberFormat="1" applyFont="1" applyFill="1" applyBorder="1" applyAlignment="1" applyProtection="1">
      <alignment horizontal="center" vertical="center"/>
      <protection locked="0"/>
    </xf>
    <xf numFmtId="167" fontId="50" fillId="39" borderId="94" xfId="30" applyNumberFormat="1" applyFont="1" applyFill="1" applyBorder="1" applyAlignment="1" applyProtection="1">
      <alignment horizontal="center" vertical="center"/>
      <protection locked="0"/>
    </xf>
    <xf numFmtId="167" fontId="50" fillId="39" borderId="96" xfId="30" applyNumberFormat="1" applyFont="1" applyFill="1" applyBorder="1" applyAlignment="1" applyProtection="1">
      <alignment horizontal="center" vertical="center"/>
      <protection locked="0"/>
    </xf>
    <xf numFmtId="167" fontId="50" fillId="39" borderId="97" xfId="30" applyNumberFormat="1" applyFont="1" applyFill="1" applyBorder="1" applyAlignment="1" applyProtection="1">
      <alignment horizontal="center" vertical="center"/>
      <protection locked="0"/>
    </xf>
    <xf numFmtId="167" fontId="50" fillId="0" borderId="91" xfId="30" applyNumberFormat="1" applyFont="1" applyFill="1" applyBorder="1" applyAlignment="1" applyProtection="1">
      <alignment horizontal="center" vertical="center"/>
    </xf>
    <xf numFmtId="167" fontId="50" fillId="39" borderId="98" xfId="30" applyNumberFormat="1" applyFont="1" applyFill="1" applyBorder="1" applyAlignment="1" applyProtection="1">
      <alignment horizontal="center" vertical="center"/>
      <protection locked="0"/>
    </xf>
    <xf numFmtId="167" fontId="50" fillId="39" borderId="80" xfId="30" applyNumberFormat="1" applyFont="1" applyFill="1" applyBorder="1" applyAlignment="1" applyProtection="1">
      <alignment horizontal="center" vertical="center"/>
      <protection locked="0"/>
    </xf>
    <xf numFmtId="167" fontId="50" fillId="0" borderId="12" xfId="30" applyNumberFormat="1" applyFont="1" applyFill="1" applyBorder="1" applyAlignment="1">
      <alignment horizontal="center" vertical="center" wrapText="1"/>
    </xf>
    <xf numFmtId="167" fontId="50" fillId="0" borderId="80" xfId="30" applyNumberFormat="1" applyFont="1" applyFill="1" applyBorder="1" applyAlignment="1" applyProtection="1">
      <alignment horizontal="center" vertical="center"/>
      <protection locked="0"/>
    </xf>
    <xf numFmtId="167" fontId="50" fillId="35" borderId="10" xfId="30" applyNumberFormat="1" applyFont="1" applyFill="1" applyBorder="1"/>
    <xf numFmtId="0" fontId="7" fillId="0" borderId="0" xfId="0" applyFont="1" applyAlignment="1">
      <alignment horizontal="right"/>
    </xf>
    <xf numFmtId="0" fontId="69" fillId="37" borderId="77" xfId="0" applyFont="1" applyFill="1" applyBorder="1"/>
    <xf numFmtId="0" fontId="50" fillId="41" borderId="0" xfId="0" applyFont="1" applyFill="1"/>
    <xf numFmtId="0" fontId="50" fillId="0" borderId="80" xfId="0" applyFont="1" applyBorder="1"/>
    <xf numFmtId="0" fontId="69" fillId="55" borderId="0" xfId="0" applyFont="1" applyFill="1"/>
    <xf numFmtId="0" fontId="69" fillId="55" borderId="78" xfId="0" applyFont="1" applyFill="1" applyBorder="1"/>
    <xf numFmtId="0" fontId="57" fillId="0" borderId="0" xfId="0" applyFont="1" applyAlignment="1">
      <alignment horizontal="center" vertical="center" wrapText="1"/>
    </xf>
    <xf numFmtId="0" fontId="71" fillId="0" borderId="80" xfId="0" applyFont="1" applyBorder="1" applyAlignment="1">
      <alignment horizontal="left" indent="2"/>
    </xf>
    <xf numFmtId="167" fontId="54" fillId="41" borderId="80" xfId="30" applyNumberFormat="1" applyFont="1" applyFill="1" applyBorder="1" applyAlignment="1">
      <alignment horizontal="center"/>
    </xf>
    <xf numFmtId="0" fontId="72" fillId="0" borderId="80" xfId="0" applyFont="1" applyBorder="1" applyAlignment="1">
      <alignment horizontal="left" indent="1"/>
    </xf>
    <xf numFmtId="0" fontId="71" fillId="0" borderId="80" xfId="0" applyFont="1" applyBorder="1" applyAlignment="1">
      <alignment horizontal="left" indent="1"/>
    </xf>
    <xf numFmtId="0" fontId="73" fillId="37" borderId="99" xfId="0" applyFont="1" applyFill="1" applyBorder="1"/>
    <xf numFmtId="0" fontId="54" fillId="41" borderId="0" xfId="0" applyFont="1" applyFill="1"/>
    <xf numFmtId="0" fontId="57" fillId="0" borderId="0" xfId="0" applyFont="1" applyAlignment="1">
      <alignment horizontal="center" vertical="center"/>
    </xf>
    <xf numFmtId="0" fontId="7" fillId="0" borderId="0" xfId="0" applyFont="1" applyAlignment="1">
      <alignment horizontal="center"/>
    </xf>
    <xf numFmtId="0" fontId="50" fillId="41" borderId="80" xfId="0" applyFont="1" applyFill="1" applyBorder="1" applyAlignment="1">
      <alignment horizontal="center"/>
    </xf>
    <xf numFmtId="167" fontId="7" fillId="0" borderId="0" xfId="30" applyNumberFormat="1" applyFont="1" applyFill="1" applyBorder="1"/>
    <xf numFmtId="0" fontId="51" fillId="0" borderId="80" xfId="0" applyFont="1" applyBorder="1" applyAlignment="1">
      <alignment horizontal="left"/>
    </xf>
    <xf numFmtId="0" fontId="64" fillId="0" borderId="92" xfId="0" applyFont="1" applyBorder="1"/>
    <xf numFmtId="9" fontId="7" fillId="0" borderId="0" xfId="0" applyNumberFormat="1" applyFont="1"/>
    <xf numFmtId="0" fontId="64" fillId="0" borderId="12" xfId="0" applyFont="1" applyBorder="1"/>
    <xf numFmtId="167" fontId="50" fillId="54" borderId="12" xfId="30" applyNumberFormat="1" applyFont="1" applyFill="1" applyBorder="1"/>
    <xf numFmtId="0" fontId="50" fillId="41" borderId="12" xfId="0" applyFont="1" applyFill="1" applyBorder="1"/>
    <xf numFmtId="0" fontId="50" fillId="41" borderId="12" xfId="0" applyFont="1" applyFill="1" applyBorder="1" applyAlignment="1">
      <alignment horizontal="center"/>
    </xf>
    <xf numFmtId="0" fontId="53" fillId="0" borderId="26" xfId="0" applyFont="1" applyBorder="1" applyAlignment="1">
      <alignment vertical="center" wrapText="1"/>
    </xf>
    <xf numFmtId="167" fontId="50" fillId="41" borderId="12" xfId="30" applyNumberFormat="1" applyFont="1" applyFill="1" applyBorder="1" applyAlignment="1">
      <alignment horizontal="center" vertical="center" wrapText="1"/>
    </xf>
    <xf numFmtId="0" fontId="50" fillId="0" borderId="48" xfId="0" applyFont="1" applyBorder="1" applyAlignment="1">
      <alignment horizontal="right" vertical="center"/>
    </xf>
    <xf numFmtId="0" fontId="50" fillId="40" borderId="10" xfId="0" applyFont="1" applyFill="1" applyBorder="1" applyAlignment="1">
      <alignment vertical="center" wrapText="1"/>
    </xf>
    <xf numFmtId="0" fontId="50" fillId="0" borderId="12" xfId="0" applyFont="1" applyBorder="1" applyAlignment="1">
      <alignment horizontal="right" vertical="center"/>
    </xf>
    <xf numFmtId="9" fontId="50" fillId="0" borderId="12" xfId="310" applyFont="1" applyFill="1" applyBorder="1" applyAlignment="1">
      <alignment horizontal="center" vertical="center" wrapText="1"/>
    </xf>
    <xf numFmtId="10" fontId="51" fillId="0" borderId="80" xfId="0" applyNumberFormat="1" applyFont="1" applyBorder="1" applyAlignment="1">
      <alignment horizontal="center" vertical="center" wrapText="1"/>
    </xf>
    <xf numFmtId="10" fontId="51" fillId="0" borderId="0" xfId="0" applyNumberFormat="1" applyFont="1" applyAlignment="1">
      <alignment horizontal="center" vertical="center" wrapText="1"/>
    </xf>
    <xf numFmtId="10" fontId="50" fillId="34" borderId="12" xfId="310" applyNumberFormat="1" applyFont="1" applyFill="1" applyBorder="1" applyAlignment="1">
      <alignment horizontal="center" vertical="center"/>
    </xf>
    <xf numFmtId="0" fontId="50" fillId="0" borderId="21" xfId="0" applyFont="1" applyBorder="1" applyAlignment="1">
      <alignment horizontal="right" vertical="center"/>
    </xf>
    <xf numFmtId="0" fontId="50" fillId="0" borderId="20" xfId="0" applyFont="1" applyBorder="1" applyAlignment="1">
      <alignment horizontal="right" vertical="center"/>
    </xf>
    <xf numFmtId="0" fontId="74" fillId="32" borderId="12" xfId="137" applyFont="1" applyBorder="1" applyAlignment="1">
      <alignment vertical="center"/>
    </xf>
    <xf numFmtId="0" fontId="74" fillId="32" borderId="10" xfId="137" applyFont="1" applyBorder="1" applyAlignment="1">
      <alignment horizontal="left" vertical="center" wrapText="1"/>
    </xf>
    <xf numFmtId="43" fontId="74" fillId="32" borderId="12" xfId="137" applyNumberFormat="1" applyFont="1" applyBorder="1" applyAlignment="1">
      <alignment horizontal="center" vertical="center"/>
    </xf>
    <xf numFmtId="10" fontId="74" fillId="32" borderId="12" xfId="137" applyNumberFormat="1" applyFont="1" applyBorder="1" applyAlignment="1">
      <alignment horizontal="center" vertical="center"/>
    </xf>
    <xf numFmtId="43" fontId="74" fillId="23" borderId="12" xfId="337" applyNumberFormat="1" applyFont="1" applyBorder="1" applyAlignment="1">
      <alignment horizontal="center" vertical="center"/>
    </xf>
    <xf numFmtId="0" fontId="74" fillId="32" borderId="0" xfId="137" applyFont="1"/>
    <xf numFmtId="167" fontId="50" fillId="0" borderId="0" xfId="30" applyNumberFormat="1" applyFont="1" applyFill="1" applyBorder="1" applyAlignment="1">
      <alignment vertical="center" wrapText="1"/>
    </xf>
    <xf numFmtId="167" fontId="50" fillId="0" borderId="0" xfId="30" applyNumberFormat="1" applyFont="1" applyFill="1" applyBorder="1" applyAlignment="1">
      <alignment horizontal="center" vertical="center" wrapText="1"/>
    </xf>
    <xf numFmtId="167" fontId="50" fillId="0" borderId="22" xfId="30" applyNumberFormat="1" applyFont="1" applyFill="1" applyBorder="1" applyAlignment="1">
      <alignment horizontal="center" vertical="center" wrapText="1"/>
    </xf>
    <xf numFmtId="167" fontId="50" fillId="0" borderId="16" xfId="30" applyNumberFormat="1" applyFont="1" applyFill="1" applyBorder="1" applyAlignment="1">
      <alignment horizontal="center" vertical="center" wrapText="1"/>
    </xf>
    <xf numFmtId="167" fontId="50" fillId="35" borderId="12" xfId="30" applyNumberFormat="1" applyFont="1" applyFill="1" applyBorder="1" applyAlignment="1">
      <alignment horizontal="center" vertical="center" wrapText="1"/>
    </xf>
    <xf numFmtId="167" fontId="50" fillId="0" borderId="0" xfId="30" applyNumberFormat="1" applyFont="1" applyFill="1" applyBorder="1" applyAlignment="1">
      <alignment wrapText="1"/>
    </xf>
    <xf numFmtId="167" fontId="53" fillId="0" borderId="0" xfId="30" applyNumberFormat="1" applyFont="1" applyFill="1" applyBorder="1"/>
    <xf numFmtId="0" fontId="50" fillId="37" borderId="42" xfId="0" applyFont="1" applyFill="1" applyBorder="1"/>
    <xf numFmtId="0" fontId="50" fillId="0" borderId="43" xfId="0" applyFont="1" applyBorder="1"/>
    <xf numFmtId="0" fontId="50" fillId="0" borderId="44" xfId="0" applyFont="1" applyBorder="1"/>
    <xf numFmtId="0" fontId="50" fillId="41" borderId="100" xfId="0" applyFont="1" applyFill="1" applyBorder="1" applyAlignment="1">
      <alignment horizontal="center" vertical="center" wrapText="1"/>
    </xf>
    <xf numFmtId="0" fontId="50" fillId="41" borderId="81" xfId="0" applyFont="1" applyFill="1" applyBorder="1" applyAlignment="1">
      <alignment horizontal="center" vertical="center" wrapText="1"/>
    </xf>
    <xf numFmtId="0" fontId="55" fillId="0" borderId="73" xfId="0" applyFont="1" applyBorder="1" applyAlignment="1">
      <alignment horizontal="center" vertical="center" wrapText="1"/>
    </xf>
    <xf numFmtId="0" fontId="55" fillId="0" borderId="0" xfId="0" applyFont="1" applyAlignment="1">
      <alignment horizontal="center" vertical="center" wrapText="1"/>
    </xf>
    <xf numFmtId="0" fontId="50" fillId="0" borderId="100" xfId="0" applyFont="1" applyBorder="1" applyAlignment="1">
      <alignment horizontal="center"/>
    </xf>
    <xf numFmtId="0" fontId="50" fillId="0" borderId="78" xfId="0" applyFont="1" applyBorder="1"/>
    <xf numFmtId="0" fontId="53" fillId="0" borderId="78" xfId="0" applyFont="1" applyBorder="1"/>
    <xf numFmtId="0" fontId="64" fillId="0" borderId="0" xfId="0" applyFont="1" applyAlignment="1">
      <alignment horizontal="right"/>
    </xf>
    <xf numFmtId="0" fontId="55" fillId="0" borderId="75" xfId="0" applyFont="1" applyBorder="1" applyAlignment="1">
      <alignment horizontal="center" vertical="center" wrapText="1"/>
    </xf>
    <xf numFmtId="0" fontId="64" fillId="0" borderId="76" xfId="0" applyFont="1" applyBorder="1" applyAlignment="1">
      <alignment horizontal="right"/>
    </xf>
    <xf numFmtId="0" fontId="50" fillId="0" borderId="79" xfId="0" applyFont="1" applyBorder="1"/>
    <xf numFmtId="0" fontId="55" fillId="0" borderId="101" xfId="0" applyFont="1" applyBorder="1" applyAlignment="1">
      <alignment horizontal="center" vertical="center" wrapText="1"/>
    </xf>
    <xf numFmtId="0" fontId="50" fillId="0" borderId="74" xfId="0" applyFont="1" applyBorder="1"/>
    <xf numFmtId="0" fontId="50" fillId="41" borderId="80" xfId="0" applyFont="1" applyFill="1" applyBorder="1" applyAlignment="1">
      <alignment horizontal="center" vertical="center" wrapText="1"/>
    </xf>
    <xf numFmtId="0" fontId="55" fillId="0" borderId="11" xfId="0" applyFont="1" applyBorder="1" applyAlignment="1">
      <alignment horizontal="center" vertical="center" wrapText="1"/>
    </xf>
    <xf numFmtId="0" fontId="50" fillId="0" borderId="80" xfId="0" applyFont="1" applyBorder="1" applyAlignment="1">
      <alignment vertical="center" wrapText="1"/>
    </xf>
    <xf numFmtId="43" fontId="50" fillId="0" borderId="80" xfId="30" applyFont="1" applyFill="1" applyBorder="1" applyAlignment="1">
      <alignment vertical="center" wrapText="1"/>
    </xf>
    <xf numFmtId="43" fontId="7" fillId="0" borderId="80" xfId="30" applyFont="1" applyFill="1" applyBorder="1" applyAlignment="1">
      <alignment vertical="center" wrapText="1"/>
    </xf>
    <xf numFmtId="0" fontId="50" fillId="41" borderId="80" xfId="0" applyFont="1" applyFill="1" applyBorder="1" applyAlignment="1">
      <alignment vertical="center" wrapText="1"/>
    </xf>
    <xf numFmtId="43" fontId="50" fillId="41" borderId="80" xfId="30" applyFont="1" applyFill="1" applyBorder="1" applyAlignment="1">
      <alignment vertical="center" wrapText="1"/>
    </xf>
    <xf numFmtId="43" fontId="50" fillId="0" borderId="0" xfId="30" applyFont="1" applyFill="1" applyBorder="1" applyAlignment="1">
      <alignment vertical="center" wrapText="1"/>
    </xf>
    <xf numFmtId="43" fontId="50" fillId="0" borderId="0" xfId="30" applyFont="1" applyBorder="1" applyAlignment="1">
      <alignment vertical="center" wrapText="1"/>
    </xf>
    <xf numFmtId="0" fontId="50" fillId="0" borderId="19" xfId="0" applyFont="1" applyBorder="1" applyAlignment="1">
      <alignment vertical="center" wrapText="1"/>
    </xf>
    <xf numFmtId="43" fontId="64" fillId="0" borderId="0" xfId="30" applyFont="1" applyBorder="1" applyAlignment="1">
      <alignment horizontal="right"/>
    </xf>
    <xf numFmtId="0" fontId="55" fillId="0" borderId="25" xfId="0" applyFont="1" applyBorder="1" applyAlignment="1">
      <alignment horizontal="center" vertical="center" wrapText="1"/>
    </xf>
    <xf numFmtId="0" fontId="55" fillId="0" borderId="23" xfId="0" applyFont="1" applyBorder="1" applyAlignment="1">
      <alignment horizontal="center" vertical="center" wrapText="1"/>
    </xf>
    <xf numFmtId="1" fontId="55" fillId="0" borderId="23" xfId="0" applyNumberFormat="1" applyFont="1" applyBorder="1" applyAlignment="1">
      <alignment horizontal="center" vertical="center" wrapText="1"/>
    </xf>
    <xf numFmtId="1" fontId="50" fillId="0" borderId="21" xfId="0" applyNumberFormat="1" applyFont="1" applyBorder="1" applyAlignment="1">
      <alignment horizontal="center"/>
    </xf>
    <xf numFmtId="1" fontId="55" fillId="0" borderId="0" xfId="0" applyNumberFormat="1" applyFont="1" applyAlignment="1">
      <alignment horizontal="center" vertical="center" wrapText="1"/>
    </xf>
    <xf numFmtId="1" fontId="50" fillId="0" borderId="0" xfId="0" applyNumberFormat="1" applyFont="1" applyAlignment="1">
      <alignment horizontal="center"/>
    </xf>
    <xf numFmtId="43" fontId="64" fillId="0" borderId="23" xfId="30" applyFont="1" applyBorder="1" applyAlignment="1">
      <alignment horizontal="right"/>
    </xf>
    <xf numFmtId="171" fontId="50" fillId="0" borderId="21" xfId="30" applyNumberFormat="1" applyFont="1" applyBorder="1" applyAlignment="1">
      <alignment vertical="center" wrapText="1"/>
    </xf>
    <xf numFmtId="0" fontId="50" fillId="0" borderId="19" xfId="0" applyFont="1" applyBorder="1" applyAlignment="1">
      <alignment horizontal="center"/>
    </xf>
    <xf numFmtId="43" fontId="50" fillId="0" borderId="12" xfId="30" applyFont="1" applyBorder="1" applyAlignment="1">
      <alignment vertical="center" wrapText="1"/>
    </xf>
    <xf numFmtId="9" fontId="50" fillId="0" borderId="12" xfId="0" applyNumberFormat="1" applyFont="1" applyBorder="1" applyAlignment="1">
      <alignment horizontal="center" vertical="center" wrapText="1"/>
    </xf>
    <xf numFmtId="43" fontId="55" fillId="0" borderId="12" xfId="30" applyFont="1" applyFill="1" applyBorder="1" applyAlignment="1">
      <alignment horizontal="center" vertical="center" wrapText="1"/>
    </xf>
    <xf numFmtId="0" fontId="50" fillId="0" borderId="43" xfId="0" applyFont="1" applyBorder="1" applyAlignment="1">
      <alignment horizontal="right" vertical="center"/>
    </xf>
    <xf numFmtId="0" fontId="50" fillId="0" borderId="11" xfId="0" applyFont="1" applyBorder="1" applyAlignment="1">
      <alignment vertical="center" wrapText="1"/>
    </xf>
    <xf numFmtId="0" fontId="64" fillId="0" borderId="0" xfId="0" applyFont="1" applyAlignment="1">
      <alignment horizontal="left"/>
    </xf>
    <xf numFmtId="0" fontId="50" fillId="0" borderId="23" xfId="0" applyFont="1" applyBorder="1" applyAlignment="1">
      <alignment horizontal="center"/>
    </xf>
    <xf numFmtId="0" fontId="50" fillId="0" borderId="21" xfId="0" applyFont="1" applyBorder="1" applyAlignment="1">
      <alignment horizontal="center"/>
    </xf>
    <xf numFmtId="0" fontId="55" fillId="0" borderId="19" xfId="0" applyFont="1" applyBorder="1" applyAlignment="1">
      <alignment horizontal="center" vertical="center" wrapText="1"/>
    </xf>
    <xf numFmtId="0" fontId="50" fillId="41" borderId="104" xfId="0" applyFont="1" applyFill="1" applyBorder="1" applyAlignment="1">
      <alignment horizontal="center" vertical="center" wrapText="1"/>
    </xf>
    <xf numFmtId="0" fontId="50" fillId="0" borderId="11" xfId="0" applyFont="1" applyBorder="1" applyAlignment="1">
      <alignment horizontal="center" vertical="center" wrapText="1"/>
    </xf>
    <xf numFmtId="0" fontId="50" fillId="0" borderId="0" xfId="0" applyFont="1" applyAlignment="1">
      <alignment horizontal="center" vertical="center" wrapText="1"/>
    </xf>
    <xf numFmtId="0" fontId="50" fillId="0" borderId="19" xfId="0" applyFont="1" applyBorder="1" applyAlignment="1">
      <alignment horizontal="center" vertical="center" wrapText="1"/>
    </xf>
    <xf numFmtId="0" fontId="50" fillId="0" borderId="104" xfId="0" applyFont="1" applyBorder="1" applyAlignment="1">
      <alignment vertical="center" wrapText="1"/>
    </xf>
    <xf numFmtId="43" fontId="55" fillId="0" borderId="80" xfId="30" applyFont="1" applyFill="1" applyBorder="1" applyAlignment="1">
      <alignment horizontal="center" vertical="center" wrapText="1"/>
    </xf>
    <xf numFmtId="9" fontId="50" fillId="0" borderId="80" xfId="0" applyNumberFormat="1" applyFont="1" applyBorder="1" applyAlignment="1">
      <alignment horizontal="center" vertical="center" wrapText="1"/>
    </xf>
    <xf numFmtId="43" fontId="55" fillId="0" borderId="105" xfId="30" applyFont="1" applyFill="1" applyBorder="1" applyAlignment="1">
      <alignment horizontal="center" vertical="center" wrapText="1"/>
    </xf>
    <xf numFmtId="0" fontId="50" fillId="0" borderId="106" xfId="0" applyFont="1" applyBorder="1" applyAlignment="1">
      <alignment vertical="center" wrapText="1"/>
    </xf>
    <xf numFmtId="43" fontId="55" fillId="0" borderId="107" xfId="30" applyFont="1" applyFill="1" applyBorder="1" applyAlignment="1">
      <alignment horizontal="center" vertical="center" wrapText="1"/>
    </xf>
    <xf numFmtId="9" fontId="50" fillId="0" borderId="107" xfId="0" applyNumberFormat="1" applyFont="1" applyBorder="1" applyAlignment="1">
      <alignment horizontal="center" vertical="center" wrapText="1"/>
    </xf>
    <xf numFmtId="43" fontId="55" fillId="0" borderId="108" xfId="30" applyFont="1" applyFill="1" applyBorder="1" applyAlignment="1">
      <alignment horizontal="center" vertical="center" wrapText="1"/>
    </xf>
    <xf numFmtId="0" fontId="50" fillId="41" borderId="109" xfId="0" applyFont="1" applyFill="1" applyBorder="1" applyAlignment="1">
      <alignment horizontal="center" vertical="center" wrapText="1"/>
    </xf>
    <xf numFmtId="0" fontId="50" fillId="41" borderId="110" xfId="0" applyFont="1" applyFill="1" applyBorder="1" applyAlignment="1">
      <alignment horizontal="center" vertical="center" wrapText="1"/>
    </xf>
    <xf numFmtId="0" fontId="50" fillId="41" borderId="111" xfId="0" applyFont="1" applyFill="1" applyBorder="1" applyAlignment="1">
      <alignment horizontal="center" vertical="center" wrapText="1"/>
    </xf>
    <xf numFmtId="0" fontId="55" fillId="0" borderId="107" xfId="0" applyFont="1" applyBorder="1" applyAlignment="1">
      <alignment horizontal="center" vertical="center" wrapText="1"/>
    </xf>
    <xf numFmtId="0" fontId="55" fillId="0" borderId="108" xfId="0" applyFont="1" applyBorder="1" applyAlignment="1">
      <alignment horizontal="center" vertical="center" wrapText="1"/>
    </xf>
    <xf numFmtId="0" fontId="50" fillId="0" borderId="112" xfId="0" applyFont="1" applyBorder="1"/>
    <xf numFmtId="0" fontId="50" fillId="0" borderId="113" xfId="0" applyFont="1" applyBorder="1"/>
    <xf numFmtId="170" fontId="50" fillId="0" borderId="12" xfId="0" applyNumberFormat="1" applyFont="1" applyBorder="1" applyAlignment="1">
      <alignment horizontal="center" vertical="center" wrapText="1"/>
    </xf>
    <xf numFmtId="0" fontId="50" fillId="0" borderId="39" xfId="0" applyFont="1" applyBorder="1"/>
    <xf numFmtId="0" fontId="50" fillId="0" borderId="49" xfId="0" applyFont="1" applyBorder="1"/>
    <xf numFmtId="0" fontId="50" fillId="0" borderId="49" xfId="0" applyFont="1" applyBorder="1" applyAlignment="1">
      <alignment horizontal="center"/>
    </xf>
    <xf numFmtId="0" fontId="50" fillId="0" borderId="40" xfId="0" applyFont="1" applyBorder="1"/>
    <xf numFmtId="0" fontId="69" fillId="0" borderId="0" xfId="0" applyFont="1" applyAlignment="1">
      <alignment horizontal="center" vertical="center"/>
    </xf>
    <xf numFmtId="0" fontId="11" fillId="0" borderId="0" xfId="0" applyFont="1" applyAlignment="1">
      <alignment vertical="top"/>
    </xf>
    <xf numFmtId="0" fontId="7" fillId="41" borderId="12" xfId="0" applyFont="1" applyFill="1" applyBorder="1"/>
    <xf numFmtId="0" fontId="7" fillId="41" borderId="12" xfId="0" applyFont="1" applyFill="1" applyBorder="1" applyAlignment="1">
      <alignment horizontal="center"/>
    </xf>
    <xf numFmtId="0" fontId="7" fillId="41" borderId="12" xfId="0" applyFont="1" applyFill="1" applyBorder="1" applyAlignment="1">
      <alignment horizontal="center" wrapText="1"/>
    </xf>
    <xf numFmtId="0" fontId="7" fillId="41" borderId="50" xfId="0" applyFont="1" applyFill="1" applyBorder="1" applyAlignment="1">
      <alignment horizontal="center" wrapText="1"/>
    </xf>
    <xf numFmtId="0" fontId="7" fillId="41" borderId="51" xfId="0" applyFont="1" applyFill="1" applyBorder="1" applyAlignment="1">
      <alignment horizontal="center" wrapText="1"/>
    </xf>
    <xf numFmtId="0" fontId="7" fillId="41" borderId="52" xfId="0" applyFont="1" applyFill="1" applyBorder="1" applyAlignment="1">
      <alignment horizontal="center" wrapText="1"/>
    </xf>
    <xf numFmtId="10" fontId="7" fillId="0" borderId="12" xfId="0" applyNumberFormat="1" applyFont="1" applyBorder="1"/>
    <xf numFmtId="43" fontId="7" fillId="0" borderId="12" xfId="30" applyFont="1" applyFill="1" applyBorder="1"/>
    <xf numFmtId="38" fontId="7" fillId="0" borderId="0" xfId="0" applyNumberFormat="1" applyFont="1"/>
    <xf numFmtId="14" fontId="7" fillId="0" borderId="0" xfId="0" applyNumberFormat="1" applyFont="1"/>
    <xf numFmtId="10" fontId="7" fillId="0" borderId="0" xfId="0" applyNumberFormat="1" applyFont="1"/>
    <xf numFmtId="0" fontId="7" fillId="0" borderId="43" xfId="0" applyFont="1" applyBorder="1"/>
    <xf numFmtId="0" fontId="7" fillId="0" borderId="44" xfId="0" applyFont="1" applyBorder="1"/>
    <xf numFmtId="0" fontId="7" fillId="41" borderId="50" xfId="0" applyFont="1" applyFill="1" applyBorder="1"/>
    <xf numFmtId="0" fontId="50" fillId="41" borderId="51" xfId="0" applyFont="1" applyFill="1" applyBorder="1"/>
    <xf numFmtId="0" fontId="50" fillId="41" borderId="52" xfId="0" applyFont="1" applyFill="1" applyBorder="1"/>
    <xf numFmtId="1" fontId="7" fillId="0" borderId="0" xfId="0" applyNumberFormat="1" applyFont="1"/>
    <xf numFmtId="0" fontId="7" fillId="0" borderId="53" xfId="0" applyFont="1" applyBorder="1"/>
    <xf numFmtId="0" fontId="50" fillId="0" borderId="54" xfId="0" applyFont="1" applyBorder="1"/>
    <xf numFmtId="0" fontId="7" fillId="0" borderId="39" xfId="0" applyFont="1" applyBorder="1"/>
    <xf numFmtId="0" fontId="50" fillId="52" borderId="12" xfId="0" applyFont="1" applyFill="1" applyBorder="1" applyAlignment="1">
      <alignment wrapText="1"/>
    </xf>
    <xf numFmtId="167" fontId="7" fillId="0" borderId="12" xfId="30" applyNumberFormat="1" applyFont="1" applyFill="1" applyBorder="1"/>
    <xf numFmtId="0" fontId="7" fillId="0" borderId="0" xfId="0" applyFont="1" applyAlignment="1">
      <alignment horizontal="center" wrapText="1"/>
    </xf>
    <xf numFmtId="0" fontId="50" fillId="52" borderId="12" xfId="0" applyFont="1" applyFill="1" applyBorder="1" applyAlignment="1">
      <alignment horizontal="center"/>
    </xf>
    <xf numFmtId="0" fontId="50" fillId="37" borderId="82" xfId="0" applyFont="1" applyFill="1" applyBorder="1"/>
    <xf numFmtId="0" fontId="55" fillId="0" borderId="0" xfId="0" applyFont="1" applyAlignment="1">
      <alignment horizontal="left"/>
    </xf>
    <xf numFmtId="170" fontId="50" fillId="0" borderId="12" xfId="310" applyNumberFormat="1" applyFont="1" applyFill="1" applyBorder="1" applyAlignment="1" applyProtection="1">
      <alignment horizontal="center" vertical="center"/>
      <protection locked="0"/>
    </xf>
    <xf numFmtId="0" fontId="50" fillId="0" borderId="44" xfId="0" applyFont="1" applyBorder="1" applyAlignment="1">
      <alignment horizontal="center"/>
    </xf>
    <xf numFmtId="0" fontId="55" fillId="0" borderId="43" xfId="0" applyFont="1" applyBorder="1" applyAlignment="1">
      <alignment horizontal="center" vertical="center" wrapText="1"/>
    </xf>
    <xf numFmtId="0" fontId="55" fillId="0" borderId="44" xfId="0" applyFont="1" applyBorder="1" applyAlignment="1">
      <alignment horizontal="center" vertical="center" wrapText="1"/>
    </xf>
    <xf numFmtId="0" fontId="69" fillId="55" borderId="100" xfId="0" applyFont="1" applyFill="1" applyBorder="1"/>
    <xf numFmtId="0" fontId="69" fillId="55" borderId="99" xfId="0" applyFont="1" applyFill="1" applyBorder="1"/>
    <xf numFmtId="0" fontId="69" fillId="55" borderId="114" xfId="0" applyFont="1" applyFill="1" applyBorder="1"/>
    <xf numFmtId="0" fontId="50" fillId="41" borderId="43" xfId="0" applyFont="1" applyFill="1" applyBorder="1" applyAlignment="1">
      <alignment horizontal="center" vertical="center" wrapText="1"/>
    </xf>
    <xf numFmtId="0" fontId="50" fillId="41" borderId="94" xfId="0" applyFont="1" applyFill="1" applyBorder="1" applyAlignment="1">
      <alignment horizontal="center" vertical="center" wrapText="1"/>
    </xf>
    <xf numFmtId="0" fontId="50" fillId="41" borderId="73" xfId="0" applyFont="1" applyFill="1" applyBorder="1" applyAlignment="1">
      <alignment horizontal="center" vertical="center" wrapText="1"/>
    </xf>
    <xf numFmtId="0" fontId="50" fillId="41" borderId="116" xfId="0" applyFont="1" applyFill="1" applyBorder="1" applyAlignment="1">
      <alignment horizontal="center" vertical="center" wrapText="1"/>
    </xf>
    <xf numFmtId="167" fontId="54" fillId="44" borderId="10" xfId="30" applyNumberFormat="1" applyFont="1" applyFill="1" applyBorder="1" applyAlignment="1"/>
    <xf numFmtId="167" fontId="54" fillId="44" borderId="26" xfId="30" applyNumberFormat="1" applyFont="1" applyFill="1" applyBorder="1" applyAlignment="1"/>
    <xf numFmtId="167" fontId="54" fillId="44" borderId="57" xfId="30" applyNumberFormat="1" applyFont="1" applyFill="1" applyBorder="1" applyAlignment="1"/>
    <xf numFmtId="43" fontId="51" fillId="0" borderId="24" xfId="30" applyFont="1" applyFill="1" applyBorder="1" applyAlignment="1">
      <alignment horizontal="left" vertical="center" wrapText="1" indent="2"/>
    </xf>
    <xf numFmtId="9" fontId="50" fillId="0" borderId="93" xfId="0" applyNumberFormat="1" applyFont="1" applyBorder="1" applyAlignment="1">
      <alignment horizontal="center"/>
    </xf>
    <xf numFmtId="43" fontId="50" fillId="0" borderId="93" xfId="30" applyFont="1" applyFill="1" applyBorder="1" applyAlignment="1">
      <alignment horizontal="center" vertical="center" wrapText="1"/>
    </xf>
    <xf numFmtId="43" fontId="50" fillId="0" borderId="0" xfId="30" applyFont="1" applyFill="1" applyBorder="1" applyAlignment="1">
      <alignment horizontal="center" vertical="center" wrapText="1"/>
    </xf>
    <xf numFmtId="9" fontId="50" fillId="0" borderId="117" xfId="0" applyNumberFormat="1" applyFont="1" applyBorder="1" applyAlignment="1">
      <alignment horizontal="center"/>
    </xf>
    <xf numFmtId="9" fontId="50" fillId="0" borderId="80" xfId="0" applyNumberFormat="1" applyFont="1" applyBorder="1" applyAlignment="1">
      <alignment horizontal="center"/>
    </xf>
    <xf numFmtId="43" fontId="50" fillId="0" borderId="0" xfId="30" applyFont="1" applyFill="1" applyBorder="1"/>
    <xf numFmtId="9" fontId="50" fillId="0" borderId="92" xfId="0" applyNumberFormat="1" applyFont="1" applyBorder="1" applyAlignment="1">
      <alignment horizontal="center"/>
    </xf>
    <xf numFmtId="43" fontId="51" fillId="0" borderId="24" xfId="30" applyFont="1" applyFill="1" applyBorder="1" applyAlignment="1">
      <alignment horizontal="left" vertical="center" indent="2"/>
    </xf>
    <xf numFmtId="0" fontId="59" fillId="44" borderId="10" xfId="0" applyFont="1" applyFill="1" applyBorder="1" applyAlignment="1">
      <alignment vertical="center"/>
    </xf>
    <xf numFmtId="0" fontId="59" fillId="44" borderId="26" xfId="0" applyFont="1" applyFill="1" applyBorder="1" applyAlignment="1">
      <alignment vertical="center"/>
    </xf>
    <xf numFmtId="0" fontId="59" fillId="44" borderId="57" xfId="0" applyFont="1" applyFill="1" applyBorder="1" applyAlignment="1">
      <alignment vertical="center"/>
    </xf>
    <xf numFmtId="0" fontId="51" fillId="0" borderId="43" xfId="0" applyFont="1" applyBorder="1" applyAlignment="1">
      <alignment horizontal="left" vertical="center" indent="2"/>
    </xf>
    <xf numFmtId="0" fontId="55" fillId="0" borderId="80" xfId="0" applyFont="1" applyBorder="1" applyAlignment="1">
      <alignment horizontal="center" vertical="center" wrapText="1"/>
    </xf>
    <xf numFmtId="0" fontId="51" fillId="0" borderId="73" xfId="0" applyFont="1" applyBorder="1" applyAlignment="1">
      <alignment horizontal="left" vertical="center" indent="2"/>
    </xf>
    <xf numFmtId="0" fontId="55" fillId="0" borderId="44" xfId="0" applyFont="1" applyBorder="1" applyAlignment="1">
      <alignment horizontal="center"/>
    </xf>
    <xf numFmtId="0" fontId="50" fillId="0" borderId="43" xfId="0" applyFont="1" applyBorder="1" applyAlignment="1">
      <alignment horizontal="left" indent="2"/>
    </xf>
    <xf numFmtId="0" fontId="50" fillId="0" borderId="73" xfId="0" applyFont="1" applyBorder="1" applyAlignment="1">
      <alignment horizontal="left" indent="2"/>
    </xf>
    <xf numFmtId="167" fontId="50" fillId="0" borderId="76" xfId="30" applyNumberFormat="1" applyFont="1" applyFill="1" applyBorder="1" applyAlignment="1">
      <alignment horizontal="center"/>
    </xf>
    <xf numFmtId="0" fontId="50" fillId="0" borderId="75" xfId="0" applyFont="1" applyBorder="1"/>
    <xf numFmtId="0" fontId="64" fillId="0" borderId="113" xfId="0" applyFont="1" applyBorder="1" applyAlignment="1">
      <alignment horizontal="right"/>
    </xf>
    <xf numFmtId="0" fontId="50" fillId="0" borderId="40" xfId="0" applyFont="1" applyBorder="1" applyAlignment="1">
      <alignment horizontal="center"/>
    </xf>
    <xf numFmtId="0" fontId="9" fillId="0" borderId="73" xfId="0" applyFont="1" applyBorder="1"/>
    <xf numFmtId="0" fontId="50" fillId="0" borderId="0" xfId="0" applyFont="1" applyAlignment="1">
      <alignment horizontal="left"/>
    </xf>
    <xf numFmtId="1" fontId="50" fillId="0" borderId="80" xfId="0" applyNumberFormat="1" applyFont="1" applyBorder="1" applyAlignment="1">
      <alignment horizontal="center" vertical="center" wrapText="1"/>
    </xf>
    <xf numFmtId="0" fontId="75" fillId="0" borderId="59" xfId="140" applyFont="1" applyBorder="1" applyAlignment="1">
      <alignment wrapText="1"/>
    </xf>
    <xf numFmtId="0" fontId="16" fillId="0" borderId="0" xfId="0" applyFont="1" applyAlignment="1">
      <alignment horizontal="center" wrapText="1"/>
    </xf>
    <xf numFmtId="174" fontId="16" fillId="0" borderId="0" xfId="30" applyNumberFormat="1" applyFont="1" applyBorder="1" applyAlignment="1">
      <alignment wrapText="1"/>
    </xf>
    <xf numFmtId="9" fontId="16" fillId="0" borderId="0" xfId="310" applyFont="1" applyBorder="1" applyAlignment="1">
      <alignment wrapText="1"/>
    </xf>
    <xf numFmtId="0" fontId="16" fillId="0" borderId="0" xfId="0" applyFont="1" applyAlignment="1">
      <alignment wrapText="1"/>
    </xf>
    <xf numFmtId="1" fontId="50" fillId="30" borderId="12" xfId="30" applyNumberFormat="1" applyFont="1" applyFill="1" applyBorder="1"/>
    <xf numFmtId="174" fontId="50" fillId="30" borderId="12" xfId="5" applyNumberFormat="1" applyFont="1" applyBorder="1"/>
    <xf numFmtId="9" fontId="50" fillId="30" borderId="12" xfId="310" applyFont="1" applyFill="1" applyBorder="1"/>
    <xf numFmtId="0" fontId="75" fillId="0" borderId="12" xfId="142" applyFont="1" applyBorder="1" applyAlignment="1">
      <alignment horizontal="center" vertical="center" wrapText="1"/>
    </xf>
    <xf numFmtId="174" fontId="75" fillId="0" borderId="12" xfId="142" applyNumberFormat="1" applyFont="1" applyBorder="1" applyAlignment="1">
      <alignment horizontal="center" vertical="center" wrapText="1"/>
    </xf>
    <xf numFmtId="9" fontId="75" fillId="0" borderId="12" xfId="142" applyNumberFormat="1" applyFont="1" applyBorder="1" applyAlignment="1">
      <alignment horizontal="center" vertical="center" wrapText="1"/>
    </xf>
    <xf numFmtId="167" fontId="7" fillId="0" borderId="12" xfId="30" applyNumberFormat="1" applyFont="1" applyBorder="1"/>
    <xf numFmtId="167" fontId="50" fillId="0" borderId="92" xfId="30" applyNumberFormat="1" applyFont="1" applyFill="1" applyBorder="1" applyAlignment="1">
      <alignment horizontal="center" vertical="center"/>
    </xf>
    <xf numFmtId="0" fontId="11" fillId="36" borderId="13" xfId="0" applyFont="1" applyFill="1" applyBorder="1" applyAlignment="1">
      <alignment horizontal="center" vertical="center"/>
    </xf>
    <xf numFmtId="167" fontId="50" fillId="0" borderId="31" xfId="30" applyNumberFormat="1" applyFont="1" applyBorder="1"/>
    <xf numFmtId="0" fontId="7" fillId="0" borderId="12" xfId="30" applyNumberFormat="1" applyFont="1" applyBorder="1" applyAlignment="1">
      <alignment horizontal="left" vertical="center" wrapText="1"/>
    </xf>
    <xf numFmtId="167" fontId="15" fillId="0" borderId="12" xfId="30" applyNumberFormat="1" applyFont="1" applyBorder="1"/>
    <xf numFmtId="167" fontId="15" fillId="0" borderId="31" xfId="30" applyNumberFormat="1" applyFont="1" applyBorder="1"/>
    <xf numFmtId="167" fontId="50" fillId="0" borderId="22" xfId="30" applyNumberFormat="1" applyFont="1" applyBorder="1"/>
    <xf numFmtId="167" fontId="50" fillId="0" borderId="18" xfId="30" applyNumberFormat="1" applyFont="1" applyBorder="1"/>
    <xf numFmtId="167" fontId="50" fillId="0" borderId="17" xfId="30" applyNumberFormat="1" applyFont="1" applyBorder="1"/>
    <xf numFmtId="167" fontId="50" fillId="0" borderId="60" xfId="30" applyNumberFormat="1" applyFont="1" applyBorder="1"/>
    <xf numFmtId="167" fontId="50" fillId="0" borderId="31" xfId="30" applyNumberFormat="1" applyFont="1" applyFill="1" applyBorder="1" applyAlignment="1" applyProtection="1">
      <alignment horizontal="center" vertical="center"/>
      <protection locked="0"/>
    </xf>
    <xf numFmtId="0" fontId="11" fillId="0" borderId="24" xfId="0" applyFont="1" applyBorder="1" applyAlignment="1">
      <alignment horizontal="center" vertical="center" wrapText="1"/>
    </xf>
    <xf numFmtId="0" fontId="50" fillId="34" borderId="12" xfId="0" applyFont="1" applyFill="1" applyBorder="1" applyAlignment="1">
      <alignment horizontal="center" vertical="center" wrapText="1"/>
    </xf>
    <xf numFmtId="0" fontId="51" fillId="0" borderId="0" xfId="0" applyFont="1" applyAlignment="1">
      <alignment horizontal="center" vertical="center"/>
    </xf>
    <xf numFmtId="0" fontId="50" fillId="36" borderId="12" xfId="0" applyFont="1" applyFill="1" applyBorder="1" applyAlignment="1">
      <alignment horizontal="center" vertical="center" wrapText="1"/>
    </xf>
    <xf numFmtId="0" fontId="54" fillId="0" borderId="0" xfId="0" applyFont="1" applyAlignment="1">
      <alignment horizontal="center" vertical="center"/>
    </xf>
    <xf numFmtId="0" fontId="50" fillId="36" borderId="12" xfId="0" applyFont="1" applyFill="1" applyBorder="1" applyAlignment="1">
      <alignment horizontal="center" vertical="center"/>
    </xf>
    <xf numFmtId="167" fontId="7" fillId="0" borderId="21" xfId="30" applyNumberFormat="1" applyFont="1" applyFill="1" applyBorder="1"/>
    <xf numFmtId="167" fontId="11" fillId="0" borderId="12" xfId="30" applyNumberFormat="1" applyFont="1" applyFill="1" applyBorder="1"/>
    <xf numFmtId="167" fontId="7" fillId="0" borderId="26" xfId="30" applyNumberFormat="1" applyFont="1" applyFill="1" applyBorder="1"/>
    <xf numFmtId="0" fontId="69" fillId="37" borderId="80" xfId="0" applyFont="1" applyFill="1" applyBorder="1" applyAlignment="1">
      <alignment horizontal="center"/>
    </xf>
    <xf numFmtId="0" fontId="7" fillId="0" borderId="26" xfId="0" applyFont="1" applyBorder="1" applyAlignment="1">
      <alignment horizontal="center" vertical="center" wrapText="1"/>
    </xf>
    <xf numFmtId="0" fontId="50" fillId="53" borderId="10" xfId="0" applyFont="1" applyFill="1" applyBorder="1" applyAlignment="1">
      <alignment vertical="center" wrapText="1"/>
    </xf>
    <xf numFmtId="9" fontId="50" fillId="34" borderId="12" xfId="310" applyFont="1" applyFill="1" applyBorder="1" applyAlignment="1">
      <alignment horizontal="center" vertical="center"/>
    </xf>
    <xf numFmtId="0" fontId="49" fillId="0" borderId="0" xfId="145" applyFill="1"/>
    <xf numFmtId="0" fontId="49" fillId="34" borderId="0" xfId="145" applyFill="1"/>
    <xf numFmtId="0" fontId="50" fillId="0" borderId="0" xfId="0" applyFont="1" applyAlignment="1">
      <alignment horizontal="left" vertical="center"/>
    </xf>
    <xf numFmtId="167" fontId="50" fillId="0" borderId="0" xfId="30" applyNumberFormat="1" applyFont="1" applyFill="1" applyBorder="1" applyAlignment="1" applyProtection="1">
      <alignment horizontal="center" vertical="center"/>
      <protection locked="0"/>
    </xf>
    <xf numFmtId="167" fontId="55" fillId="0" borderId="0" xfId="30" applyNumberFormat="1" applyFont="1" applyFill="1" applyBorder="1" applyAlignment="1">
      <alignment horizontal="right" vertical="center" wrapText="1"/>
    </xf>
    <xf numFmtId="172" fontId="50" fillId="0" borderId="0" xfId="31" applyNumberFormat="1" applyFont="1" applyFill="1" applyBorder="1" applyAlignment="1">
      <alignment horizontal="center" vertical="center"/>
    </xf>
    <xf numFmtId="0" fontId="7" fillId="34" borderId="0" xfId="0" applyFont="1" applyFill="1" applyAlignment="1">
      <alignment vertical="center"/>
    </xf>
    <xf numFmtId="0" fontId="50" fillId="41" borderId="0" xfId="0" applyFont="1" applyFill="1" applyAlignment="1">
      <alignment horizontal="center"/>
    </xf>
    <xf numFmtId="0" fontId="40" fillId="0" borderId="0" xfId="0" applyFont="1"/>
    <xf numFmtId="0" fontId="7" fillId="0" borderId="13" xfId="0" applyFont="1" applyBorder="1" applyAlignment="1">
      <alignment vertical="top"/>
    </xf>
    <xf numFmtId="0" fontId="7" fillId="0" borderId="33" xfId="0" applyFont="1" applyBorder="1" applyAlignment="1">
      <alignment vertical="top"/>
    </xf>
    <xf numFmtId="0" fontId="7" fillId="0" borderId="33"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24" xfId="0" quotePrefix="1" applyFont="1" applyBorder="1" applyAlignment="1">
      <alignment horizontal="center"/>
    </xf>
    <xf numFmtId="0" fontId="7" fillId="0" borderId="12" xfId="0" quotePrefix="1" applyFont="1" applyBorder="1" applyAlignment="1">
      <alignment horizontal="center"/>
    </xf>
    <xf numFmtId="0" fontId="7" fillId="0" borderId="31" xfId="0" quotePrefix="1" applyFont="1" applyBorder="1" applyAlignment="1">
      <alignment horizontal="center"/>
    </xf>
    <xf numFmtId="0" fontId="7" fillId="0" borderId="24" xfId="0" quotePrefix="1" applyFont="1" applyBorder="1" applyAlignment="1">
      <alignment horizontal="right"/>
    </xf>
    <xf numFmtId="0" fontId="11" fillId="0" borderId="24" xfId="0" applyFont="1" applyBorder="1" applyAlignment="1">
      <alignment horizontal="left"/>
    </xf>
    <xf numFmtId="0" fontId="7" fillId="0" borderId="24" xfId="0" applyFont="1" applyBorder="1"/>
    <xf numFmtId="0" fontId="7" fillId="0" borderId="24" xfId="0" applyFont="1" applyBorder="1" applyAlignment="1">
      <alignment vertical="center"/>
    </xf>
    <xf numFmtId="0" fontId="7" fillId="0" borderId="12" xfId="0" applyFont="1" applyBorder="1" applyAlignment="1">
      <alignment wrapText="1"/>
    </xf>
    <xf numFmtId="0" fontId="50" fillId="34" borderId="0" xfId="0" applyFont="1" applyFill="1" applyAlignment="1">
      <alignment horizontal="center" vertical="center"/>
    </xf>
    <xf numFmtId="0" fontId="40" fillId="34" borderId="0" xfId="0" applyFont="1" applyFill="1"/>
    <xf numFmtId="0" fontId="40" fillId="0" borderId="0" xfId="0" applyFont="1" applyAlignment="1">
      <alignment vertical="center"/>
    </xf>
    <xf numFmtId="0" fontId="11" fillId="0" borderId="24" xfId="0" applyFont="1" applyBorder="1"/>
    <xf numFmtId="0" fontId="11" fillId="0" borderId="31" xfId="0" applyFont="1" applyBorder="1"/>
    <xf numFmtId="0" fontId="7" fillId="0" borderId="0" xfId="0" applyFont="1" applyAlignment="1">
      <alignment wrapText="1"/>
    </xf>
    <xf numFmtId="0" fontId="7" fillId="0" borderId="12" xfId="0" applyFont="1" applyBorder="1" applyAlignment="1">
      <alignment vertical="center"/>
    </xf>
    <xf numFmtId="0" fontId="11" fillId="0" borderId="12" xfId="0" applyFont="1" applyBorder="1" applyAlignment="1">
      <alignment wrapText="1"/>
    </xf>
    <xf numFmtId="0" fontId="49" fillId="0" borderId="0" xfId="145"/>
    <xf numFmtId="0" fontId="69" fillId="0" borderId="0" xfId="0" applyFont="1" applyAlignment="1">
      <alignment horizontal="center"/>
    </xf>
    <xf numFmtId="0" fontId="73" fillId="0" borderId="0" xfId="0" applyFont="1"/>
    <xf numFmtId="0" fontId="55" fillId="0" borderId="73" xfId="0" applyFont="1" applyBorder="1"/>
    <xf numFmtId="0" fontId="69" fillId="0" borderId="43" xfId="0" applyFont="1" applyBorder="1" applyAlignment="1">
      <alignment horizontal="center"/>
    </xf>
    <xf numFmtId="0" fontId="69" fillId="0" borderId="44" xfId="0" applyFont="1" applyBorder="1" applyAlignment="1">
      <alignment horizontal="center"/>
    </xf>
    <xf numFmtId="0" fontId="15" fillId="0" borderId="43" xfId="0" applyFont="1" applyBorder="1"/>
    <xf numFmtId="0" fontId="69" fillId="0" borderId="73" xfId="0" applyFont="1" applyBorder="1" applyAlignment="1">
      <alignment horizontal="center"/>
    </xf>
    <xf numFmtId="0" fontId="69" fillId="0" borderId="78" xfId="0" applyFont="1" applyBorder="1" applyAlignment="1">
      <alignment horizontal="center"/>
    </xf>
    <xf numFmtId="0" fontId="58" fillId="0" borderId="0" xfId="0" applyFont="1" applyAlignment="1">
      <alignment horizontal="center"/>
    </xf>
    <xf numFmtId="0" fontId="67" fillId="0" borderId="0" xfId="0" applyFont="1" applyAlignment="1">
      <alignment horizontal="center" vertical="center" wrapText="1"/>
    </xf>
    <xf numFmtId="0" fontId="14" fillId="0" borderId="0" xfId="0" applyFont="1"/>
    <xf numFmtId="0" fontId="0" fillId="0" borderId="0" xfId="0" applyAlignment="1">
      <alignment vertical="center"/>
    </xf>
    <xf numFmtId="175" fontId="50" fillId="38" borderId="12" xfId="0" applyNumberFormat="1" applyFont="1" applyFill="1" applyBorder="1"/>
    <xf numFmtId="175" fontId="50" fillId="38" borderId="0" xfId="0" applyNumberFormat="1" applyFont="1" applyFill="1"/>
    <xf numFmtId="0" fontId="76" fillId="37" borderId="12" xfId="0" applyFont="1" applyFill="1" applyBorder="1"/>
    <xf numFmtId="0" fontId="77" fillId="0" borderId="0" xfId="0" applyFont="1"/>
    <xf numFmtId="0" fontId="77" fillId="0" borderId="12" xfId="0" applyFont="1" applyBorder="1"/>
    <xf numFmtId="0" fontId="78" fillId="0" borderId="0" xfId="0" applyFont="1"/>
    <xf numFmtId="0" fontId="79" fillId="0" borderId="23" xfId="0" applyFont="1" applyBorder="1"/>
    <xf numFmtId="0" fontId="77" fillId="0" borderId="23" xfId="0" applyFont="1" applyBorder="1"/>
    <xf numFmtId="0" fontId="76" fillId="37" borderId="12" xfId="0" applyFont="1" applyFill="1" applyBorder="1" applyAlignment="1">
      <alignment horizontal="center" vertical="center"/>
    </xf>
    <xf numFmtId="167" fontId="77" fillId="0" borderId="12" xfId="30" applyNumberFormat="1" applyFont="1" applyBorder="1"/>
    <xf numFmtId="43" fontId="77" fillId="0" borderId="12" xfId="30" applyFont="1" applyBorder="1"/>
    <xf numFmtId="0" fontId="79" fillId="0" borderId="0" xfId="0" applyFont="1"/>
    <xf numFmtId="0" fontId="5" fillId="34" borderId="12" xfId="0" applyFont="1" applyFill="1" applyBorder="1" applyAlignment="1">
      <alignment horizontal="left" vertical="center" wrapText="1"/>
    </xf>
    <xf numFmtId="0" fontId="5" fillId="0" borderId="0" xfId="0" applyFont="1"/>
    <xf numFmtId="0" fontId="81" fillId="0" borderId="0" xfId="0" applyFont="1"/>
    <xf numFmtId="0" fontId="79" fillId="0" borderId="0" xfId="0" applyFont="1" applyAlignment="1">
      <alignment horizontal="left"/>
    </xf>
    <xf numFmtId="0" fontId="79" fillId="36" borderId="13" xfId="0" applyFont="1" applyFill="1" applyBorder="1" applyAlignment="1">
      <alignment horizontal="center" vertical="center"/>
    </xf>
    <xf numFmtId="0" fontId="41" fillId="36" borderId="33" xfId="0" applyFont="1" applyFill="1" applyBorder="1" applyAlignment="1">
      <alignment horizontal="center" vertical="center" wrapText="1"/>
    </xf>
    <xf numFmtId="0" fontId="41" fillId="36" borderId="35" xfId="0" applyFont="1" applyFill="1" applyBorder="1" applyAlignment="1">
      <alignment horizontal="center" vertical="center" wrapText="1"/>
    </xf>
    <xf numFmtId="0" fontId="41" fillId="24" borderId="24" xfId="0" quotePrefix="1" applyFont="1" applyFill="1" applyBorder="1" applyAlignment="1">
      <alignment horizontal="center" vertical="top" wrapText="1"/>
    </xf>
    <xf numFmtId="0" fontId="41" fillId="24" borderId="12" xfId="0" quotePrefix="1" applyFont="1" applyFill="1" applyBorder="1" applyAlignment="1">
      <alignment horizontal="center" vertical="top" wrapText="1"/>
    </xf>
    <xf numFmtId="0" fontId="41" fillId="24" borderId="31" xfId="0" quotePrefix="1" applyFont="1" applyFill="1" applyBorder="1" applyAlignment="1">
      <alignment horizontal="center" vertical="top" wrapText="1"/>
    </xf>
    <xf numFmtId="167" fontId="77" fillId="0" borderId="24" xfId="30" applyNumberFormat="1" applyFont="1" applyBorder="1"/>
    <xf numFmtId="167" fontId="77" fillId="0" borderId="31" xfId="30" applyNumberFormat="1" applyFont="1" applyBorder="1"/>
    <xf numFmtId="0" fontId="77" fillId="0" borderId="24" xfId="0" applyFont="1" applyBorder="1"/>
    <xf numFmtId="0" fontId="77" fillId="0" borderId="31" xfId="0" applyFont="1" applyBorder="1"/>
    <xf numFmtId="0" fontId="42" fillId="0" borderId="30" xfId="0" applyFont="1" applyBorder="1"/>
    <xf numFmtId="43" fontId="77" fillId="0" borderId="32" xfId="30" applyFont="1" applyBorder="1"/>
    <xf numFmtId="43" fontId="77" fillId="0" borderId="34" xfId="30" applyFont="1" applyBorder="1"/>
    <xf numFmtId="0" fontId="77" fillId="49" borderId="0" xfId="0" applyFont="1" applyFill="1"/>
    <xf numFmtId="0" fontId="77" fillId="49" borderId="0" xfId="0" applyFont="1" applyFill="1" applyAlignment="1">
      <alignment wrapText="1"/>
    </xf>
    <xf numFmtId="167" fontId="77" fillId="49" borderId="0" xfId="30" applyNumberFormat="1" applyFont="1" applyFill="1"/>
    <xf numFmtId="164" fontId="77" fillId="49" borderId="0" xfId="0" applyNumberFormat="1" applyFont="1" applyFill="1"/>
    <xf numFmtId="0" fontId="77" fillId="0" borderId="0" xfId="0" applyFont="1" applyAlignment="1">
      <alignment vertical="center" wrapText="1"/>
    </xf>
    <xf numFmtId="0" fontId="77" fillId="0" borderId="0" xfId="0" applyFont="1" applyAlignment="1">
      <alignment vertical="center"/>
    </xf>
    <xf numFmtId="0" fontId="77" fillId="0" borderId="0" xfId="0" applyFont="1" applyAlignment="1">
      <alignment horizontal="right" vertical="center"/>
    </xf>
    <xf numFmtId="0" fontId="77" fillId="0" borderId="0" xfId="0" applyFont="1" applyAlignment="1">
      <alignment horizontal="center" vertical="center"/>
    </xf>
    <xf numFmtId="0" fontId="5" fillId="0" borderId="24" xfId="0" applyFont="1" applyBorder="1" applyAlignment="1">
      <alignment horizontal="left" vertical="center"/>
    </xf>
    <xf numFmtId="167" fontId="5" fillId="0" borderId="12" xfId="30" applyNumberFormat="1" applyFont="1" applyFill="1" applyBorder="1" applyAlignment="1" applyProtection="1">
      <alignment horizontal="center" vertical="center"/>
      <protection locked="0"/>
    </xf>
    <xf numFmtId="167" fontId="77" fillId="0" borderId="32" xfId="30" applyNumberFormat="1" applyFont="1" applyBorder="1"/>
    <xf numFmtId="167" fontId="77" fillId="0" borderId="34" xfId="30" applyNumberFormat="1" applyFont="1" applyBorder="1"/>
    <xf numFmtId="164" fontId="81" fillId="49" borderId="0" xfId="0" applyNumberFormat="1" applyFont="1" applyFill="1"/>
    <xf numFmtId="167" fontId="5" fillId="0" borderId="31" xfId="30" applyNumberFormat="1" applyFont="1" applyFill="1" applyBorder="1" applyAlignment="1" applyProtection="1">
      <alignment horizontal="center" vertical="center"/>
      <protection locked="0"/>
    </xf>
    <xf numFmtId="170" fontId="5" fillId="35" borderId="12" xfId="310" applyNumberFormat="1" applyFont="1" applyFill="1" applyBorder="1"/>
    <xf numFmtId="10" fontId="77" fillId="35" borderId="12" xfId="310" applyNumberFormat="1" applyFont="1" applyFill="1" applyBorder="1"/>
    <xf numFmtId="0" fontId="76" fillId="37" borderId="12" xfId="0" applyFont="1" applyFill="1" applyBorder="1" applyAlignment="1">
      <alignment horizontal="right"/>
    </xf>
    <xf numFmtId="167" fontId="15" fillId="48" borderId="0" xfId="30" applyNumberFormat="1" applyFont="1" applyFill="1" applyBorder="1" applyAlignment="1">
      <alignment vertical="top"/>
    </xf>
    <xf numFmtId="167" fontId="15" fillId="48" borderId="0" xfId="30" applyNumberFormat="1" applyFont="1" applyFill="1" applyBorder="1" applyAlignment="1">
      <alignment horizontal="left" vertical="top"/>
    </xf>
    <xf numFmtId="0" fontId="77" fillId="34" borderId="10" xfId="0" applyFont="1" applyFill="1" applyBorder="1" applyAlignment="1">
      <alignment horizontal="center" vertical="center" wrapText="1"/>
    </xf>
    <xf numFmtId="0" fontId="77" fillId="40" borderId="12" xfId="0" applyFont="1" applyFill="1" applyBorder="1" applyAlignment="1">
      <alignment vertical="center" wrapText="1"/>
    </xf>
    <xf numFmtId="0" fontId="50" fillId="47" borderId="25" xfId="0" applyFont="1" applyFill="1" applyBorder="1" applyAlignment="1">
      <alignment vertical="center" wrapText="1"/>
    </xf>
    <xf numFmtId="0" fontId="41" fillId="0" borderId="0" xfId="0" applyFont="1"/>
    <xf numFmtId="0" fontId="77" fillId="0" borderId="0" xfId="0" applyFont="1" applyAlignment="1">
      <alignment horizontal="left"/>
    </xf>
    <xf numFmtId="167" fontId="77" fillId="0" borderId="12" xfId="0" applyNumberFormat="1" applyFont="1" applyBorder="1"/>
    <xf numFmtId="10" fontId="77" fillId="0" borderId="12" xfId="0" applyNumberFormat="1" applyFont="1" applyBorder="1"/>
    <xf numFmtId="0" fontId="82" fillId="0" borderId="0" xfId="0" applyFont="1"/>
    <xf numFmtId="0" fontId="76" fillId="37" borderId="12" xfId="0" applyFont="1" applyFill="1" applyBorder="1" applyAlignment="1">
      <alignment horizontal="left" vertical="center"/>
    </xf>
    <xf numFmtId="0" fontId="41" fillId="0" borderId="12" xfId="0" applyFont="1" applyBorder="1" applyAlignment="1">
      <alignment horizontal="left" vertical="center"/>
    </xf>
    <xf numFmtId="0" fontId="79" fillId="0" borderId="12" xfId="0" applyFont="1" applyBorder="1"/>
    <xf numFmtId="43" fontId="77" fillId="0" borderId="12" xfId="0" applyNumberFormat="1" applyFont="1" applyBorder="1"/>
    <xf numFmtId="0" fontId="50" fillId="44" borderId="12" xfId="0" applyFont="1" applyFill="1" applyBorder="1"/>
    <xf numFmtId="0" fontId="76" fillId="37" borderId="12" xfId="0" applyFont="1" applyFill="1" applyBorder="1" applyAlignment="1">
      <alignment horizontal="center" vertical="center" wrapText="1"/>
    </xf>
    <xf numFmtId="0" fontId="69" fillId="37" borderId="41" xfId="0" applyFont="1" applyFill="1" applyBorder="1" applyAlignment="1">
      <alignment horizontal="center"/>
    </xf>
    <xf numFmtId="0" fontId="69" fillId="37" borderId="61" xfId="0" applyFont="1" applyFill="1" applyBorder="1" applyAlignment="1">
      <alignment horizontal="center"/>
    </xf>
    <xf numFmtId="0" fontId="59" fillId="44" borderId="58" xfId="0" applyFont="1" applyFill="1" applyBorder="1" applyAlignment="1">
      <alignment horizontal="left" vertical="center"/>
    </xf>
    <xf numFmtId="0" fontId="59" fillId="44" borderId="26" xfId="0" applyFont="1" applyFill="1" applyBorder="1" applyAlignment="1">
      <alignment horizontal="left" vertical="center"/>
    </xf>
    <xf numFmtId="0" fontId="59" fillId="44" borderId="22" xfId="0" applyFont="1" applyFill="1" applyBorder="1" applyAlignment="1">
      <alignment horizontal="left" vertical="center"/>
    </xf>
    <xf numFmtId="0" fontId="69" fillId="55" borderId="115" xfId="0" applyFont="1" applyFill="1" applyBorder="1" applyAlignment="1">
      <alignment horizontal="left"/>
    </xf>
    <xf numFmtId="0" fontId="69" fillId="55" borderId="99" xfId="0" applyFont="1" applyFill="1" applyBorder="1" applyAlignment="1">
      <alignment horizontal="left"/>
    </xf>
    <xf numFmtId="0" fontId="69" fillId="55" borderId="81" xfId="0" applyFont="1" applyFill="1" applyBorder="1" applyAlignment="1">
      <alignment horizontal="left"/>
    </xf>
    <xf numFmtId="167" fontId="54" fillId="44" borderId="58" xfId="30" applyNumberFormat="1" applyFont="1" applyFill="1" applyBorder="1" applyAlignment="1">
      <alignment horizontal="left"/>
    </xf>
    <xf numFmtId="167" fontId="54" fillId="44" borderId="22" xfId="30" applyNumberFormat="1" applyFont="1" applyFill="1" applyBorder="1" applyAlignment="1">
      <alignment horizontal="left"/>
    </xf>
    <xf numFmtId="0" fontId="58" fillId="37" borderId="74" xfId="0" applyFont="1" applyFill="1" applyBorder="1" applyAlignment="1">
      <alignment horizontal="center"/>
    </xf>
    <xf numFmtId="167" fontId="5" fillId="39" borderId="80" xfId="30" applyNumberFormat="1" applyFont="1" applyFill="1" applyBorder="1" applyAlignment="1" applyProtection="1">
      <alignment horizontal="center" vertical="center"/>
      <protection locked="0"/>
    </xf>
    <xf numFmtId="43" fontId="50" fillId="37" borderId="12" xfId="30" applyFont="1" applyFill="1" applyBorder="1" applyAlignment="1">
      <alignment horizontal="center" vertical="center" wrapText="1"/>
    </xf>
    <xf numFmtId="0" fontId="43" fillId="39" borderId="81" xfId="0" applyFont="1" applyFill="1" applyBorder="1" applyAlignment="1">
      <alignment horizontal="left" vertical="center"/>
    </xf>
    <xf numFmtId="0" fontId="5" fillId="39" borderId="81" xfId="0" applyFont="1" applyFill="1" applyBorder="1" applyAlignment="1">
      <alignment horizontal="left" vertical="center"/>
    </xf>
    <xf numFmtId="0" fontId="50" fillId="0" borderId="17" xfId="0" applyFont="1" applyBorder="1" applyAlignment="1">
      <alignment vertical="center" wrapText="1"/>
    </xf>
    <xf numFmtId="167" fontId="50" fillId="39" borderId="92" xfId="30" applyNumberFormat="1" applyFont="1" applyFill="1" applyBorder="1" applyAlignment="1" applyProtection="1">
      <alignment horizontal="center" vertical="center"/>
      <protection locked="0"/>
    </xf>
    <xf numFmtId="0" fontId="50" fillId="34" borderId="47" xfId="0" applyFont="1" applyFill="1" applyBorder="1" applyAlignment="1">
      <alignment vertical="center"/>
    </xf>
    <xf numFmtId="0" fontId="7" fillId="0" borderId="22" xfId="0" applyFont="1" applyBorder="1" applyAlignment="1">
      <alignment horizontal="left" vertical="center" wrapText="1"/>
    </xf>
    <xf numFmtId="0" fontId="7" fillId="0" borderId="22" xfId="0" applyFont="1" applyBorder="1" applyAlignment="1">
      <alignment horizontal="left" vertical="center"/>
    </xf>
    <xf numFmtId="4" fontId="50" fillId="39" borderId="17" xfId="0" applyNumberFormat="1" applyFont="1" applyFill="1" applyBorder="1" applyAlignment="1" applyProtection="1">
      <alignment horizontal="center" vertical="center"/>
      <protection locked="0"/>
    </xf>
    <xf numFmtId="43" fontId="50" fillId="0" borderId="17" xfId="30" applyFont="1" applyFill="1" applyBorder="1" applyAlignment="1">
      <alignment horizontal="center" vertical="center" wrapText="1"/>
    </xf>
    <xf numFmtId="43" fontId="50" fillId="34" borderId="17" xfId="30" applyFont="1" applyFill="1" applyBorder="1" applyAlignment="1">
      <alignment horizontal="center" vertical="center"/>
    </xf>
    <xf numFmtId="0" fontId="57" fillId="0" borderId="0" xfId="0" applyFont="1" applyAlignment="1">
      <alignment horizontal="left" vertical="justify"/>
    </xf>
    <xf numFmtId="167" fontId="54" fillId="36" borderId="33" xfId="30" applyNumberFormat="1" applyFont="1" applyFill="1" applyBorder="1" applyAlignment="1">
      <alignment horizontal="center" vertical="center" wrapText="1"/>
    </xf>
    <xf numFmtId="0" fontId="54" fillId="36" borderId="51" xfId="0" applyFont="1" applyFill="1" applyBorder="1" applyAlignment="1">
      <alignment horizontal="center" vertical="center"/>
    </xf>
    <xf numFmtId="167" fontId="54" fillId="36" borderId="52" xfId="30" applyNumberFormat="1" applyFont="1" applyFill="1" applyBorder="1" applyAlignment="1">
      <alignment horizontal="center" vertical="center" wrapText="1"/>
    </xf>
    <xf numFmtId="0" fontId="50" fillId="0" borderId="27" xfId="0" applyFont="1" applyBorder="1" applyAlignment="1">
      <alignment vertical="center"/>
    </xf>
    <xf numFmtId="0" fontId="50" fillId="0" borderId="62" xfId="0" applyFont="1" applyBorder="1" applyAlignment="1">
      <alignment vertical="center"/>
    </xf>
    <xf numFmtId="0" fontId="50" fillId="0" borderId="66" xfId="0" applyFont="1" applyBorder="1" applyAlignment="1">
      <alignment vertical="center"/>
    </xf>
    <xf numFmtId="0" fontId="50" fillId="39" borderId="37" xfId="0" applyFont="1" applyFill="1" applyBorder="1" applyAlignment="1">
      <alignment vertical="center"/>
    </xf>
    <xf numFmtId="0" fontId="43" fillId="39" borderId="125" xfId="0" applyFont="1" applyFill="1" applyBorder="1" applyAlignment="1">
      <alignment horizontal="left" vertical="center"/>
    </xf>
    <xf numFmtId="0" fontId="76" fillId="0" borderId="0" xfId="0" applyFont="1" applyAlignment="1">
      <alignment horizontal="center"/>
    </xf>
    <xf numFmtId="0" fontId="19" fillId="0" borderId="0" xfId="0" applyFont="1"/>
    <xf numFmtId="0" fontId="79" fillId="62" borderId="0" xfId="0" applyFont="1" applyFill="1"/>
    <xf numFmtId="0" fontId="77" fillId="62" borderId="0" xfId="0" applyFont="1" applyFill="1"/>
    <xf numFmtId="0" fontId="77" fillId="0" borderId="11" xfId="0" applyFont="1" applyBorder="1"/>
    <xf numFmtId="0" fontId="77" fillId="0" borderId="19" xfId="0" applyFont="1" applyBorder="1"/>
    <xf numFmtId="0" fontId="77" fillId="0" borderId="25" xfId="0" applyFont="1" applyBorder="1"/>
    <xf numFmtId="0" fontId="77" fillId="0" borderId="21" xfId="0" applyFont="1" applyBorder="1"/>
    <xf numFmtId="38" fontId="77" fillId="23" borderId="20" xfId="337" applyNumberFormat="1" applyFont="1" applyBorder="1"/>
    <xf numFmtId="0" fontId="79" fillId="35" borderId="12" xfId="0" applyFont="1" applyFill="1" applyBorder="1" applyAlignment="1">
      <alignment horizontal="justify" vertical="center" wrapText="1"/>
    </xf>
    <xf numFmtId="0" fontId="77" fillId="35" borderId="12" xfId="0" applyFont="1" applyFill="1" applyBorder="1"/>
    <xf numFmtId="0" fontId="5" fillId="35" borderId="12" xfId="0" applyFont="1" applyFill="1" applyBorder="1"/>
    <xf numFmtId="10" fontId="77" fillId="35" borderId="12" xfId="0" applyNumberFormat="1" applyFont="1" applyFill="1" applyBorder="1"/>
    <xf numFmtId="0" fontId="79" fillId="23" borderId="48" xfId="337" applyFont="1" applyBorder="1"/>
    <xf numFmtId="0" fontId="77" fillId="23" borderId="54" xfId="337" applyFont="1" applyBorder="1"/>
    <xf numFmtId="0" fontId="77" fillId="23" borderId="18" xfId="337" applyFont="1" applyBorder="1"/>
    <xf numFmtId="0" fontId="77" fillId="23" borderId="11" xfId="337" applyFont="1" applyBorder="1"/>
    <xf numFmtId="0" fontId="77" fillId="23" borderId="0" xfId="337" applyFont="1" applyBorder="1"/>
    <xf numFmtId="0" fontId="77" fillId="23" borderId="19" xfId="337" applyFont="1" applyBorder="1"/>
    <xf numFmtId="0" fontId="77" fillId="23" borderId="25" xfId="337" applyFont="1" applyBorder="1"/>
    <xf numFmtId="0" fontId="77" fillId="23" borderId="23" xfId="337" applyFont="1" applyBorder="1"/>
    <xf numFmtId="0" fontId="77" fillId="23" borderId="21" xfId="337" applyFont="1" applyBorder="1"/>
    <xf numFmtId="170" fontId="5" fillId="35" borderId="12" xfId="310" quotePrefix="1" applyNumberFormat="1" applyFont="1" applyFill="1" applyBorder="1" applyAlignment="1"/>
    <xf numFmtId="10" fontId="77" fillId="39" borderId="12" xfId="310" applyNumberFormat="1" applyFont="1" applyFill="1" applyBorder="1"/>
    <xf numFmtId="0" fontId="79" fillId="35" borderId="38" xfId="0" applyFont="1" applyFill="1" applyBorder="1" applyAlignment="1">
      <alignment horizontal="center" vertical="center" wrapText="1"/>
    </xf>
    <xf numFmtId="0" fontId="79" fillId="35" borderId="20" xfId="0" applyFont="1" applyFill="1" applyBorder="1" applyAlignment="1">
      <alignment horizontal="center" vertical="center" wrapText="1"/>
    </xf>
    <xf numFmtId="0" fontId="79" fillId="35" borderId="65" xfId="0" applyFont="1" applyFill="1" applyBorder="1" applyAlignment="1">
      <alignment horizontal="center" vertical="center" wrapText="1"/>
    </xf>
    <xf numFmtId="0" fontId="79" fillId="35" borderId="38" xfId="0" applyFont="1" applyFill="1" applyBorder="1" applyAlignment="1">
      <alignment horizontal="justify" vertical="center" wrapText="1"/>
    </xf>
    <xf numFmtId="0" fontId="79" fillId="35" borderId="20" xfId="0" applyFont="1" applyFill="1" applyBorder="1" applyAlignment="1">
      <alignment horizontal="justify" vertical="center" wrapText="1"/>
    </xf>
    <xf numFmtId="0" fontId="79" fillId="35" borderId="65" xfId="0" applyFont="1" applyFill="1" applyBorder="1" applyAlignment="1">
      <alignment horizontal="justify" vertical="center" wrapText="1"/>
    </xf>
    <xf numFmtId="10" fontId="77" fillId="35" borderId="24" xfId="0" applyNumberFormat="1" applyFont="1" applyFill="1" applyBorder="1"/>
    <xf numFmtId="10" fontId="77" fillId="35" borderId="31" xfId="310" applyNumberFormat="1" applyFont="1" applyFill="1" applyBorder="1"/>
    <xf numFmtId="10" fontId="77" fillId="35" borderId="31" xfId="0" applyNumberFormat="1" applyFont="1" applyFill="1" applyBorder="1"/>
    <xf numFmtId="10" fontId="77" fillId="35" borderId="30" xfId="0" applyNumberFormat="1" applyFont="1" applyFill="1" applyBorder="1"/>
    <xf numFmtId="10" fontId="77" fillId="35" borderId="32" xfId="310" applyNumberFormat="1" applyFont="1" applyFill="1" applyBorder="1"/>
    <xf numFmtId="10" fontId="77" fillId="35" borderId="34" xfId="310" applyNumberFormat="1" applyFont="1" applyFill="1" applyBorder="1"/>
    <xf numFmtId="10" fontId="77" fillId="35" borderId="32" xfId="0" applyNumberFormat="1" applyFont="1" applyFill="1" applyBorder="1"/>
    <xf numFmtId="10" fontId="77" fillId="35" borderId="34" xfId="0" applyNumberFormat="1" applyFont="1" applyFill="1" applyBorder="1"/>
    <xf numFmtId="10" fontId="77" fillId="39" borderId="12" xfId="337" applyNumberFormat="1" applyFont="1" applyFill="1" applyBorder="1" applyAlignment="1">
      <alignment horizontal="right"/>
    </xf>
    <xf numFmtId="0" fontId="77" fillId="39" borderId="12" xfId="0" applyFont="1" applyFill="1" applyBorder="1"/>
    <xf numFmtId="43" fontId="5" fillId="0" borderId="12" xfId="30" applyFont="1" applyFill="1" applyBorder="1"/>
    <xf numFmtId="43" fontId="5" fillId="0" borderId="10" xfId="30" applyFont="1" applyFill="1" applyBorder="1"/>
    <xf numFmtId="43" fontId="50" fillId="35" borderId="26" xfId="0" applyNumberFormat="1" applyFont="1" applyFill="1" applyBorder="1"/>
    <xf numFmtId="0" fontId="58" fillId="37" borderId="77" xfId="0" applyFont="1" applyFill="1" applyBorder="1"/>
    <xf numFmtId="0" fontId="58" fillId="37" borderId="74" xfId="0" applyFont="1" applyFill="1" applyBorder="1"/>
    <xf numFmtId="0" fontId="58" fillId="37" borderId="82" xfId="0" applyFont="1" applyFill="1" applyBorder="1"/>
    <xf numFmtId="0" fontId="50" fillId="63" borderId="0" xfId="0" applyFont="1" applyFill="1"/>
    <xf numFmtId="0" fontId="54" fillId="63" borderId="0" xfId="0" applyFont="1" applyFill="1"/>
    <xf numFmtId="0" fontId="50" fillId="63" borderId="0" xfId="0" applyFont="1" applyFill="1" applyAlignment="1">
      <alignment horizontal="center" vertical="top"/>
    </xf>
    <xf numFmtId="0" fontId="17" fillId="0" borderId="0" xfId="0" applyFont="1" applyAlignment="1">
      <alignment horizontal="left"/>
    </xf>
    <xf numFmtId="0" fontId="77" fillId="0" borderId="10" xfId="0" applyFont="1" applyBorder="1" applyAlignment="1">
      <alignment vertical="center" wrapText="1"/>
    </xf>
    <xf numFmtId="10" fontId="80" fillId="0" borderId="80" xfId="0" applyNumberFormat="1" applyFont="1" applyBorder="1" applyAlignment="1">
      <alignment horizontal="center" vertical="center" wrapText="1"/>
    </xf>
    <xf numFmtId="0" fontId="77" fillId="0" borderId="10" xfId="0" applyFont="1" applyBorder="1" applyAlignment="1">
      <alignment horizontal="center" vertical="center" wrapText="1"/>
    </xf>
    <xf numFmtId="0" fontId="77" fillId="0" borderId="12" xfId="0" applyFont="1" applyBorder="1" applyAlignment="1">
      <alignment horizontal="center" vertical="center" wrapText="1"/>
    </xf>
    <xf numFmtId="0" fontId="77" fillId="0" borderId="43" xfId="0" applyFont="1" applyBorder="1"/>
    <xf numFmtId="0" fontId="77" fillId="0" borderId="44" xfId="0" applyFont="1" applyBorder="1" applyAlignment="1">
      <alignment wrapText="1"/>
    </xf>
    <xf numFmtId="0" fontId="79" fillId="0" borderId="28" xfId="0" applyFont="1" applyBorder="1"/>
    <xf numFmtId="0" fontId="79" fillId="0" borderId="47" xfId="0" applyFont="1" applyBorder="1"/>
    <xf numFmtId="0" fontId="79" fillId="0" borderId="0" xfId="0" applyFont="1" applyAlignment="1">
      <alignment horizontal="center" vertical="center"/>
    </xf>
    <xf numFmtId="4" fontId="77" fillId="39" borderId="92" xfId="0" applyNumberFormat="1" applyFont="1" applyFill="1" applyBorder="1" applyAlignment="1">
      <alignment horizontal="center" vertical="center"/>
    </xf>
    <xf numFmtId="0" fontId="79" fillId="0" borderId="0" xfId="0" applyFont="1" applyAlignment="1">
      <alignment vertical="center"/>
    </xf>
    <xf numFmtId="4" fontId="77" fillId="51" borderId="92" xfId="0" applyNumberFormat="1" applyFont="1" applyFill="1" applyBorder="1" applyAlignment="1">
      <alignment horizontal="center" vertical="center"/>
    </xf>
    <xf numFmtId="4" fontId="77" fillId="0" borderId="0" xfId="0" applyNumberFormat="1" applyFont="1" applyAlignment="1">
      <alignment horizontal="center"/>
    </xf>
    <xf numFmtId="4" fontId="77" fillId="0" borderId="0" xfId="0" applyNumberFormat="1" applyFont="1" applyAlignment="1">
      <alignment horizontal="center" vertical="center"/>
    </xf>
    <xf numFmtId="0" fontId="77" fillId="0" borderId="39" xfId="0" applyFont="1" applyBorder="1" applyAlignment="1">
      <alignment horizontal="center" vertical="center"/>
    </xf>
    <xf numFmtId="0" fontId="77" fillId="0" borderId="40" xfId="0" applyFont="1" applyBorder="1" applyAlignment="1">
      <alignment horizontal="center" vertical="center"/>
    </xf>
    <xf numFmtId="0" fontId="79" fillId="0" borderId="39" xfId="0" applyFont="1" applyBorder="1" applyAlignment="1">
      <alignment vertical="center"/>
    </xf>
    <xf numFmtId="0" fontId="79" fillId="0" borderId="40" xfId="0" applyFont="1" applyBorder="1" applyAlignment="1">
      <alignment vertical="center"/>
    </xf>
    <xf numFmtId="0" fontId="77" fillId="0" borderId="41" xfId="0" applyFont="1" applyBorder="1" applyAlignment="1">
      <alignment vertical="center"/>
    </xf>
    <xf numFmtId="0" fontId="77" fillId="0" borderId="42" xfId="0" applyFont="1" applyBorder="1" applyAlignment="1">
      <alignment vertical="center"/>
    </xf>
    <xf numFmtId="0" fontId="77" fillId="0" borderId="43" xfId="0" applyFont="1" applyBorder="1" applyAlignment="1">
      <alignment vertical="center"/>
    </xf>
    <xf numFmtId="0" fontId="77" fillId="0" borderId="44" xfId="0" applyFont="1" applyBorder="1" applyAlignment="1">
      <alignment vertical="center" wrapText="1"/>
    </xf>
    <xf numFmtId="0" fontId="77" fillId="0" borderId="44" xfId="0" applyFont="1" applyBorder="1" applyAlignment="1">
      <alignment vertical="center"/>
    </xf>
    <xf numFmtId="0" fontId="79" fillId="0" borderId="28" xfId="0" applyFont="1" applyBorder="1" applyAlignment="1">
      <alignment vertical="center"/>
    </xf>
    <xf numFmtId="0" fontId="79" fillId="0" borderId="47" xfId="0" applyFont="1" applyBorder="1" applyAlignment="1">
      <alignment vertical="center"/>
    </xf>
    <xf numFmtId="0" fontId="5" fillId="0" borderId="43" xfId="0" applyFont="1" applyBorder="1" applyAlignment="1">
      <alignment vertical="center"/>
    </xf>
    <xf numFmtId="0" fontId="5" fillId="0" borderId="44" xfId="0" applyFont="1" applyBorder="1" applyAlignment="1">
      <alignment vertical="center" wrapText="1"/>
    </xf>
    <xf numFmtId="0" fontId="77" fillId="0" borderId="39" xfId="0" applyFont="1" applyBorder="1" applyAlignment="1">
      <alignment vertical="center"/>
    </xf>
    <xf numFmtId="0" fontId="77" fillId="0" borderId="40" xfId="0" applyFont="1" applyBorder="1" applyAlignment="1">
      <alignment vertical="center"/>
    </xf>
    <xf numFmtId="0" fontId="5" fillId="0" borderId="44" xfId="0" applyFont="1" applyBorder="1" applyAlignment="1">
      <alignment wrapText="1"/>
    </xf>
    <xf numFmtId="0" fontId="5" fillId="0" borderId="43" xfId="0" applyFont="1" applyBorder="1"/>
    <xf numFmtId="0" fontId="79" fillId="0" borderId="43" xfId="0" applyFont="1" applyBorder="1" applyAlignment="1">
      <alignment horizontal="center" vertical="center"/>
    </xf>
    <xf numFmtId="0" fontId="79" fillId="0" borderId="44" xfId="0" applyFont="1" applyBorder="1" applyAlignment="1">
      <alignment vertical="center"/>
    </xf>
    <xf numFmtId="0" fontId="77" fillId="0" borderId="44" xfId="0" applyFont="1" applyBorder="1"/>
    <xf numFmtId="0" fontId="7" fillId="0" borderId="0" xfId="0" applyFont="1" applyAlignment="1">
      <alignment horizontal="left" wrapText="1"/>
    </xf>
    <xf numFmtId="0" fontId="4" fillId="0" borderId="44" xfId="0" applyFont="1" applyBorder="1" applyAlignment="1">
      <alignment wrapText="1"/>
    </xf>
    <xf numFmtId="172" fontId="50" fillId="41" borderId="29" xfId="31" applyNumberFormat="1" applyFont="1" applyFill="1" applyBorder="1" applyAlignment="1">
      <alignment horizontal="center" vertical="center"/>
    </xf>
    <xf numFmtId="167" fontId="50" fillId="41" borderId="92" xfId="30" applyNumberFormat="1" applyFont="1" applyFill="1" applyBorder="1" applyAlignment="1" applyProtection="1">
      <alignment horizontal="center" vertical="center"/>
    </xf>
    <xf numFmtId="167" fontId="50" fillId="41" borderId="124" xfId="30" applyNumberFormat="1" applyFont="1" applyFill="1" applyBorder="1" applyAlignment="1" applyProtection="1">
      <alignment horizontal="center" vertical="center"/>
    </xf>
    <xf numFmtId="167" fontId="50" fillId="0" borderId="87" xfId="30" applyNumberFormat="1" applyFont="1" applyFill="1" applyBorder="1" applyAlignment="1" applyProtection="1">
      <alignment horizontal="center" vertical="center"/>
      <protection locked="0"/>
    </xf>
    <xf numFmtId="167" fontId="50" fillId="41" borderId="89" xfId="30" applyNumberFormat="1" applyFont="1" applyFill="1" applyBorder="1" applyAlignment="1" applyProtection="1">
      <alignment horizontal="center" vertical="center"/>
    </xf>
    <xf numFmtId="167" fontId="50" fillId="41" borderId="95" xfId="30" applyNumberFormat="1" applyFont="1" applyFill="1" applyBorder="1" applyAlignment="1" applyProtection="1">
      <alignment horizontal="center" vertical="center"/>
    </xf>
    <xf numFmtId="167" fontId="50" fillId="41" borderId="20" xfId="30" applyNumberFormat="1" applyFont="1" applyFill="1" applyBorder="1" applyAlignment="1">
      <alignment horizontal="center" vertical="center" wrapText="1"/>
    </xf>
    <xf numFmtId="167" fontId="50" fillId="41" borderId="65" xfId="30" applyNumberFormat="1" applyFont="1" applyFill="1" applyBorder="1" applyAlignment="1">
      <alignment horizontal="center" vertical="center" wrapText="1"/>
    </xf>
    <xf numFmtId="167" fontId="50" fillId="0" borderId="82" xfId="30" applyNumberFormat="1" applyFont="1" applyFill="1" applyBorder="1" applyAlignment="1" applyProtection="1">
      <alignment horizontal="center" vertical="center"/>
      <protection locked="0"/>
    </xf>
    <xf numFmtId="167" fontId="50" fillId="41" borderId="29" xfId="30" applyNumberFormat="1" applyFont="1" applyFill="1" applyBorder="1" applyAlignment="1">
      <alignment horizontal="center" vertical="center"/>
    </xf>
    <xf numFmtId="167" fontId="54" fillId="64" borderId="29" xfId="30" applyNumberFormat="1" applyFont="1" applyFill="1" applyBorder="1" applyAlignment="1">
      <alignment horizontal="center" vertical="center"/>
    </xf>
    <xf numFmtId="4" fontId="54" fillId="64" borderId="12" xfId="0" applyNumberFormat="1" applyFont="1" applyFill="1" applyBorder="1"/>
    <xf numFmtId="43" fontId="50" fillId="41" borderId="12" xfId="0" applyNumberFormat="1" applyFont="1" applyFill="1" applyBorder="1"/>
    <xf numFmtId="43" fontId="50" fillId="41" borderId="12" xfId="30" applyFont="1" applyFill="1" applyBorder="1" applyAlignment="1">
      <alignment horizontal="center"/>
    </xf>
    <xf numFmtId="43" fontId="50" fillId="41" borderId="12" xfId="30" applyFont="1" applyFill="1" applyBorder="1" applyAlignment="1"/>
    <xf numFmtId="43" fontId="50" fillId="41" borderId="12" xfId="30" applyFont="1" applyFill="1" applyBorder="1"/>
    <xf numFmtId="167" fontId="50" fillId="64" borderId="12" xfId="30" applyNumberFormat="1" applyFont="1" applyFill="1" applyBorder="1"/>
    <xf numFmtId="0" fontId="50" fillId="64" borderId="12" xfId="0" applyFont="1" applyFill="1" applyBorder="1"/>
    <xf numFmtId="0" fontId="7" fillId="39" borderId="22" xfId="0" applyFont="1" applyFill="1" applyBorder="1"/>
    <xf numFmtId="0" fontId="7" fillId="39" borderId="21" xfId="0" applyFont="1" applyFill="1" applyBorder="1"/>
    <xf numFmtId="167" fontId="7" fillId="39" borderId="21" xfId="30" applyNumberFormat="1" applyFont="1" applyFill="1" applyBorder="1"/>
    <xf numFmtId="167" fontId="7" fillId="41" borderId="21" xfId="30" applyNumberFormat="1" applyFont="1" applyFill="1" applyBorder="1"/>
    <xf numFmtId="0" fontId="11" fillId="0" borderId="25" xfId="0" applyFont="1" applyBorder="1"/>
    <xf numFmtId="0" fontId="7" fillId="0" borderId="25" xfId="0" applyFont="1" applyBorder="1"/>
    <xf numFmtId="0" fontId="7" fillId="39" borderId="12" xfId="0" applyFont="1" applyFill="1" applyBorder="1"/>
    <xf numFmtId="167" fontId="7" fillId="39" borderId="12" xfId="30" applyNumberFormat="1" applyFont="1" applyFill="1" applyBorder="1"/>
    <xf numFmtId="0" fontId="5" fillId="0" borderId="12" xfId="310" applyNumberFormat="1" applyFont="1" applyFill="1" applyBorder="1"/>
    <xf numFmtId="0" fontId="5" fillId="0" borderId="12" xfId="310" quotePrefix="1" applyNumberFormat="1" applyFont="1" applyFill="1" applyBorder="1" applyAlignment="1"/>
    <xf numFmtId="170" fontId="5" fillId="0" borderId="12" xfId="310" applyNumberFormat="1" applyFont="1" applyFill="1" applyBorder="1"/>
    <xf numFmtId="170" fontId="5" fillId="0" borderId="12" xfId="310" quotePrefix="1" applyNumberFormat="1" applyFont="1" applyFill="1" applyBorder="1" applyAlignment="1"/>
    <xf numFmtId="10" fontId="5" fillId="0" borderId="12" xfId="0" applyNumberFormat="1" applyFont="1" applyBorder="1"/>
    <xf numFmtId="10" fontId="77" fillId="0" borderId="12" xfId="310" applyNumberFormat="1" applyFont="1" applyFill="1" applyBorder="1"/>
    <xf numFmtId="10" fontId="77" fillId="0" borderId="24" xfId="0" applyNumberFormat="1" applyFont="1" applyBorder="1"/>
    <xf numFmtId="10" fontId="77" fillId="0" borderId="31" xfId="310" applyNumberFormat="1" applyFont="1" applyFill="1" applyBorder="1"/>
    <xf numFmtId="10" fontId="77" fillId="0" borderId="31" xfId="0" applyNumberFormat="1" applyFont="1" applyBorder="1"/>
    <xf numFmtId="167" fontId="50" fillId="0" borderId="80" xfId="30" applyNumberFormat="1" applyFont="1" applyFill="1" applyBorder="1"/>
    <xf numFmtId="9" fontId="50" fillId="41" borderId="92" xfId="310" applyFont="1" applyFill="1" applyBorder="1"/>
    <xf numFmtId="167" fontId="50" fillId="0" borderId="80" xfId="30" applyNumberFormat="1" applyFont="1" applyFill="1" applyBorder="1" applyAlignment="1">
      <alignment horizontal="center"/>
    </xf>
    <xf numFmtId="0" fontId="50" fillId="0" borderId="100" xfId="0" applyFont="1" applyBorder="1"/>
    <xf numFmtId="0" fontId="54" fillId="41" borderId="100" xfId="0" applyFont="1" applyFill="1" applyBorder="1"/>
    <xf numFmtId="1" fontId="50" fillId="0" borderId="100" xfId="0" applyNumberFormat="1" applyFont="1" applyBorder="1" applyAlignment="1">
      <alignment vertical="top" wrapText="1"/>
    </xf>
    <xf numFmtId="0" fontId="50" fillId="0" borderId="100" xfId="0" applyFont="1" applyBorder="1" applyAlignment="1">
      <alignment wrapText="1"/>
    </xf>
    <xf numFmtId="0" fontId="50" fillId="0" borderId="127" xfId="0" applyFont="1" applyBorder="1" applyAlignment="1">
      <alignment horizontal="center"/>
    </xf>
    <xf numFmtId="167" fontId="54" fillId="41" borderId="128" xfId="30" applyNumberFormat="1" applyFont="1" applyFill="1" applyBorder="1" applyAlignment="1">
      <alignment horizontal="center"/>
    </xf>
    <xf numFmtId="167" fontId="50" fillId="0" borderId="128" xfId="30" applyNumberFormat="1" applyFont="1" applyFill="1" applyBorder="1" applyAlignment="1">
      <alignment horizontal="center"/>
    </xf>
    <xf numFmtId="167" fontId="50" fillId="0" borderId="129" xfId="30" applyNumberFormat="1" applyFont="1" applyFill="1" applyBorder="1" applyAlignment="1">
      <alignment horizontal="center"/>
    </xf>
    <xf numFmtId="167" fontId="70" fillId="41" borderId="80" xfId="30" applyNumberFormat="1" applyFont="1" applyFill="1" applyBorder="1" applyAlignment="1"/>
    <xf numFmtId="167" fontId="54" fillId="41" borderId="93" xfId="30" applyNumberFormat="1" applyFont="1" applyFill="1" applyBorder="1" applyAlignment="1">
      <alignment horizontal="left" indent="2"/>
    </xf>
    <xf numFmtId="167" fontId="50" fillId="41" borderId="80" xfId="30" applyNumberFormat="1" applyFont="1" applyFill="1" applyBorder="1" applyAlignment="1">
      <alignment horizontal="center"/>
    </xf>
    <xf numFmtId="9" fontId="50" fillId="41" borderId="80" xfId="30" applyNumberFormat="1" applyFont="1" applyFill="1" applyBorder="1" applyAlignment="1">
      <alignment horizontal="center"/>
    </xf>
    <xf numFmtId="167" fontId="50" fillId="41" borderId="22" xfId="30" applyNumberFormat="1" applyFont="1" applyFill="1" applyBorder="1" applyAlignment="1">
      <alignment vertical="center" wrapText="1"/>
    </xf>
    <xf numFmtId="10" fontId="51" fillId="41" borderId="12" xfId="0" applyNumberFormat="1" applyFont="1" applyFill="1" applyBorder="1" applyAlignment="1">
      <alignment horizontal="center" vertical="center" wrapText="1"/>
    </xf>
    <xf numFmtId="167" fontId="50" fillId="0" borderId="10" xfId="30" applyNumberFormat="1" applyFont="1" applyFill="1" applyBorder="1" applyAlignment="1">
      <alignment vertical="center" wrapText="1"/>
    </xf>
    <xf numFmtId="9" fontId="50" fillId="34" borderId="17" xfId="310" applyFont="1" applyFill="1" applyBorder="1" applyAlignment="1">
      <alignment horizontal="center" vertical="center"/>
    </xf>
    <xf numFmtId="172" fontId="50" fillId="41" borderId="12" xfId="31" applyNumberFormat="1" applyFont="1" applyFill="1" applyBorder="1" applyAlignment="1">
      <alignment horizontal="center" vertical="center"/>
    </xf>
    <xf numFmtId="43" fontId="50" fillId="41" borderId="102" xfId="30" applyFont="1" applyFill="1" applyBorder="1" applyAlignment="1">
      <alignment horizontal="center"/>
    </xf>
    <xf numFmtId="167" fontId="50" fillId="41" borderId="102" xfId="30" applyNumberFormat="1" applyFont="1" applyFill="1" applyBorder="1" applyAlignment="1">
      <alignment horizontal="center"/>
    </xf>
    <xf numFmtId="43" fontId="50" fillId="41" borderId="103" xfId="30" applyFont="1" applyFill="1" applyBorder="1" applyAlignment="1">
      <alignment horizontal="center"/>
    </xf>
    <xf numFmtId="43" fontId="54" fillId="41" borderId="102" xfId="30" applyFont="1" applyFill="1" applyBorder="1" applyAlignment="1">
      <alignment horizontal="center"/>
    </xf>
    <xf numFmtId="167" fontId="7" fillId="41" borderId="39" xfId="30" applyNumberFormat="1" applyFont="1" applyFill="1" applyBorder="1" applyAlignment="1">
      <alignment horizontal="center"/>
    </xf>
    <xf numFmtId="167" fontId="7" fillId="41" borderId="49" xfId="30" applyNumberFormat="1" applyFont="1" applyFill="1" applyBorder="1" applyAlignment="1">
      <alignment horizontal="center"/>
    </xf>
    <xf numFmtId="167" fontId="7" fillId="41" borderId="40" xfId="30" applyNumberFormat="1" applyFont="1" applyFill="1" applyBorder="1" applyAlignment="1">
      <alignment horizontal="center"/>
    </xf>
    <xf numFmtId="167" fontId="7" fillId="41" borderId="55" xfId="30" applyNumberFormat="1" applyFont="1" applyFill="1" applyBorder="1"/>
    <xf numFmtId="167" fontId="7" fillId="41" borderId="56" xfId="30" applyNumberFormat="1" applyFont="1" applyFill="1" applyBorder="1"/>
    <xf numFmtId="43" fontId="54" fillId="41" borderId="80" xfId="30" applyFont="1" applyFill="1" applyBorder="1" applyAlignment="1">
      <alignment horizontal="center"/>
    </xf>
    <xf numFmtId="43" fontId="50" fillId="41" borderId="80" xfId="30" applyFont="1" applyFill="1" applyBorder="1"/>
    <xf numFmtId="43" fontId="50" fillId="41" borderId="80" xfId="30" applyFont="1" applyFill="1" applyBorder="1" applyAlignment="1"/>
    <xf numFmtId="9" fontId="77" fillId="39" borderId="12" xfId="0" applyNumberFormat="1" applyFont="1" applyFill="1" applyBorder="1"/>
    <xf numFmtId="0" fontId="3" fillId="0" borderId="0" xfId="0" applyFont="1"/>
    <xf numFmtId="4" fontId="3" fillId="39" borderId="130" xfId="0" applyNumberFormat="1" applyFont="1" applyFill="1" applyBorder="1" applyAlignment="1">
      <alignment horizontal="center"/>
    </xf>
    <xf numFmtId="0" fontId="79" fillId="0" borderId="44" xfId="0" applyFont="1" applyBorder="1"/>
    <xf numFmtId="4" fontId="3" fillId="64" borderId="130" xfId="0" applyNumberFormat="1" applyFont="1" applyFill="1" applyBorder="1" applyAlignment="1">
      <alignment horizontal="center"/>
    </xf>
    <xf numFmtId="0" fontId="3" fillId="0" borderId="24" xfId="0" applyFont="1" applyBorder="1"/>
    <xf numFmtId="0" fontId="77" fillId="0" borderId="39" xfId="0" applyFont="1" applyBorder="1"/>
    <xf numFmtId="0" fontId="77" fillId="0" borderId="40" xfId="0" applyFont="1" applyBorder="1" applyAlignment="1">
      <alignment wrapText="1"/>
    </xf>
    <xf numFmtId="0" fontId="79" fillId="48" borderId="0" xfId="0" applyFont="1" applyFill="1"/>
    <xf numFmtId="0" fontId="5" fillId="48" borderId="0" xfId="0" applyFont="1" applyFill="1" applyAlignment="1">
      <alignment horizontal="right" vertical="center"/>
    </xf>
    <xf numFmtId="0" fontId="5" fillId="48" borderId="0" xfId="0" applyFont="1" applyFill="1" applyAlignment="1">
      <alignment vertical="center" wrapText="1"/>
    </xf>
    <xf numFmtId="167" fontId="2" fillId="48" borderId="0" xfId="0" applyNumberFormat="1" applyFont="1" applyFill="1"/>
    <xf numFmtId="0" fontId="2" fillId="48" borderId="0" xfId="0" applyFont="1" applyFill="1"/>
    <xf numFmtId="0" fontId="2" fillId="0" borderId="0" xfId="0" applyFont="1"/>
    <xf numFmtId="0" fontId="5" fillId="0" borderId="0" xfId="0" applyFont="1" applyAlignment="1">
      <alignment horizontal="right" vertical="center"/>
    </xf>
    <xf numFmtId="0" fontId="5" fillId="0" borderId="0" xfId="0" applyFont="1" applyAlignment="1">
      <alignment vertical="center" wrapText="1"/>
    </xf>
    <xf numFmtId="167" fontId="2" fillId="0" borderId="0" xfId="0" applyNumberFormat="1" applyFont="1"/>
    <xf numFmtId="167" fontId="50" fillId="0" borderId="93" xfId="30" applyNumberFormat="1" applyFont="1" applyBorder="1" applyAlignment="1" applyProtection="1">
      <alignment horizontal="center" vertical="center"/>
      <protection locked="0"/>
    </xf>
    <xf numFmtId="0" fontId="5" fillId="46" borderId="10" xfId="0" applyFont="1" applyFill="1" applyBorder="1" applyAlignment="1">
      <alignment horizontal="left" vertical="center" wrapText="1"/>
    </xf>
    <xf numFmtId="0" fontId="5" fillId="47" borderId="10" xfId="0" applyFont="1" applyFill="1" applyBorder="1" applyAlignment="1">
      <alignment vertical="center" wrapText="1"/>
    </xf>
    <xf numFmtId="0" fontId="14" fillId="0" borderId="24" xfId="0" applyFont="1" applyBorder="1" applyAlignment="1">
      <alignment vertical="top"/>
    </xf>
    <xf numFmtId="0" fontId="15" fillId="0" borderId="27" xfId="0" applyFont="1" applyBorder="1"/>
    <xf numFmtId="0" fontId="11" fillId="0" borderId="17" xfId="0" applyFont="1" applyBorder="1" applyAlignment="1">
      <alignment horizontal="left" vertical="top" wrapText="1"/>
    </xf>
    <xf numFmtId="43" fontId="15" fillId="0" borderId="17" xfId="30" applyFont="1" applyBorder="1"/>
    <xf numFmtId="43" fontId="15" fillId="0" borderId="60" xfId="30" applyFont="1" applyBorder="1"/>
    <xf numFmtId="0" fontId="5" fillId="0" borderId="0" xfId="0" applyFont="1" applyAlignment="1">
      <alignment vertical="center"/>
    </xf>
    <xf numFmtId="0" fontId="41" fillId="0" borderId="0" xfId="0" applyFont="1" applyAlignment="1">
      <alignment vertical="center"/>
    </xf>
    <xf numFmtId="0" fontId="5" fillId="0" borderId="0" xfId="0" applyFont="1" applyAlignment="1">
      <alignment horizontal="center" vertical="center"/>
    </xf>
    <xf numFmtId="167" fontId="5" fillId="34" borderId="0" xfId="30" applyNumberFormat="1" applyFont="1" applyFill="1" applyAlignment="1">
      <alignment vertical="center"/>
    </xf>
    <xf numFmtId="0" fontId="5" fillId="34" borderId="0" xfId="0" applyFont="1" applyFill="1" applyAlignment="1">
      <alignment vertical="center"/>
    </xf>
    <xf numFmtId="0" fontId="5" fillId="0" borderId="12" xfId="0" applyFont="1" applyBorder="1" applyAlignment="1">
      <alignment horizontal="right" vertical="center"/>
    </xf>
    <xf numFmtId="0" fontId="5" fillId="0" borderId="12" xfId="0" applyFont="1" applyBorder="1" applyAlignment="1">
      <alignment vertical="center" wrapText="1"/>
    </xf>
    <xf numFmtId="167" fontId="41" fillId="43" borderId="22" xfId="30" applyNumberFormat="1" applyFont="1" applyFill="1" applyBorder="1" applyAlignment="1">
      <alignment horizontal="center" vertical="center" wrapText="1"/>
    </xf>
    <xf numFmtId="0" fontId="41" fillId="0" borderId="12" xfId="0" applyFont="1" applyBorder="1" applyAlignment="1">
      <alignment vertical="center" wrapText="1"/>
    </xf>
    <xf numFmtId="167" fontId="5" fillId="41" borderId="80" xfId="30" applyNumberFormat="1" applyFont="1" applyFill="1" applyBorder="1" applyAlignment="1" applyProtection="1">
      <alignment horizontal="center" vertical="center"/>
      <protection locked="0"/>
    </xf>
    <xf numFmtId="167" fontId="5" fillId="39" borderId="12" xfId="30" applyNumberFormat="1" applyFont="1" applyFill="1" applyBorder="1" applyAlignment="1">
      <alignment horizontal="center" vertical="center"/>
    </xf>
    <xf numFmtId="167" fontId="41" fillId="44" borderId="12" xfId="30" applyNumberFormat="1" applyFont="1" applyFill="1" applyBorder="1" applyAlignment="1">
      <alignment horizontal="center" vertical="center"/>
    </xf>
    <xf numFmtId="0" fontId="1" fillId="0" borderId="44" xfId="0" applyFont="1" applyBorder="1" applyAlignment="1">
      <alignment vertical="center"/>
    </xf>
    <xf numFmtId="0" fontId="1" fillId="0" borderId="43" xfId="0" applyFont="1" applyBorder="1" applyAlignment="1">
      <alignment vertical="center"/>
    </xf>
    <xf numFmtId="0" fontId="79" fillId="0" borderId="28" xfId="0" applyFont="1" applyBorder="1" applyAlignment="1">
      <alignment horizontal="center" vertical="center"/>
    </xf>
    <xf numFmtId="0" fontId="79" fillId="0" borderId="47" xfId="0" applyFont="1" applyBorder="1" applyAlignment="1">
      <alignment horizontal="center" vertical="center"/>
    </xf>
    <xf numFmtId="0" fontId="79" fillId="0" borderId="0" xfId="0" applyFont="1" applyAlignment="1">
      <alignment horizontal="center" vertical="center"/>
    </xf>
    <xf numFmtId="0" fontId="7" fillId="56" borderId="0" xfId="0" applyFont="1" applyFill="1" applyAlignment="1">
      <alignment horizontal="center"/>
    </xf>
    <xf numFmtId="0" fontId="7" fillId="0" borderId="0" xfId="0" applyFont="1" applyAlignment="1">
      <alignment horizontal="left" wrapText="1"/>
    </xf>
    <xf numFmtId="0" fontId="2" fillId="0" borderId="30" xfId="0" applyFont="1" applyBorder="1" applyAlignment="1">
      <alignment horizontal="left" wrapText="1"/>
    </xf>
    <xf numFmtId="0" fontId="2" fillId="0" borderId="34" xfId="0" applyFont="1" applyBorder="1" applyAlignment="1">
      <alignment horizontal="left" wrapText="1"/>
    </xf>
    <xf numFmtId="0" fontId="2" fillId="0" borderId="37" xfId="0" applyFont="1" applyBorder="1" applyAlignment="1">
      <alignment horizontal="left"/>
    </xf>
    <xf numFmtId="0" fontId="2" fillId="0" borderId="32" xfId="0" applyFont="1" applyBorder="1" applyAlignment="1">
      <alignment horizontal="left"/>
    </xf>
    <xf numFmtId="0" fontId="2" fillId="0" borderId="34" xfId="0" applyFont="1" applyBorder="1" applyAlignment="1">
      <alignment horizontal="left"/>
    </xf>
    <xf numFmtId="0" fontId="2" fillId="0" borderId="24" xfId="0" applyFont="1" applyBorder="1" applyAlignment="1">
      <alignment horizontal="left" wrapText="1"/>
    </xf>
    <xf numFmtId="0" fontId="2" fillId="0" borderId="31" xfId="0" applyFont="1" applyBorder="1" applyAlignment="1">
      <alignment horizontal="left" wrapText="1"/>
    </xf>
    <xf numFmtId="0" fontId="2" fillId="0" borderId="22" xfId="0" applyFont="1" applyBorder="1" applyAlignment="1">
      <alignment horizontal="left"/>
    </xf>
    <xf numFmtId="0" fontId="2" fillId="0" borderId="12" xfId="0" applyFont="1" applyBorder="1" applyAlignment="1">
      <alignment horizontal="left"/>
    </xf>
    <xf numFmtId="0" fontId="2" fillId="0" borderId="31" xfId="0" applyFont="1" applyBorder="1" applyAlignment="1">
      <alignment horizontal="left"/>
    </xf>
    <xf numFmtId="0" fontId="2" fillId="0" borderId="24" xfId="0" applyFont="1" applyBorder="1" applyAlignment="1">
      <alignment horizontal="left" vertical="top" wrapText="1"/>
    </xf>
    <xf numFmtId="0" fontId="2" fillId="0" borderId="31" xfId="0" applyFont="1" applyBorder="1" applyAlignment="1">
      <alignment horizontal="left" vertical="top" wrapText="1"/>
    </xf>
    <xf numFmtId="0" fontId="2" fillId="48" borderId="45" xfId="0" applyFont="1" applyFill="1" applyBorder="1" applyAlignment="1">
      <alignment horizontal="left"/>
    </xf>
    <xf numFmtId="0" fontId="2" fillId="48" borderId="46" xfId="0" applyFont="1" applyFill="1" applyBorder="1" applyAlignment="1">
      <alignment horizontal="left"/>
    </xf>
    <xf numFmtId="0" fontId="2" fillId="48" borderId="131" xfId="0" applyFont="1" applyFill="1" applyBorder="1" applyAlignment="1">
      <alignment horizontal="center"/>
    </xf>
    <xf numFmtId="0" fontId="2" fillId="48" borderId="69" xfId="0" applyFont="1" applyFill="1" applyBorder="1" applyAlignment="1">
      <alignment horizontal="center"/>
    </xf>
    <xf numFmtId="0" fontId="2" fillId="48" borderId="46" xfId="0" applyFont="1" applyFill="1" applyBorder="1" applyAlignment="1">
      <alignment horizontal="center"/>
    </xf>
    <xf numFmtId="0" fontId="11" fillId="57" borderId="54" xfId="0" applyFont="1" applyFill="1" applyBorder="1" applyAlignment="1">
      <alignment horizontal="left" vertical="center" wrapText="1"/>
    </xf>
    <xf numFmtId="0" fontId="11" fillId="57" borderId="18" xfId="0" applyFont="1" applyFill="1" applyBorder="1" applyAlignment="1">
      <alignment horizontal="left" vertical="center" wrapText="1"/>
    </xf>
    <xf numFmtId="0" fontId="7" fillId="57" borderId="10" xfId="0" applyFont="1" applyFill="1" applyBorder="1" applyAlignment="1">
      <alignment horizontal="center" vertical="center"/>
    </xf>
    <xf numFmtId="0" fontId="7" fillId="57" borderId="22" xfId="0" applyFont="1" applyFill="1" applyBorder="1" applyAlignment="1">
      <alignment horizontal="center" vertical="center"/>
    </xf>
    <xf numFmtId="167" fontId="53" fillId="52" borderId="10" xfId="30" applyNumberFormat="1" applyFont="1" applyFill="1" applyBorder="1" applyAlignment="1">
      <alignment horizontal="center" vertical="center"/>
    </xf>
    <xf numFmtId="167" fontId="53" fillId="52" borderId="22" xfId="30" applyNumberFormat="1" applyFont="1" applyFill="1" applyBorder="1" applyAlignment="1">
      <alignment horizontal="center" vertical="center"/>
    </xf>
    <xf numFmtId="0" fontId="11" fillId="57" borderId="23" xfId="0" applyFont="1" applyFill="1" applyBorder="1" applyAlignment="1">
      <alignment horizontal="left" vertical="center" wrapText="1"/>
    </xf>
    <xf numFmtId="0" fontId="11" fillId="57" borderId="21" xfId="0" applyFont="1" applyFill="1" applyBorder="1" applyAlignment="1">
      <alignment horizontal="left" vertical="center" wrapText="1"/>
    </xf>
    <xf numFmtId="0" fontId="11" fillId="0" borderId="0" xfId="0" applyFont="1" applyAlignment="1">
      <alignment horizontal="left" vertical="justify"/>
    </xf>
    <xf numFmtId="0" fontId="57" fillId="0" borderId="23" xfId="0" applyFont="1" applyBorder="1" applyAlignment="1">
      <alignment horizontal="left" vertical="justify"/>
    </xf>
    <xf numFmtId="0" fontId="54" fillId="0" borderId="11" xfId="0" applyFont="1" applyBorder="1" applyAlignment="1">
      <alignment horizontal="left" vertical="center" wrapText="1"/>
    </xf>
    <xf numFmtId="0" fontId="54" fillId="0" borderId="0" xfId="0" applyFont="1" applyAlignment="1">
      <alignment horizontal="left" vertical="center" wrapText="1"/>
    </xf>
    <xf numFmtId="0" fontId="50" fillId="0" borderId="24" xfId="0" applyFont="1" applyBorder="1" applyAlignment="1">
      <alignment horizontal="left" vertical="top"/>
    </xf>
    <xf numFmtId="0" fontId="7" fillId="0" borderId="24" xfId="0" applyFont="1" applyBorder="1" applyAlignment="1">
      <alignment horizontal="center" vertical="top"/>
    </xf>
    <xf numFmtId="0" fontId="50" fillId="0" borderId="24" xfId="0" applyFont="1" applyBorder="1" applyAlignment="1">
      <alignment horizontal="center" vertical="top"/>
    </xf>
    <xf numFmtId="0" fontId="50" fillId="0" borderId="27" xfId="0" applyFont="1" applyBorder="1" applyAlignment="1">
      <alignment horizontal="center"/>
    </xf>
    <xf numFmtId="0" fontId="50" fillId="0" borderId="62" xfId="0" applyFont="1" applyBorder="1" applyAlignment="1">
      <alignment horizontal="center"/>
    </xf>
    <xf numFmtId="0" fontId="50" fillId="0" borderId="38" xfId="0" applyFont="1" applyBorder="1" applyAlignment="1">
      <alignment horizontal="center"/>
    </xf>
    <xf numFmtId="0" fontId="50" fillId="0" borderId="24" xfId="0" applyFont="1" applyBorder="1" applyAlignment="1">
      <alignment horizontal="center"/>
    </xf>
    <xf numFmtId="0" fontId="7" fillId="0" borderId="0" xfId="0" applyFont="1" applyAlignment="1">
      <alignment horizontal="left" vertical="center" wrapText="1"/>
    </xf>
    <xf numFmtId="0" fontId="58" fillId="58" borderId="0" xfId="0" applyFont="1" applyFill="1" applyAlignment="1">
      <alignment horizontal="center"/>
    </xf>
    <xf numFmtId="0" fontId="69" fillId="58" borderId="0" xfId="0" applyFont="1" applyFill="1" applyAlignment="1">
      <alignment horizontal="center"/>
    </xf>
    <xf numFmtId="0" fontId="67" fillId="36" borderId="0" xfId="0" applyFont="1" applyFill="1" applyAlignment="1">
      <alignment horizontal="center" vertical="center" wrapText="1"/>
    </xf>
    <xf numFmtId="0" fontId="55" fillId="41" borderId="0" xfId="0" applyFont="1" applyFill="1" applyAlignment="1">
      <alignment horizontal="left" vertical="center" wrapText="1"/>
    </xf>
    <xf numFmtId="0" fontId="50" fillId="43" borderId="10" xfId="0" applyFont="1" applyFill="1" applyBorder="1" applyAlignment="1">
      <alignment horizontal="center" vertical="center" wrapText="1"/>
    </xf>
    <xf numFmtId="0" fontId="50" fillId="43" borderId="26" xfId="0" applyFont="1" applyFill="1" applyBorder="1" applyAlignment="1">
      <alignment horizontal="center" vertical="center" wrapText="1"/>
    </xf>
    <xf numFmtId="0" fontId="50" fillId="43" borderId="22" xfId="0" applyFont="1" applyFill="1" applyBorder="1" applyAlignment="1">
      <alignment horizontal="center" vertical="center" wrapText="1"/>
    </xf>
    <xf numFmtId="0" fontId="50" fillId="50" borderId="10" xfId="0" applyFont="1" applyFill="1" applyBorder="1" applyAlignment="1">
      <alignment horizontal="center" vertical="center" wrapText="1"/>
    </xf>
    <xf numFmtId="0" fontId="50" fillId="50" borderId="26" xfId="0" applyFont="1" applyFill="1" applyBorder="1" applyAlignment="1">
      <alignment horizontal="center" vertical="center" wrapText="1"/>
    </xf>
    <xf numFmtId="0" fontId="50" fillId="50" borderId="22" xfId="0" applyFont="1" applyFill="1" applyBorder="1" applyAlignment="1">
      <alignment horizontal="center" vertical="center" wrapText="1"/>
    </xf>
    <xf numFmtId="0" fontId="58" fillId="42" borderId="23" xfId="0" applyFont="1" applyFill="1" applyBorder="1" applyAlignment="1">
      <alignment horizontal="center" vertical="center" wrapText="1"/>
    </xf>
    <xf numFmtId="0" fontId="58" fillId="59" borderId="23" xfId="0" applyFont="1" applyFill="1" applyBorder="1" applyAlignment="1">
      <alignment horizontal="center" vertical="center" wrapText="1"/>
    </xf>
    <xf numFmtId="167" fontId="54" fillId="44" borderId="12" xfId="30" applyNumberFormat="1" applyFont="1" applyFill="1" applyBorder="1" applyAlignment="1">
      <alignment horizontal="left"/>
    </xf>
    <xf numFmtId="0" fontId="50" fillId="50" borderId="12" xfId="0" applyFont="1" applyFill="1" applyBorder="1" applyAlignment="1">
      <alignment horizontal="center" vertical="center" wrapText="1"/>
    </xf>
    <xf numFmtId="0" fontId="7" fillId="0" borderId="0" xfId="0" applyFont="1"/>
    <xf numFmtId="0" fontId="50" fillId="34" borderId="10" xfId="0" applyFont="1" applyFill="1" applyBorder="1" applyAlignment="1">
      <alignment horizontal="center" vertical="center" wrapText="1"/>
    </xf>
    <xf numFmtId="0" fontId="50" fillId="34" borderId="26" xfId="0" applyFont="1" applyFill="1" applyBorder="1" applyAlignment="1">
      <alignment horizontal="center" vertical="center" wrapText="1"/>
    </xf>
    <xf numFmtId="0" fontId="50" fillId="34" borderId="22" xfId="0" applyFont="1" applyFill="1" applyBorder="1" applyAlignment="1">
      <alignment horizontal="center" vertical="center" wrapText="1"/>
    </xf>
    <xf numFmtId="0" fontId="69" fillId="58" borderId="100" xfId="0" applyFont="1" applyFill="1" applyBorder="1" applyAlignment="1">
      <alignment horizontal="center"/>
    </xf>
    <xf numFmtId="0" fontId="69" fillId="58" borderId="99" xfId="0" applyFont="1" applyFill="1" applyBorder="1" applyAlignment="1">
      <alignment horizontal="center"/>
    </xf>
    <xf numFmtId="0" fontId="69" fillId="58" borderId="81" xfId="0" applyFont="1" applyFill="1" applyBorder="1" applyAlignment="1">
      <alignment horizontal="center"/>
    </xf>
    <xf numFmtId="0" fontId="50" fillId="36" borderId="20" xfId="0" applyFont="1" applyFill="1" applyBorder="1" applyAlignment="1">
      <alignment horizontal="center" vertical="center" wrapText="1"/>
    </xf>
    <xf numFmtId="0" fontId="50" fillId="36" borderId="12" xfId="0" applyFont="1" applyFill="1" applyBorder="1" applyAlignment="1">
      <alignment horizontal="center" vertical="center" wrapText="1"/>
    </xf>
    <xf numFmtId="0" fontId="54" fillId="36" borderId="118" xfId="0" applyFont="1" applyFill="1" applyBorder="1" applyAlignment="1">
      <alignment horizontal="center" vertical="center"/>
    </xf>
    <xf numFmtId="0" fontId="54" fillId="36" borderId="119" xfId="0" applyFont="1" applyFill="1" applyBorder="1" applyAlignment="1">
      <alignment horizontal="center" vertical="center"/>
    </xf>
    <xf numFmtId="0" fontId="54" fillId="36" borderId="120" xfId="0" applyFont="1" applyFill="1" applyBorder="1" applyAlignment="1">
      <alignment horizontal="center" vertical="center"/>
    </xf>
    <xf numFmtId="0" fontId="50" fillId="36" borderId="17" xfId="0" applyFont="1" applyFill="1" applyBorder="1" applyAlignment="1">
      <alignment horizontal="center" vertical="center" wrapText="1"/>
    </xf>
    <xf numFmtId="43" fontId="50" fillId="36" borderId="17" xfId="30" applyFont="1" applyFill="1" applyBorder="1" applyAlignment="1">
      <alignment horizontal="center" vertical="center" wrapText="1"/>
    </xf>
    <xf numFmtId="43" fontId="50" fillId="36" borderId="20" xfId="30" applyFont="1" applyFill="1" applyBorder="1" applyAlignment="1">
      <alignment horizontal="center" vertical="center" wrapText="1"/>
    </xf>
    <xf numFmtId="0" fontId="54" fillId="0" borderId="10" xfId="0" applyFont="1" applyBorder="1" applyAlignment="1">
      <alignment horizontal="center"/>
    </xf>
    <xf numFmtId="0" fontId="54" fillId="0" borderId="26" xfId="0" applyFont="1" applyBorder="1" applyAlignment="1">
      <alignment horizontal="center"/>
    </xf>
    <xf numFmtId="0" fontId="54" fillId="0" borderId="22" xfId="0" applyFont="1" applyBorder="1" applyAlignment="1">
      <alignment horizontal="center"/>
    </xf>
    <xf numFmtId="0" fontId="50" fillId="36" borderId="126" xfId="0" applyFont="1" applyFill="1" applyBorder="1" applyAlignment="1">
      <alignment horizontal="center" vertical="center" wrapText="1"/>
    </xf>
    <xf numFmtId="0" fontId="69" fillId="60" borderId="25" xfId="0" applyFont="1" applyFill="1" applyBorder="1" applyAlignment="1">
      <alignment horizontal="center" vertical="center"/>
    </xf>
    <xf numFmtId="0" fontId="69" fillId="60" borderId="23" xfId="0" applyFont="1" applyFill="1" applyBorder="1" applyAlignment="1">
      <alignment horizontal="center" vertical="center"/>
    </xf>
    <xf numFmtId="0" fontId="69" fillId="60" borderId="21" xfId="0" applyFont="1" applyFill="1" applyBorder="1" applyAlignment="1">
      <alignment horizontal="center" vertical="center"/>
    </xf>
    <xf numFmtId="0" fontId="69" fillId="42" borderId="25" xfId="0" applyFont="1" applyFill="1" applyBorder="1" applyAlignment="1">
      <alignment horizontal="center" vertical="center"/>
    </xf>
    <xf numFmtId="0" fontId="69" fillId="42" borderId="23" xfId="0" applyFont="1" applyFill="1" applyBorder="1" applyAlignment="1">
      <alignment horizontal="center" vertical="center"/>
    </xf>
    <xf numFmtId="0" fontId="69" fillId="42" borderId="21" xfId="0" applyFont="1" applyFill="1" applyBorder="1" applyAlignment="1">
      <alignment horizontal="center" vertical="center"/>
    </xf>
    <xf numFmtId="0" fontId="58" fillId="37" borderId="77" xfId="0" applyFont="1" applyFill="1" applyBorder="1" applyAlignment="1">
      <alignment horizontal="center"/>
    </xf>
    <xf numFmtId="0" fontId="58" fillId="37" borderId="74" xfId="0" applyFont="1" applyFill="1" applyBorder="1" applyAlignment="1">
      <alignment horizontal="center"/>
    </xf>
    <xf numFmtId="0" fontId="58" fillId="37" borderId="82" xfId="0" applyFont="1" applyFill="1" applyBorder="1" applyAlignment="1">
      <alignment horizontal="center"/>
    </xf>
    <xf numFmtId="0" fontId="50" fillId="36" borderId="16" xfId="0" applyFont="1" applyFill="1" applyBorder="1" applyAlignment="1">
      <alignment horizontal="center" vertical="center" wrapText="1"/>
    </xf>
    <xf numFmtId="43" fontId="50" fillId="36" borderId="16" xfId="30" applyFont="1" applyFill="1" applyBorder="1" applyAlignment="1">
      <alignment horizontal="center" vertical="center" wrapText="1"/>
    </xf>
    <xf numFmtId="0" fontId="11" fillId="0" borderId="63" xfId="0" applyFont="1" applyBorder="1"/>
    <xf numFmtId="0" fontId="11" fillId="0" borderId="64" xfId="0" applyFont="1" applyBorder="1"/>
    <xf numFmtId="0" fontId="11" fillId="0" borderId="10" xfId="0" applyFont="1" applyBorder="1"/>
    <xf numFmtId="0" fontId="11" fillId="0" borderId="22" xfId="0" applyFont="1" applyBorder="1"/>
    <xf numFmtId="0" fontId="11" fillId="0" borderId="10" xfId="0" applyFont="1" applyBorder="1" applyAlignment="1">
      <alignment horizontal="center"/>
    </xf>
    <xf numFmtId="0" fontId="11" fillId="0" borderId="64" xfId="0" applyFont="1" applyBorder="1" applyAlignment="1">
      <alignment horizontal="center"/>
    </xf>
    <xf numFmtId="0" fontId="11" fillId="0" borderId="63" xfId="0" applyFont="1" applyBorder="1" applyAlignment="1">
      <alignment vertical="center"/>
    </xf>
    <xf numFmtId="0" fontId="11" fillId="0" borderId="64" xfId="0" applyFont="1" applyBorder="1" applyAlignment="1">
      <alignment vertical="center"/>
    </xf>
    <xf numFmtId="0" fontId="5" fillId="0" borderId="0" xfId="0" applyFont="1"/>
    <xf numFmtId="0" fontId="76" fillId="37" borderId="73" xfId="0" applyFont="1" applyFill="1" applyBorder="1" applyAlignment="1">
      <alignment horizontal="center"/>
    </xf>
    <xf numFmtId="0" fontId="76" fillId="37" borderId="0" xfId="0" applyFont="1" applyFill="1" applyAlignment="1">
      <alignment horizontal="center"/>
    </xf>
    <xf numFmtId="0" fontId="79" fillId="47" borderId="36" xfId="0" applyFont="1" applyFill="1" applyBorder="1" applyAlignment="1">
      <alignment horizontal="center"/>
    </xf>
    <xf numFmtId="0" fontId="79" fillId="47" borderId="14" xfId="0" applyFont="1" applyFill="1" applyBorder="1" applyAlignment="1">
      <alignment horizontal="center"/>
    </xf>
    <xf numFmtId="0" fontId="79" fillId="47" borderId="67" xfId="0" applyFont="1" applyFill="1" applyBorder="1" applyAlignment="1">
      <alignment horizontal="center"/>
    </xf>
    <xf numFmtId="0" fontId="77" fillId="47" borderId="28" xfId="0" applyFont="1" applyFill="1" applyBorder="1" applyAlignment="1">
      <alignment horizontal="center"/>
    </xf>
    <xf numFmtId="0" fontId="77" fillId="47" borderId="68" xfId="0" applyFont="1" applyFill="1" applyBorder="1" applyAlignment="1">
      <alignment horizontal="center"/>
    </xf>
    <xf numFmtId="0" fontId="77" fillId="47" borderId="47" xfId="0" applyFont="1" applyFill="1" applyBorder="1" applyAlignment="1">
      <alignment horizontal="center"/>
    </xf>
    <xf numFmtId="0" fontId="77" fillId="47" borderId="45" xfId="0" applyFont="1" applyFill="1" applyBorder="1" applyAlignment="1">
      <alignment horizontal="center"/>
    </xf>
    <xf numFmtId="0" fontId="77" fillId="47" borderId="69" xfId="0" applyFont="1" applyFill="1" applyBorder="1" applyAlignment="1">
      <alignment horizontal="center"/>
    </xf>
    <xf numFmtId="0" fontId="77" fillId="47" borderId="46" xfId="0" applyFont="1" applyFill="1" applyBorder="1" applyAlignment="1">
      <alignment horizontal="center"/>
    </xf>
    <xf numFmtId="0" fontId="41" fillId="47" borderId="10" xfId="0" applyFont="1" applyFill="1" applyBorder="1" applyAlignment="1">
      <alignment horizontal="center"/>
    </xf>
    <xf numFmtId="0" fontId="41" fillId="47" borderId="26" xfId="0" applyFont="1" applyFill="1" applyBorder="1" applyAlignment="1">
      <alignment horizontal="center"/>
    </xf>
    <xf numFmtId="0" fontId="41" fillId="47" borderId="22" xfId="0" applyFont="1" applyFill="1" applyBorder="1" applyAlignment="1">
      <alignment horizontal="center"/>
    </xf>
    <xf numFmtId="0" fontId="79" fillId="47" borderId="10" xfId="0" applyFont="1" applyFill="1" applyBorder="1" applyAlignment="1">
      <alignment horizontal="center"/>
    </xf>
    <xf numFmtId="0" fontId="79" fillId="47" borderId="22" xfId="0" applyFont="1" applyFill="1" applyBorder="1" applyAlignment="1">
      <alignment horizontal="center"/>
    </xf>
    <xf numFmtId="0" fontId="50" fillId="0" borderId="0" xfId="0" applyFont="1" applyAlignment="1">
      <alignment horizontal="left" vertical="center" wrapText="1"/>
    </xf>
    <xf numFmtId="0" fontId="11" fillId="0" borderId="0" xfId="0" applyFont="1"/>
    <xf numFmtId="0" fontId="11" fillId="0" borderId="24" xfId="0" applyFont="1" applyBorder="1"/>
    <xf numFmtId="0" fontId="11" fillId="0" borderId="12" xfId="0" applyFont="1" applyBorder="1"/>
    <xf numFmtId="0" fontId="11" fillId="0" borderId="31" xfId="0" applyFont="1" applyBorder="1"/>
    <xf numFmtId="0" fontId="11" fillId="0" borderId="24" xfId="0" applyFont="1" applyBorder="1" applyAlignment="1">
      <alignment horizontal="left"/>
    </xf>
    <xf numFmtId="0" fontId="11" fillId="0" borderId="12" xfId="0" applyFont="1" applyBorder="1" applyAlignment="1">
      <alignment horizontal="left"/>
    </xf>
    <xf numFmtId="0" fontId="11" fillId="0" borderId="31" xfId="0" applyFont="1" applyBorder="1" applyAlignment="1">
      <alignment horizontal="left"/>
    </xf>
    <xf numFmtId="0" fontId="50" fillId="34" borderId="0" xfId="0" applyFont="1" applyFill="1" applyAlignment="1">
      <alignment horizontal="left" vertical="center" wrapText="1"/>
    </xf>
    <xf numFmtId="0" fontId="55" fillId="41" borderId="80" xfId="0" applyFont="1" applyFill="1" applyBorder="1" applyAlignment="1">
      <alignment horizontal="center" vertical="center"/>
    </xf>
    <xf numFmtId="0" fontId="54" fillId="41" borderId="80" xfId="0" applyFont="1" applyFill="1" applyBorder="1" applyAlignment="1">
      <alignment horizontal="center" vertical="center" wrapText="1"/>
    </xf>
    <xf numFmtId="0" fontId="54" fillId="41" borderId="92" xfId="0" applyFont="1" applyFill="1" applyBorder="1" applyAlignment="1">
      <alignment horizontal="center" vertical="center" wrapText="1"/>
    </xf>
    <xf numFmtId="0" fontId="69" fillId="55" borderId="80" xfId="0" applyFont="1" applyFill="1" applyBorder="1" applyAlignment="1">
      <alignment horizontal="center"/>
    </xf>
    <xf numFmtId="0" fontId="69" fillId="37" borderId="77" xfId="0" applyFont="1" applyFill="1" applyBorder="1" applyAlignment="1">
      <alignment horizontal="center"/>
    </xf>
    <xf numFmtId="0" fontId="69" fillId="37" borderId="74" xfId="0" applyFont="1" applyFill="1" applyBorder="1" applyAlignment="1">
      <alignment horizontal="center"/>
    </xf>
    <xf numFmtId="0" fontId="55" fillId="41" borderId="100" xfId="0" applyFont="1" applyFill="1" applyBorder="1" applyAlignment="1">
      <alignment horizontal="center" vertical="center" wrapText="1"/>
    </xf>
    <xf numFmtId="0" fontId="55" fillId="41" borderId="99" xfId="0" applyFont="1" applyFill="1" applyBorder="1" applyAlignment="1">
      <alignment horizontal="center" vertical="center" wrapText="1"/>
    </xf>
    <xf numFmtId="0" fontId="55" fillId="41" borderId="81" xfId="0" applyFont="1" applyFill="1" applyBorder="1" applyAlignment="1">
      <alignment horizontal="center" vertical="center" wrapText="1"/>
    </xf>
    <xf numFmtId="0" fontId="69" fillId="55" borderId="0" xfId="0" applyFont="1" applyFill="1" applyAlignment="1">
      <alignment horizontal="left"/>
    </xf>
    <xf numFmtId="0" fontId="69" fillId="37" borderId="73" xfId="0" applyFont="1" applyFill="1" applyBorder="1" applyAlignment="1">
      <alignment horizontal="center"/>
    </xf>
    <xf numFmtId="0" fontId="69" fillId="37" borderId="0" xfId="0" applyFont="1" applyFill="1" applyAlignment="1">
      <alignment horizontal="center"/>
    </xf>
    <xf numFmtId="0" fontId="69" fillId="37" borderId="73" xfId="0" applyFont="1" applyFill="1" applyBorder="1" applyAlignment="1">
      <alignment horizontal="center" vertical="center"/>
    </xf>
    <xf numFmtId="0" fontId="69" fillId="37" borderId="0" xfId="0" applyFont="1" applyFill="1" applyAlignment="1">
      <alignment horizontal="center" vertical="center"/>
    </xf>
    <xf numFmtId="0" fontId="50" fillId="0" borderId="10" xfId="0" applyFont="1" applyBorder="1" applyAlignment="1">
      <alignment horizontal="left" vertical="center" wrapText="1"/>
    </xf>
    <xf numFmtId="0" fontId="50" fillId="0" borderId="22" xfId="0" applyFont="1" applyBorder="1" applyAlignment="1">
      <alignment horizontal="left" vertical="center" wrapText="1"/>
    </xf>
    <xf numFmtId="0" fontId="50" fillId="0" borderId="12" xfId="0" applyFont="1" applyBorder="1" applyAlignment="1">
      <alignment horizontal="left" vertical="center" wrapText="1"/>
    </xf>
    <xf numFmtId="0" fontId="55" fillId="41" borderId="10" xfId="0" applyFont="1" applyFill="1" applyBorder="1" applyAlignment="1">
      <alignment horizontal="center" vertical="center" wrapText="1"/>
    </xf>
    <xf numFmtId="0" fontId="55" fillId="41" borderId="26" xfId="0" applyFont="1" applyFill="1" applyBorder="1" applyAlignment="1">
      <alignment horizontal="center" vertical="center" wrapText="1"/>
    </xf>
    <xf numFmtId="0" fontId="55" fillId="41" borderId="22" xfId="0" applyFont="1" applyFill="1" applyBorder="1" applyAlignment="1">
      <alignment horizontal="center" vertical="center" wrapText="1"/>
    </xf>
    <xf numFmtId="0" fontId="50" fillId="41" borderId="12" xfId="0" applyFont="1" applyFill="1" applyBorder="1" applyAlignment="1">
      <alignment horizontal="left" vertical="center" wrapText="1"/>
    </xf>
    <xf numFmtId="0" fontId="50" fillId="61" borderId="121" xfId="0" applyFont="1" applyFill="1" applyBorder="1" applyAlignment="1">
      <alignment horizontal="left" vertical="center" wrapText="1"/>
    </xf>
    <xf numFmtId="0" fontId="50" fillId="61" borderId="122" xfId="0" applyFont="1" applyFill="1" applyBorder="1" applyAlignment="1">
      <alignment horizontal="left" vertical="center" wrapText="1"/>
    </xf>
    <xf numFmtId="0" fontId="50" fillId="61" borderId="123" xfId="0" applyFont="1" applyFill="1" applyBorder="1" applyAlignment="1">
      <alignment horizontal="left" vertical="center" wrapText="1"/>
    </xf>
    <xf numFmtId="0" fontId="50" fillId="41" borderId="10" xfId="0" applyFont="1" applyFill="1" applyBorder="1" applyAlignment="1">
      <alignment horizontal="left" vertical="center" wrapText="1"/>
    </xf>
    <xf numFmtId="0" fontId="50" fillId="41" borderId="22" xfId="0" applyFont="1" applyFill="1" applyBorder="1" applyAlignment="1">
      <alignment horizontal="left" vertical="center" wrapText="1"/>
    </xf>
    <xf numFmtId="0" fontId="50" fillId="0" borderId="12" xfId="0" applyFont="1" applyBorder="1" applyAlignment="1">
      <alignment horizontal="left"/>
    </xf>
    <xf numFmtId="0" fontId="50" fillId="0" borderId="10" xfId="0" applyFont="1" applyBorder="1" applyAlignment="1">
      <alignment horizontal="left"/>
    </xf>
    <xf numFmtId="0" fontId="50" fillId="0" borderId="22" xfId="0" applyFont="1" applyBorder="1" applyAlignment="1">
      <alignment horizontal="left"/>
    </xf>
    <xf numFmtId="0" fontId="69" fillId="37" borderId="41" xfId="0" applyFont="1" applyFill="1" applyBorder="1" applyAlignment="1">
      <alignment horizontal="center"/>
    </xf>
    <xf numFmtId="0" fontId="69" fillId="37" borderId="61" xfId="0" applyFont="1" applyFill="1" applyBorder="1" applyAlignment="1">
      <alignment horizontal="center"/>
    </xf>
    <xf numFmtId="0" fontId="50" fillId="61" borderId="48" xfId="0" applyFont="1" applyFill="1" applyBorder="1" applyAlignment="1">
      <alignment horizontal="left" vertical="center" wrapText="1"/>
    </xf>
    <xf numFmtId="0" fontId="50" fillId="61" borderId="54" xfId="0" applyFont="1" applyFill="1" applyBorder="1" applyAlignment="1">
      <alignment horizontal="left" vertical="center" wrapText="1"/>
    </xf>
    <xf numFmtId="0" fontId="50" fillId="61" borderId="18" xfId="0" applyFont="1" applyFill="1" applyBorder="1" applyAlignment="1">
      <alignment horizontal="left" vertical="center" wrapText="1"/>
    </xf>
    <xf numFmtId="0" fontId="55" fillId="41" borderId="80" xfId="0" applyFont="1" applyFill="1" applyBorder="1" applyAlignment="1">
      <alignment horizontal="center" vertical="center" wrapText="1"/>
    </xf>
    <xf numFmtId="0" fontId="55" fillId="41" borderId="96" xfId="0" applyFont="1" applyFill="1" applyBorder="1" applyAlignment="1">
      <alignment horizontal="center" vertical="center" wrapText="1"/>
    </xf>
    <xf numFmtId="0" fontId="50" fillId="45" borderId="10" xfId="0" applyFont="1" applyFill="1" applyBorder="1" applyAlignment="1">
      <alignment horizontal="center"/>
    </xf>
    <xf numFmtId="0" fontId="50" fillId="45" borderId="26" xfId="0" applyFont="1" applyFill="1" applyBorder="1" applyAlignment="1">
      <alignment horizontal="center"/>
    </xf>
    <xf numFmtId="0" fontId="50" fillId="45" borderId="22" xfId="0" applyFont="1" applyFill="1" applyBorder="1" applyAlignment="1">
      <alignment horizontal="center"/>
    </xf>
    <xf numFmtId="0" fontId="50" fillId="44" borderId="10" xfId="0" applyFont="1" applyFill="1" applyBorder="1" applyAlignment="1">
      <alignment horizontal="center"/>
    </xf>
    <xf numFmtId="0" fontId="50" fillId="44" borderId="26" xfId="0" applyFont="1" applyFill="1" applyBorder="1" applyAlignment="1">
      <alignment horizontal="center"/>
    </xf>
    <xf numFmtId="0" fontId="50" fillId="44" borderId="22" xfId="0" applyFont="1" applyFill="1" applyBorder="1" applyAlignment="1">
      <alignment horizontal="center"/>
    </xf>
    <xf numFmtId="0" fontId="50" fillId="41" borderId="10" xfId="0" applyFont="1" applyFill="1" applyBorder="1" applyAlignment="1">
      <alignment horizontal="center"/>
    </xf>
    <xf numFmtId="0" fontId="50" fillId="41" borderId="26" xfId="0" applyFont="1" applyFill="1" applyBorder="1" applyAlignment="1">
      <alignment horizontal="center"/>
    </xf>
    <xf numFmtId="0" fontId="50" fillId="41" borderId="22" xfId="0" applyFont="1" applyFill="1" applyBorder="1" applyAlignment="1">
      <alignment horizontal="center"/>
    </xf>
    <xf numFmtId="0" fontId="50" fillId="0" borderId="23" xfId="0" applyFont="1" applyBorder="1" applyAlignment="1">
      <alignment horizontal="center"/>
    </xf>
    <xf numFmtId="0" fontId="50" fillId="0" borderId="0" xfId="0" applyFont="1" applyAlignment="1">
      <alignment horizontal="center"/>
    </xf>
    <xf numFmtId="0" fontId="55" fillId="0" borderId="23" xfId="0" applyFont="1" applyBorder="1" applyAlignment="1">
      <alignment horizontal="center"/>
    </xf>
    <xf numFmtId="0" fontId="50" fillId="52" borderId="10" xfId="0" applyFont="1" applyFill="1" applyBorder="1" applyAlignment="1">
      <alignment horizontal="center"/>
    </xf>
    <xf numFmtId="0" fontId="50" fillId="52" borderId="22" xfId="0" applyFont="1" applyFill="1" applyBorder="1" applyAlignment="1">
      <alignment horizontal="center"/>
    </xf>
    <xf numFmtId="0" fontId="69" fillId="37" borderId="42" xfId="0" applyFont="1" applyFill="1" applyBorder="1" applyAlignment="1">
      <alignment horizontal="center"/>
    </xf>
    <xf numFmtId="0" fontId="55" fillId="41" borderId="43" xfId="0" applyFont="1" applyFill="1" applyBorder="1" applyAlignment="1">
      <alignment horizontal="center" vertical="center" wrapText="1"/>
    </xf>
    <xf numFmtId="0" fontId="55" fillId="41" borderId="0" xfId="0" applyFont="1" applyFill="1" applyAlignment="1">
      <alignment horizontal="center" vertical="center" wrapText="1"/>
    </xf>
    <xf numFmtId="167" fontId="50" fillId="0" borderId="100" xfId="30" applyNumberFormat="1" applyFont="1" applyFill="1" applyBorder="1" applyAlignment="1"/>
    <xf numFmtId="167" fontId="50" fillId="0" borderId="81" xfId="30" applyNumberFormat="1" applyFont="1" applyFill="1" applyBorder="1" applyAlignment="1"/>
    <xf numFmtId="0" fontId="69" fillId="37" borderId="82" xfId="0" applyFont="1" applyFill="1" applyBorder="1" applyAlignment="1">
      <alignment horizontal="center"/>
    </xf>
    <xf numFmtId="0" fontId="9" fillId="0" borderId="0" xfId="0" applyFont="1"/>
    <xf numFmtId="0" fontId="76" fillId="37" borderId="48" xfId="0" applyFont="1" applyFill="1" applyBorder="1" applyAlignment="1">
      <alignment horizontal="center" vertical="center"/>
    </xf>
    <xf numFmtId="0" fontId="76" fillId="37" borderId="54" xfId="0" applyFont="1" applyFill="1" applyBorder="1" applyAlignment="1">
      <alignment horizontal="center" vertical="center"/>
    </xf>
    <xf numFmtId="0" fontId="76" fillId="37" borderId="18" xfId="0" applyFont="1" applyFill="1" applyBorder="1" applyAlignment="1">
      <alignment horizontal="center" vertical="center"/>
    </xf>
    <xf numFmtId="0" fontId="77" fillId="0" borderId="10" xfId="0" applyFont="1" applyBorder="1" applyAlignment="1">
      <alignment horizontal="left"/>
    </xf>
    <xf numFmtId="0" fontId="77" fillId="0" borderId="26" xfId="0" applyFont="1" applyBorder="1" applyAlignment="1">
      <alignment horizontal="left"/>
    </xf>
    <xf numFmtId="0" fontId="77" fillId="0" borderId="22" xfId="0" applyFont="1" applyBorder="1" applyAlignment="1">
      <alignment horizontal="left"/>
    </xf>
    <xf numFmtId="174" fontId="16" fillId="25" borderId="12" xfId="30" applyNumberFormat="1" applyFont="1" applyFill="1" applyBorder="1" applyAlignment="1">
      <alignment horizontal="center"/>
    </xf>
    <xf numFmtId="0" fontId="16" fillId="28" borderId="12" xfId="0" applyFont="1" applyFill="1" applyBorder="1" applyAlignment="1">
      <alignment horizontal="center"/>
    </xf>
    <xf numFmtId="174" fontId="16" fillId="29" borderId="12" xfId="30" applyNumberFormat="1" applyFont="1" applyFill="1" applyBorder="1" applyAlignment="1">
      <alignment horizontal="center"/>
    </xf>
    <xf numFmtId="174" fontId="16" fillId="26" borderId="12" xfId="30" applyNumberFormat="1" applyFont="1" applyFill="1" applyBorder="1" applyAlignment="1">
      <alignment horizontal="center"/>
    </xf>
    <xf numFmtId="0" fontId="16" fillId="27" borderId="12" xfId="0" applyFont="1" applyFill="1" applyBorder="1" applyAlignment="1">
      <alignment horizontal="center"/>
    </xf>
  </cellXfs>
  <cellStyles count="338">
    <cellStyle name="******************************************" xfId="1" xr:uid="{6D934F90-DCEE-40D5-A8E1-C73CF4F3FBCB}"/>
    <cellStyle name="20% - Accent1 2" xfId="2" xr:uid="{D7CA4D56-9D4B-4796-A037-CED1D656882E}"/>
    <cellStyle name="20% - Accent2 2" xfId="3" xr:uid="{415C5B1E-D490-4D1B-BB82-F96661C3F23F}"/>
    <cellStyle name="20% - Accent3 2" xfId="4" xr:uid="{6CB86DD2-C099-4229-84A1-27C22C1BB96C}"/>
    <cellStyle name="20% - Accent4" xfId="5" builtinId="42"/>
    <cellStyle name="20% - Accent4 2" xfId="6" xr:uid="{EF5455F6-9E99-43B2-BD5A-8544962C7E35}"/>
    <cellStyle name="20% - Accent5 2" xfId="7" xr:uid="{2167AA22-E325-442E-B782-501371F0C8AA}"/>
    <cellStyle name="20% - Accent6 2" xfId="8" xr:uid="{D043F088-63E1-4E85-B47B-615C75D032AA}"/>
    <cellStyle name="40% - Accent1 2" xfId="9" xr:uid="{58667F19-70A6-4754-BF6B-67B331B71AB4}"/>
    <cellStyle name="40% - Accent2 2" xfId="10" xr:uid="{B2C66504-037B-4D60-979C-9CCAE7B1FAEE}"/>
    <cellStyle name="40% - Accent3 2" xfId="11" xr:uid="{E44F5702-3AAE-4D56-8B0B-D4690B0902F3}"/>
    <cellStyle name="40% - Accent4 2" xfId="12" xr:uid="{D2CAF342-68D0-475D-9BB1-176710F27FF7}"/>
    <cellStyle name="40% - Accent5 2" xfId="13" xr:uid="{D32888B5-E586-46F5-B954-ADFB23559259}"/>
    <cellStyle name="40% - Accent6 2" xfId="14" xr:uid="{4D459B54-E79D-4925-98CA-28B599B28A6F}"/>
    <cellStyle name="60% - Accent1 2" xfId="15" xr:uid="{DF686486-9D4C-412E-B6E5-258A517E5E62}"/>
    <cellStyle name="60% - Accent2 2" xfId="16" xr:uid="{78B0AB16-4D99-43EA-83DC-DFB043D53246}"/>
    <cellStyle name="60% - Accent3 2" xfId="17" xr:uid="{BA114B05-7228-4AFD-8467-A136DF36E1B5}"/>
    <cellStyle name="60% - Accent4 2" xfId="18" xr:uid="{930D41B3-CD48-45EC-A016-51C03588357F}"/>
    <cellStyle name="60% - Accent5 2" xfId="19" xr:uid="{D6622909-6B61-4456-83E7-B8F0D3894ADE}"/>
    <cellStyle name="60% - Accent6 2" xfId="20" xr:uid="{444CE07E-6ADE-40BB-B782-E4A5F574D0D7}"/>
    <cellStyle name="Accent1 2" xfId="21" xr:uid="{01F36E50-5D7F-49B6-B475-08BCD704F15E}"/>
    <cellStyle name="Accent2 2" xfId="22" xr:uid="{2F452FA8-7E6C-4075-AC87-88D75C50F127}"/>
    <cellStyle name="Accent3 2" xfId="23" xr:uid="{C10EA872-E39E-450A-93A6-1A3D4ED19EAF}"/>
    <cellStyle name="Accent4 2" xfId="24" xr:uid="{D4CCCC2F-AABF-4CF9-87E4-9FF0DA99936D}"/>
    <cellStyle name="Accent5 2" xfId="25" xr:uid="{8799A6A5-2F25-45A9-9C74-589522674CA4}"/>
    <cellStyle name="Accent6 2" xfId="26" xr:uid="{1D9C589B-1984-4B40-89DF-6129F6268A9B}"/>
    <cellStyle name="Bad 2" xfId="27" xr:uid="{334AD816-7002-44E3-B5D4-1C865ED6307A}"/>
    <cellStyle name="Calculation 2" xfId="28" xr:uid="{F9488BB3-7209-4B99-878E-D447EA1F5BF6}"/>
    <cellStyle name="Check Cell 2" xfId="29" xr:uid="{E7A1870A-20BC-43DD-8E65-CB3671589B06}"/>
    <cellStyle name="Comma" xfId="30" builtinId="3"/>
    <cellStyle name="Comma [0]" xfId="31" builtinId="6"/>
    <cellStyle name="Comma 10" xfId="32" xr:uid="{CC435289-2405-4769-B142-D1AE02291C1C}"/>
    <cellStyle name="Comma 10 2" xfId="33" xr:uid="{2237136F-741D-4B2C-B718-A7A2DB33B25C}"/>
    <cellStyle name="Comma 11" xfId="34" xr:uid="{F81D4022-8902-4B51-B72D-F8C6A41B553D}"/>
    <cellStyle name="Comma 11 2" xfId="35" xr:uid="{8DD62C3E-0C06-4892-903E-57DFCCB6B302}"/>
    <cellStyle name="Comma 12" xfId="36" xr:uid="{B19267E3-77A4-4621-BAE8-5793962855C5}"/>
    <cellStyle name="Comma 13" xfId="37" xr:uid="{1B222796-C078-4071-A66F-9E0084930C0E}"/>
    <cellStyle name="Comma 14" xfId="38" xr:uid="{B0475F2B-9211-4645-954D-BF59EF02B519}"/>
    <cellStyle name="Comma 2" xfId="39" xr:uid="{C5073379-DDDE-47A7-A923-6F9ACBCE831F}"/>
    <cellStyle name="Comma 2 10" xfId="40" xr:uid="{C79DE696-DAE4-44C6-8CA1-1AEA2A9348EC}"/>
    <cellStyle name="Comma 2 2" xfId="41" xr:uid="{9CEF0AF6-7EB7-44CA-95C6-75D14391942B}"/>
    <cellStyle name="Comma 2 2 2" xfId="42" xr:uid="{0016CB3B-A1A2-4B19-86AE-893152B6729C}"/>
    <cellStyle name="Comma 2 2 2 2" xfId="43" xr:uid="{8D963F62-DA19-40F2-B463-782C8049258D}"/>
    <cellStyle name="Comma 2 2 2 3" xfId="44" xr:uid="{FD10FEA8-C957-4010-9F0B-339FF0B8C992}"/>
    <cellStyle name="Comma 2 2 3" xfId="45" xr:uid="{CDF69EB0-C503-4EBA-AB71-A8312920203B}"/>
    <cellStyle name="Comma 2 2 4" xfId="46" xr:uid="{2C8CF29A-1EBA-4E32-B984-5D83323B5A77}"/>
    <cellStyle name="Comma 2 29" xfId="47" xr:uid="{9FAD5775-DE11-443F-86DC-F59E3FFAA0CD}"/>
    <cellStyle name="Comma 2 3" xfId="48" xr:uid="{9208D9D4-59AD-43B4-89FC-ECEA210F294E}"/>
    <cellStyle name="Comma 2 3 2" xfId="49" xr:uid="{161017D5-BA74-45D1-878D-A3419CD061B3}"/>
    <cellStyle name="Comma 2 3 2 2" xfId="50" xr:uid="{96D2F8BF-7129-41A1-B4EA-3C0422258DC4}"/>
    <cellStyle name="Comma 2 3 2 3" xfId="51" xr:uid="{28049F93-0FD7-48B0-87D3-FA6E852B3C18}"/>
    <cellStyle name="Comma 2 3 3" xfId="52" xr:uid="{B965AA80-B26B-4B6A-8383-DF2DDD754965}"/>
    <cellStyle name="Comma 2 4" xfId="53" xr:uid="{A697A41D-37E4-43CF-B8D8-EEC498BC5BB8}"/>
    <cellStyle name="Comma 2 4 2" xfId="54" xr:uid="{3461C212-B999-40A2-8164-37D372AA5D5E}"/>
    <cellStyle name="Comma 2 4 2 2" xfId="55" xr:uid="{93DC55D4-0CBA-460F-9674-4119B3C4BE97}"/>
    <cellStyle name="Comma 2 4 3" xfId="56" xr:uid="{C3F32705-C8E3-40DC-BBB4-CA43EB4B2C66}"/>
    <cellStyle name="Comma 2 5" xfId="57" xr:uid="{D88EEC7F-6D03-4FDE-BC0C-39096D415E26}"/>
    <cellStyle name="Comma 2 6" xfId="58" xr:uid="{9FD8253B-E397-44D6-840B-C0D3C18BB607}"/>
    <cellStyle name="Comma 2_MA LIFE - 12 December 2009 - Stage 01A " xfId="59" xr:uid="{48AD37B9-7011-4F1C-B7F1-40CFBDD5FF64}"/>
    <cellStyle name="Comma 26" xfId="60" xr:uid="{2A8C506A-026A-4C2D-931B-6D064788A7E5}"/>
    <cellStyle name="Comma 3" xfId="61" xr:uid="{15A83E1E-11D3-4DCE-9059-46C270B8EDC2}"/>
    <cellStyle name="Comma 3 2" xfId="62" xr:uid="{D30CBE0F-234A-4723-BD53-0ACA65080AAA}"/>
    <cellStyle name="Comma 3 2 2" xfId="63" xr:uid="{00B77947-0A80-4FD3-BD53-BFED04CA4728}"/>
    <cellStyle name="Comma 3 2 3" xfId="64" xr:uid="{95719484-2DDF-4EAC-A64D-505E28E6CCDE}"/>
    <cellStyle name="Comma 3 2 4" xfId="65" xr:uid="{35E79223-D369-4A8C-ADDA-5F1E6349C370}"/>
    <cellStyle name="Comma 3 3" xfId="66" xr:uid="{1C1CF233-B5D5-4A69-BA90-CF838629CD18}"/>
    <cellStyle name="Comma 3 3 2" xfId="67" xr:uid="{B35EC2C9-2521-4242-8D92-B7629F109624}"/>
    <cellStyle name="Comma 3 3 3" xfId="68" xr:uid="{58B58410-F632-4E18-B740-FB1F937E23B4}"/>
    <cellStyle name="Comma 3 3 4" xfId="69" xr:uid="{523EE258-AA24-4275-BBA1-A9BD18CA110D}"/>
    <cellStyle name="Comma 3 4" xfId="70" xr:uid="{C8B04016-891C-4461-BD61-DAAE1AF23210}"/>
    <cellStyle name="Comma 3 5" xfId="71" xr:uid="{0AE52AC7-1C6D-4B2A-AED5-1E08045AF608}"/>
    <cellStyle name="Comma 4" xfId="72" xr:uid="{E7D73B99-ABE8-41A3-A895-227A47F85CC8}"/>
    <cellStyle name="Comma 4 2" xfId="73" xr:uid="{FA2278B0-7BEA-4018-B2FA-708B48C835C3}"/>
    <cellStyle name="Comma 4 2 2" xfId="74" xr:uid="{8180DBDA-7FDA-4A39-B565-11F2113ECB7C}"/>
    <cellStyle name="Comma 4 2 3" xfId="75" xr:uid="{D005AE5D-5CAD-42A5-95F3-734DC32A8FBC}"/>
    <cellStyle name="Comma 4 3" xfId="76" xr:uid="{1FDC4F1F-6B89-4C94-8BFD-62405143EA10}"/>
    <cellStyle name="Comma 4 3 2" xfId="77" xr:uid="{E3F428B9-4CE8-4332-AF68-1DC28E6386AB}"/>
    <cellStyle name="Comma 4 3 2 2" xfId="78" xr:uid="{0702307E-E987-4BB7-80A1-A20A8A82C404}"/>
    <cellStyle name="Comma 4 3 3" xfId="79" xr:uid="{43657C1D-5886-4547-A2AA-907A221C1A07}"/>
    <cellStyle name="Comma 4 3 3 2" xfId="80" xr:uid="{EEEFAA52-CF73-4F30-9538-9CB39674AA98}"/>
    <cellStyle name="Comma 4 3 4" xfId="81" xr:uid="{0D5B3868-939B-4F37-B218-5CF658950E57}"/>
    <cellStyle name="Comma 4 3 4 2" xfId="82" xr:uid="{25825A3B-3C08-4D55-99C0-760F29BBE53E}"/>
    <cellStyle name="Comma 4 3 5" xfId="83" xr:uid="{6874E773-247B-4C93-89EB-AFAC1BDC103D}"/>
    <cellStyle name="Comma 4 4" xfId="84" xr:uid="{92A6DAE2-EEC3-4203-9FFD-B3911A942B77}"/>
    <cellStyle name="Comma 4 4 2" xfId="85" xr:uid="{A02A6401-3707-4EB5-AD86-667F1CE8A723}"/>
    <cellStyle name="Comma 4 5" xfId="86" xr:uid="{74FC617F-B226-4B4F-92A6-FC2CEDE76A82}"/>
    <cellStyle name="Comma 4 5 2" xfId="87" xr:uid="{69B5BD6A-944C-4F9C-B647-A260BDFF0E70}"/>
    <cellStyle name="Comma 4 6" xfId="88" xr:uid="{BA9FF5D9-7035-4563-82EE-7E37311AAC71}"/>
    <cellStyle name="Comma 4 6 2" xfId="89" xr:uid="{C558D9B2-967F-4AF5-AE45-BCE2A4864225}"/>
    <cellStyle name="Comma 5" xfId="90" xr:uid="{9D3E3A78-B4A4-4131-89AA-92F04B959728}"/>
    <cellStyle name="Comma 5 2" xfId="91" xr:uid="{2CAF1AFA-2E70-4DED-8826-22585C161DB3}"/>
    <cellStyle name="Comma 5 2 2" xfId="92" xr:uid="{9F9E42D9-68BA-4B6F-8B3D-3415477BD6A0}"/>
    <cellStyle name="Comma 5 2 2 2" xfId="93" xr:uid="{90E98544-3C11-49E1-B76E-5107CB4A9A46}"/>
    <cellStyle name="Comma 5 2 3" xfId="94" xr:uid="{764AEBFB-EC2E-4452-A4B4-E8168D6F1ED7}"/>
    <cellStyle name="Comma 5 3" xfId="95" xr:uid="{88D1090D-D354-456C-9087-7559838B303B}"/>
    <cellStyle name="Comma 5 4" xfId="96" xr:uid="{C2EE263A-3B22-4FA7-B038-D24D79818466}"/>
    <cellStyle name="Comma 5 4 2" xfId="97" xr:uid="{BF81DFBD-53DA-49C3-BB7E-7FDB3F960726}"/>
    <cellStyle name="Comma 5 5" xfId="98" xr:uid="{401853B2-D368-4C37-928F-F1020E611244}"/>
    <cellStyle name="Comma 5 5 2" xfId="99" xr:uid="{C69CC4E5-2F9D-4061-97B9-40D81A894ED9}"/>
    <cellStyle name="Comma 6" xfId="100" xr:uid="{BCC27169-2C0B-4ED2-8046-5A6B41074406}"/>
    <cellStyle name="Comma 6 2" xfId="101" xr:uid="{92556877-4A81-40B6-ADCB-A99DA59BBC1E}"/>
    <cellStyle name="Comma 6 3" xfId="102" xr:uid="{5A42F276-D815-4D69-BF77-B5E6D194C8A4}"/>
    <cellStyle name="Comma 6 4" xfId="103" xr:uid="{E852CA11-BDC2-426A-BCCA-8379DCF73041}"/>
    <cellStyle name="Comma 7" xfId="104" xr:uid="{DC5DFD6F-9293-4C10-AFEA-5EB238CD99DE}"/>
    <cellStyle name="Comma 7 2" xfId="105" xr:uid="{6F173B31-7553-4B25-8327-644A368C37BB}"/>
    <cellStyle name="Comma 7 3" xfId="106" xr:uid="{B012CE8A-32E5-4AC7-B876-A4BDDE246A4E}"/>
    <cellStyle name="Comma 8" xfId="107" xr:uid="{7228F88A-F0D8-446B-88A9-EB58663DF345}"/>
    <cellStyle name="Comma 8 2" xfId="108" xr:uid="{07E14434-CE43-4BBD-A8A8-182FDD195C06}"/>
    <cellStyle name="Comma 8 2 2" xfId="109" xr:uid="{EEAE033D-7885-4356-B0BE-53FDCB6CE991}"/>
    <cellStyle name="Comma 8 2 3" xfId="110" xr:uid="{AE76E5E3-1857-4BFF-9156-6DBC4999B076}"/>
    <cellStyle name="Comma 8 3" xfId="111" xr:uid="{E2620DAB-5C5D-4C74-823A-04137DE460B8}"/>
    <cellStyle name="Comma 8 3 2" xfId="112" xr:uid="{7CAF1A00-382D-4097-A036-0A31877C97A1}"/>
    <cellStyle name="Comma 8 4" xfId="113" xr:uid="{71C46F0D-0400-43E5-BF49-337D912F3FFE}"/>
    <cellStyle name="Comma 8 4 2" xfId="114" xr:uid="{0B8EA26D-47BE-4C38-8FEB-CF0E9ED035A7}"/>
    <cellStyle name="Comma 8 5" xfId="115" xr:uid="{FFAB8A2D-1674-4951-B96B-72AA18670C05}"/>
    <cellStyle name="Comma 9" xfId="116" xr:uid="{F3B0F879-6368-4E98-A1B5-097BA60F7CE2}"/>
    <cellStyle name="Comma 9 2" xfId="117" xr:uid="{960B30CF-A9C7-4471-88C6-21E6C1832111}"/>
    <cellStyle name="Comma 9 2 2" xfId="118" xr:uid="{A8376D3B-1DF8-4D05-B556-A4C6F0071C43}"/>
    <cellStyle name="Comma 9 2 3" xfId="119" xr:uid="{DC83DD88-9F75-48BE-A0AF-CC8FDCE1F41D}"/>
    <cellStyle name="Currency 2" xfId="120" xr:uid="{EA1D0743-638E-41A0-93CF-4F84E7929818}"/>
    <cellStyle name="Currency 2 2" xfId="121" xr:uid="{BA04C055-F69B-46E0-941D-39A5C48FB912}"/>
    <cellStyle name="Currency 2 2 2" xfId="122" xr:uid="{096D42EE-6844-4271-8CE2-739AD1057F73}"/>
    <cellStyle name="Currency 2 2 3" xfId="123" xr:uid="{21F26938-BCD2-484E-9F4D-47B68B03362A}"/>
    <cellStyle name="Currency 2 2 4" xfId="124" xr:uid="{3EA88E0C-DA42-44B8-8ADB-ED4255DB65E8}"/>
    <cellStyle name="Currency 2 3" xfId="125" xr:uid="{7C2A6099-11CF-4E27-8B53-D9E1B52AB720}"/>
    <cellStyle name="Currency 2 4" xfId="126" xr:uid="{DC271EBC-4C7D-4AA8-A9B0-BB692AE4856B}"/>
    <cellStyle name="Currency 2 5" xfId="127" xr:uid="{1C7F3246-7622-402B-A7CD-9036E3185A91}"/>
    <cellStyle name="Currency 3" xfId="128" xr:uid="{2956F7CF-CCF0-4D96-852F-CE5596687772}"/>
    <cellStyle name="Currency 3 2" xfId="129" xr:uid="{F8F9C067-CD44-4985-8A6F-DF2F5CC68679}"/>
    <cellStyle name="Currency 4" xfId="130" xr:uid="{9628C115-E518-46C3-823B-3D935C2C61CB}"/>
    <cellStyle name="Currency 4 2" xfId="131" xr:uid="{44E7B471-6159-4FF7-B1FF-F7922D6A4626}"/>
    <cellStyle name="Currency 5" xfId="132" xr:uid="{BF8B4DF4-4B76-4342-88E0-0DBBBB4BB055}"/>
    <cellStyle name="Currency 5 2" xfId="133" xr:uid="{DAB23FD2-D33D-42B2-89F6-447051B67836}"/>
    <cellStyle name="Currency 6" xfId="134" xr:uid="{806696C6-4905-4821-87AB-2D972AE365BC}"/>
    <cellStyle name="Explanatory Text 2" xfId="135" xr:uid="{F5D519D1-32F8-433D-A3FC-E9918F5C129B}"/>
    <cellStyle name="Formula" xfId="136" xr:uid="{2CBE32C7-4886-4EF2-BBD4-2B2D40DEC4C4}"/>
    <cellStyle name="Good" xfId="137" builtinId="26"/>
    <cellStyle name="Good 2" xfId="138" xr:uid="{A97B09F3-A941-4C87-BE25-19DE4C6A19A3}"/>
    <cellStyle name="Heading 1 2" xfId="139" xr:uid="{6B603063-D9A7-4277-B1E3-005659DC9E87}"/>
    <cellStyle name="Heading 2" xfId="140" builtinId="17"/>
    <cellStyle name="Heading 2 2" xfId="141" xr:uid="{754E90D0-6710-4FCF-AD40-15BE2D96CED9}"/>
    <cellStyle name="Heading 3" xfId="142" builtinId="18"/>
    <cellStyle name="Heading 3 2" xfId="143" xr:uid="{E92C5BF5-5278-4814-B68D-6D5B1821201E}"/>
    <cellStyle name="Heading 4 2" xfId="144" xr:uid="{D5867D52-7626-47D3-94E5-95E3A2969EE9}"/>
    <cellStyle name="Hyperlink" xfId="145" builtinId="8"/>
    <cellStyle name="Input 2" xfId="146" xr:uid="{C81BBCC8-F125-4134-80DC-12BE61192F82}"/>
    <cellStyle name="Linked Cell 2" xfId="147" xr:uid="{1156059C-1F11-455E-AF96-1695CF0483BA}"/>
    <cellStyle name="Neutral 2" xfId="148" xr:uid="{B231F1D7-571A-4CE1-A96D-18A019D299B6}"/>
    <cellStyle name="Normal" xfId="0" builtinId="0"/>
    <cellStyle name="Normal 10" xfId="149" xr:uid="{89B0DF78-EBEC-49ED-A487-AA1C42BEDDC1}"/>
    <cellStyle name="Normal 10 2" xfId="150" xr:uid="{660AAB27-CECF-4F07-BEB9-1B0793C7CA9A}"/>
    <cellStyle name="Normal 10 2 2" xfId="151" xr:uid="{5E45D797-EE67-4657-B705-8F9036FC0C5A}"/>
    <cellStyle name="Normal 10 2 2 2" xfId="152" xr:uid="{5DCA8026-2554-4FD2-A1E9-0022A0F6889E}"/>
    <cellStyle name="Normal 10 2 3" xfId="153" xr:uid="{4B5C92C4-6B4E-442D-89AF-C5C10E752114}"/>
    <cellStyle name="Normal 10 3" xfId="154" xr:uid="{80DFBC49-8C40-473F-8CF7-17A576917440}"/>
    <cellStyle name="Normal 10 3 2" xfId="155" xr:uid="{04CEA5CC-2B0F-46C1-8F1C-D02F3E5C043C}"/>
    <cellStyle name="Normal 10 4" xfId="156" xr:uid="{9D163C08-9E5A-4658-BEA7-C33BFC2EEAAB}"/>
    <cellStyle name="Normal 10 4 2" xfId="157" xr:uid="{1B722466-5581-47B4-BCB1-91F118B75F29}"/>
    <cellStyle name="Normal 10 5" xfId="158" xr:uid="{8FB36268-3FC7-44FC-AE06-51194592AF9B}"/>
    <cellStyle name="Normal 10 6" xfId="159" xr:uid="{FB7944EE-73D0-4F7A-B477-D402C50AB041}"/>
    <cellStyle name="Normal 11" xfId="160" xr:uid="{0D5F3CE1-F6DB-49E7-AACC-4D603A38E211}"/>
    <cellStyle name="Normal 11 2" xfId="161" xr:uid="{73B8741D-4BC9-4027-94E1-B4214DA8CEF3}"/>
    <cellStyle name="Normal 11 3" xfId="162" xr:uid="{DFDDB252-51E8-44EB-9844-4E24E9EE5BAD}"/>
    <cellStyle name="Normal 11 4" xfId="163" xr:uid="{00AD1AB6-4050-4455-BED5-2B8018B78180}"/>
    <cellStyle name="Normal 12" xfId="164" xr:uid="{505748D9-68F3-4A9C-B723-A7D5FA32AC75}"/>
    <cellStyle name="Normal 12 2" xfId="165" xr:uid="{9B26FC27-F370-4FA1-8831-9075E7F6FC8B}"/>
    <cellStyle name="Normal 12 2 2" xfId="166" xr:uid="{C2FDE1B7-B5AF-4BF9-BB8B-14D25848DCF6}"/>
    <cellStyle name="Normal 12 3" xfId="167" xr:uid="{6DC46343-D51D-407D-A285-D8341E2B2247}"/>
    <cellStyle name="Normal 12 3 2" xfId="168" xr:uid="{354083FF-5105-4E55-BDF1-8BE0B5091574}"/>
    <cellStyle name="Normal 12 4" xfId="169" xr:uid="{07646231-9D6E-4C16-BFFB-925722C0BD75}"/>
    <cellStyle name="Normal 12 4 2" xfId="170" xr:uid="{D6CA3094-9530-4808-B8A9-886EDC2AA822}"/>
    <cellStyle name="Normal 12 5" xfId="171" xr:uid="{36192978-FA9E-4DE1-8AFA-44CB51F3695D}"/>
    <cellStyle name="Normal 12 6" xfId="172" xr:uid="{A59EB790-637B-4CFE-95CE-E124C51BA35E}"/>
    <cellStyle name="Normal 13" xfId="173" xr:uid="{7C15694C-00A8-437F-8D3A-F21BD2ADDECA}"/>
    <cellStyle name="Normal 13 2" xfId="174" xr:uid="{AFCBDF51-BBF7-4813-B362-EA04AA51956C}"/>
    <cellStyle name="Normal 13 3" xfId="175" xr:uid="{654ED58D-C43E-4838-B6FE-11F44877E4DD}"/>
    <cellStyle name="Normal 14" xfId="176" xr:uid="{3360B3CC-35A8-43CE-89FC-F786904524A6}"/>
    <cellStyle name="Normal 14 2" xfId="177" xr:uid="{04D30598-3146-4485-879A-1C188CC6CAE3}"/>
    <cellStyle name="Normal 14 3" xfId="178" xr:uid="{624B8D51-5360-4668-8DA2-BBB59592718A}"/>
    <cellStyle name="Normal 14 4" xfId="179" xr:uid="{FA48DBB6-8548-4518-B540-E837B1F2B4DE}"/>
    <cellStyle name="Normal 15" xfId="180" xr:uid="{09544427-262C-4E0F-A6FD-624BAA5397A9}"/>
    <cellStyle name="Normal 15 2" xfId="181" xr:uid="{3413F6E2-4BC5-49BB-85CC-553A92A1CFC9}"/>
    <cellStyle name="Normal 16" xfId="182" xr:uid="{8B5DF642-CBB3-41E9-B42C-2F587FCE2850}"/>
    <cellStyle name="Normal 17" xfId="183" xr:uid="{36C42EF2-F5F5-4A6B-8F5B-A2A5034C0760}"/>
    <cellStyle name="Normal 17 2" xfId="184" xr:uid="{5740BB43-B493-4DE4-BE99-8B67A2DBA6F5}"/>
    <cellStyle name="Normal 17 3" xfId="185" xr:uid="{B1B93037-A274-4303-86F1-5CFB1A1B835F}"/>
    <cellStyle name="Normal 18" xfId="186" xr:uid="{533380A0-A665-41E1-885C-A903272F2546}"/>
    <cellStyle name="Normal 18 2" xfId="187" xr:uid="{C1C1D5C8-700C-4B1B-A639-F44B2AB35EBE}"/>
    <cellStyle name="Normal 18 3" xfId="188" xr:uid="{489BCB3E-B282-4091-BA29-2F6ECD0CC79F}"/>
    <cellStyle name="Normal 19" xfId="189" xr:uid="{92E502B2-CF8E-42E8-9CDB-92DBF97398ED}"/>
    <cellStyle name="Normal 19 2" xfId="190" xr:uid="{02D14E64-1174-4C4F-8A8F-06B80CD1E7C1}"/>
    <cellStyle name="Normal 19 3" xfId="191" xr:uid="{A75B0B3F-3471-4A66-8569-9B7363D5A2B6}"/>
    <cellStyle name="Normal 2" xfId="192" xr:uid="{2E4EE2B5-750E-45D1-A935-6C850AB9454D}"/>
    <cellStyle name="Normal 2 2" xfId="193" xr:uid="{A0F2761A-4195-406C-A9CC-3194369AC232}"/>
    <cellStyle name="Normal 2 2 2" xfId="194" xr:uid="{68BDE7F7-C65B-48A1-A06A-472A7F4F2DA7}"/>
    <cellStyle name="Normal 2 2 2 2" xfId="195" xr:uid="{42DF1BD7-7937-4397-B040-4C8A10A35E8E}"/>
    <cellStyle name="Normal 2 2 2 3" xfId="196" xr:uid="{05D1AFFA-4205-461F-BA95-3E71CA94F3D5}"/>
    <cellStyle name="Normal 2 2 3" xfId="197" xr:uid="{AAB77991-380F-45FA-BAA5-6B8B3548F3A5}"/>
    <cellStyle name="Normal 2 2 4" xfId="198" xr:uid="{0F534613-9FB2-461B-AEA4-89FB93F118C7}"/>
    <cellStyle name="Normal 2 3" xfId="199" xr:uid="{9EA08AEE-2361-4CDC-A15E-CF28F989DF8C}"/>
    <cellStyle name="Normal 2 3 2" xfId="200" xr:uid="{4E51A6CC-FF57-4294-8C64-EC0C6C2D2505}"/>
    <cellStyle name="Normal 2 3 3" xfId="201" xr:uid="{B2D23AFB-AF47-4061-9DF5-1AB9436F3B46}"/>
    <cellStyle name="Normal 2 3 4" xfId="202" xr:uid="{C56E858A-17EB-4AB3-806C-982C6576038B}"/>
    <cellStyle name="Normal 2 4" xfId="203" xr:uid="{E459F9C7-01E7-40EB-8BDC-5D740ADB78A0}"/>
    <cellStyle name="Normal 20" xfId="204" xr:uid="{3F5F5884-C344-460C-9E43-0F5A1149E31F}"/>
    <cellStyle name="Normal 20 2" xfId="205" xr:uid="{134C2C32-FC8A-4C81-ABEA-30DB2363C5E4}"/>
    <cellStyle name="Normal 20 3" xfId="206" xr:uid="{B329BA41-7FC1-4310-8EE3-E26095587879}"/>
    <cellStyle name="Normal 21" xfId="207" xr:uid="{F6C3ACA8-A8F6-4F11-B740-AD7B67494759}"/>
    <cellStyle name="Normal 21 2" xfId="208" xr:uid="{A7B7DCD3-ECC3-4CF1-87D9-8F2F9F5D67A0}"/>
    <cellStyle name="Normal 21 3" xfId="209" xr:uid="{32540BA6-1303-407C-9AA8-DF7D69FFDBA4}"/>
    <cellStyle name="Normal 22" xfId="210" xr:uid="{FEC14540-A0A8-4753-B34E-21AE978EA1F6}"/>
    <cellStyle name="Normal 22 2" xfId="211" xr:uid="{B5FE3C0D-BF8E-4A34-8AA8-32D612A37ECC}"/>
    <cellStyle name="Normal 22 3" xfId="212" xr:uid="{1872BEF3-8A53-4661-9AA5-8AE9164BC736}"/>
    <cellStyle name="Normal 23" xfId="213" xr:uid="{0C5E4301-C910-4B15-ADCE-38F209B5E2E0}"/>
    <cellStyle name="Normal 23 2" xfId="214" xr:uid="{7F70E32F-37CD-422D-8E4D-8600B90DE59D}"/>
    <cellStyle name="Normal 24" xfId="215" xr:uid="{ADEAE874-5CED-426B-99EB-A422FF9B49DC}"/>
    <cellStyle name="Normal 25" xfId="216" xr:uid="{BED4C6B5-A57F-476B-80E5-EA1965EA1AD9}"/>
    <cellStyle name="Normal 3" xfId="217" xr:uid="{83485A69-941E-4B96-BDFB-D607D2CE8582}"/>
    <cellStyle name="Normal 3 2" xfId="218" xr:uid="{49B88F2C-1E80-495B-81D3-1AA028972E4B}"/>
    <cellStyle name="Normal 3 2 2" xfId="219" xr:uid="{4632251D-0D92-4C99-936D-ECF59FF1A531}"/>
    <cellStyle name="Normal 3 2 2 2" xfId="220" xr:uid="{32F860D0-99DE-4E33-BE38-486C88ED88D0}"/>
    <cellStyle name="Normal 3 2 2 2 2" xfId="221" xr:uid="{7EE6638B-3B82-436F-A29C-44197D3537E2}"/>
    <cellStyle name="Normal 3 2 2 3" xfId="222" xr:uid="{277034D2-CACC-42FC-B699-AB6EB142569A}"/>
    <cellStyle name="Normal 3 2 3" xfId="223" xr:uid="{36C07EBC-B6C1-4355-BDB0-66352CCCB1F6}"/>
    <cellStyle name="Normal 3 2 3 2" xfId="224" xr:uid="{9005CEED-A474-473F-8881-A6B5872EA4C9}"/>
    <cellStyle name="Normal 3 2 4" xfId="225" xr:uid="{DA62950D-3637-4F70-A529-DAD517F23FAC}"/>
    <cellStyle name="Normal 3 2 4 2" xfId="226" xr:uid="{675C2CF7-51CA-445B-B44F-54303BF26A82}"/>
    <cellStyle name="Normal 3 2 5" xfId="227" xr:uid="{C1EE203A-7DFE-4A6C-A4AA-BF9CF138D681}"/>
    <cellStyle name="Normal 3 2 5 2" xfId="228" xr:uid="{6D036637-D46B-456B-BD1E-7D5051D0C912}"/>
    <cellStyle name="Normal 3 2 6" xfId="229" xr:uid="{9BF3BBFF-FBA0-4171-8930-6BD07E91F273}"/>
    <cellStyle name="Normal 3 2 7" xfId="230" xr:uid="{BA223F96-0621-491D-85AE-5B2F5CD92C64}"/>
    <cellStyle name="Normal 3 3" xfId="231" xr:uid="{97C9AAEC-2BBD-461D-9AD8-E510AF96FE60}"/>
    <cellStyle name="Normal 3 3 2" xfId="232" xr:uid="{4E43097B-4BB6-4196-8007-6323B308016E}"/>
    <cellStyle name="Normal 3 3 2 2" xfId="233" xr:uid="{72136C07-9D63-4960-A0B5-E9C365188230}"/>
    <cellStyle name="Normal 3 3 2 2 2" xfId="234" xr:uid="{4549D4E8-924A-45D2-80E5-B8B38185BB94}"/>
    <cellStyle name="Normal 3 3 2 3" xfId="235" xr:uid="{EC2629AE-BC8D-46DD-8D58-4A0342131D79}"/>
    <cellStyle name="Normal 3 3 3" xfId="236" xr:uid="{B61A1750-BE4E-491F-8294-735E67DCA128}"/>
    <cellStyle name="Normal 3 3 3 2" xfId="237" xr:uid="{8302F39D-D701-48C3-B7C2-EE09FA68768B}"/>
    <cellStyle name="Normal 3 3 4" xfId="238" xr:uid="{671B011A-F2D7-42DB-8C0F-07C8B18D2503}"/>
    <cellStyle name="Normal 3 3 4 2" xfId="239" xr:uid="{B12F0F87-B4DF-493D-8FA6-1DF8605CB0EB}"/>
    <cellStyle name="Normal 3 3 5" xfId="240" xr:uid="{4B1BAE31-1F0B-4D63-B3A9-4A7787818036}"/>
    <cellStyle name="Normal 3 3 5 2" xfId="241" xr:uid="{118B22E9-201F-48BF-9F80-A41B05C38EEA}"/>
    <cellStyle name="Normal 3 3 6" xfId="242" xr:uid="{2B68122A-906B-4764-8138-920FF0241FE3}"/>
    <cellStyle name="Normal 3 3 7" xfId="243" xr:uid="{5E94BE4C-3646-42B8-A082-F4B9817AB8DF}"/>
    <cellStyle name="Normal 3 4" xfId="244" xr:uid="{FED4BE01-2A1B-4734-9040-C23A642C4D29}"/>
    <cellStyle name="Normal 3 4 2" xfId="245" xr:uid="{599A2750-2E94-47EC-A04B-DB30A48DCE1B}"/>
    <cellStyle name="Normal 3 4 3" xfId="246" xr:uid="{5C44EA78-4A32-4898-9A5B-1E70F208F5F5}"/>
    <cellStyle name="Normal 3 5" xfId="247" xr:uid="{DF2C8991-221A-409A-9A31-79B8D2ABA0D0}"/>
    <cellStyle name="Normal 3 5 2" xfId="248" xr:uid="{43DA635A-5CC4-4B1D-82B5-0EDAAC1AF465}"/>
    <cellStyle name="Normal 3 5 3" xfId="249" xr:uid="{C1FD3A9C-0C43-453E-91F0-A3D8E70AB7E2}"/>
    <cellStyle name="Normal 3 6" xfId="250" xr:uid="{6AD1F6B0-6B93-49AF-9E5C-956EB798DA1B}"/>
    <cellStyle name="Normal 3 6 2" xfId="251" xr:uid="{AD756CEE-B03A-48F2-AE2C-629DB545E949}"/>
    <cellStyle name="Normal 3 6 3" xfId="252" xr:uid="{F431BE0E-7644-47E4-8DAF-BEE16C2D94A1}"/>
    <cellStyle name="Normal 3 7" xfId="253" xr:uid="{68D62520-390F-42E6-BB54-7A5AE9EFE006}"/>
    <cellStyle name="Normal 3 8" xfId="254" xr:uid="{7933D3EB-D2EF-40C7-BE9E-6B784BE71336}"/>
    <cellStyle name="Normal 4" xfId="255" xr:uid="{F39A3E2B-8B01-4F0D-B572-A9F452A3540A}"/>
    <cellStyle name="Normal 4 2" xfId="256" xr:uid="{78477224-7D42-49FB-8857-E9ECAA693C89}"/>
    <cellStyle name="Normal 4 2 2" xfId="257" xr:uid="{C0E310B4-D463-4633-B487-597732598876}"/>
    <cellStyle name="Normal 4 3" xfId="258" xr:uid="{96DDB843-45CA-484E-B2C4-1F88C5A41C6B}"/>
    <cellStyle name="Normal 4 4" xfId="259" xr:uid="{78B94756-B64F-4CA7-BDBA-2D694E783D7D}"/>
    <cellStyle name="Normal 4 5" xfId="260" xr:uid="{C4BC66EA-D593-454C-B1DC-020AC4626452}"/>
    <cellStyle name="Normal 5" xfId="261" xr:uid="{77961FC1-11AD-40EC-9871-4E2D4B5A7063}"/>
    <cellStyle name="Normal 5 2" xfId="262" xr:uid="{810B4F3D-A244-421E-A654-9FA35815813A}"/>
    <cellStyle name="Normal 5 3" xfId="263" xr:uid="{FD764D41-6C82-42AF-BA69-67548BD47883}"/>
    <cellStyle name="Normal 5 4" xfId="264" xr:uid="{4B8997CE-42B5-4B1A-BF33-F9B33D79040D}"/>
    <cellStyle name="Normal 6" xfId="265" xr:uid="{C8F3AAF1-B408-4F20-8185-3F9A51F0BA8F}"/>
    <cellStyle name="Normal 6 2" xfId="266" xr:uid="{E93E65FE-5071-4BD0-A2F5-747FAB3CE3D3}"/>
    <cellStyle name="Normal 6 3" xfId="267" xr:uid="{4535AE5D-CBD3-457D-B04E-5A046ABCC40E}"/>
    <cellStyle name="Normal 6 4" xfId="268" xr:uid="{357CFFBB-F90E-4D6C-91C4-F4799F10881D}"/>
    <cellStyle name="Normal 7" xfId="269" xr:uid="{A2350AE6-5911-4EDC-BDD0-75C4D3D39D04}"/>
    <cellStyle name="Normal 7 2" xfId="270" xr:uid="{461BE75F-C0F2-4C98-8481-B0F2FBDA4901}"/>
    <cellStyle name="Normal 7 2 2" xfId="271" xr:uid="{68DFB2AF-78FE-484D-AE8F-D61B089FB0F0}"/>
    <cellStyle name="Normal 7 2 2 2" xfId="272" xr:uid="{D3D5A4FA-917E-4C16-A1F2-F2EA2DCCA98F}"/>
    <cellStyle name="Normal 7 2 3" xfId="273" xr:uid="{00E3BFFC-AA1C-4AB9-9905-5FE9CFA3A28F}"/>
    <cellStyle name="Normal 7 2 3 2" xfId="274" xr:uid="{4C8EBED8-D5BD-4F3C-AB09-1D2B72620166}"/>
    <cellStyle name="Normal 7 2 4" xfId="275" xr:uid="{E2FE876B-85AD-459A-864A-0DABA50CD4D3}"/>
    <cellStyle name="Normal 7 2 4 2" xfId="276" xr:uid="{C7579281-3130-4029-9E0D-F9716D0D6B72}"/>
    <cellStyle name="Normal 7 2 5" xfId="277" xr:uid="{522C5A00-6E59-4D5C-97E2-6D8FC8AD64D0}"/>
    <cellStyle name="Normal 7 3" xfId="278" xr:uid="{A0C171C4-BFAD-4918-B4DC-4068FE110E7E}"/>
    <cellStyle name="Normal 7 3 2" xfId="279" xr:uid="{978EEE3C-4609-4761-B375-D31214967624}"/>
    <cellStyle name="Normal 7 4" xfId="280" xr:uid="{0BA6EF74-6C31-46F9-804B-7C52C4F8DD1A}"/>
    <cellStyle name="Normal 7 4 2" xfId="281" xr:uid="{31646F51-0E00-412D-869C-6AACBBDD2085}"/>
    <cellStyle name="Normal 7 5" xfId="282" xr:uid="{CCB5C4A0-A7D0-4B12-A7A3-F512122674A3}"/>
    <cellStyle name="Normal 7 5 2" xfId="283" xr:uid="{3EAED96E-A3E0-4621-A3FD-AD4933CA803B}"/>
    <cellStyle name="Normal 7 6" xfId="284" xr:uid="{4736D5CC-4EDB-4786-BC5C-BE44979BD1A1}"/>
    <cellStyle name="Normal 8" xfId="285" xr:uid="{73CD203F-2670-463A-9061-AF09FCE37466}"/>
    <cellStyle name="Normal 8 2" xfId="286" xr:uid="{67BD33D1-51A0-4682-93E4-D09D7D234121}"/>
    <cellStyle name="Normal 8 2 2" xfId="287" xr:uid="{3A903F36-6D5C-48D1-AA4E-9EB1CAE641F9}"/>
    <cellStyle name="Normal 8 2 2 2" xfId="288" xr:uid="{4D0BD2F9-ABBC-4819-8C98-6E65E9E0B475}"/>
    <cellStyle name="Normal 8 2 3" xfId="289" xr:uid="{0BDCD394-F00D-4DBD-AFDD-16AC6E2FA065}"/>
    <cellStyle name="Normal 8 2 3 2" xfId="290" xr:uid="{4C5D8C4D-31A3-48F9-A57B-320922F8B660}"/>
    <cellStyle name="Normal 8 2 4" xfId="291" xr:uid="{F45D033F-CE2F-4E8F-A4F6-F691409DCEF5}"/>
    <cellStyle name="Normal 8 2 4 2" xfId="292" xr:uid="{4953EC36-323C-42E1-8F6F-E75EB51E4888}"/>
    <cellStyle name="Normal 8 2 5" xfId="293" xr:uid="{2643E437-8101-47C2-B603-217F63B9CDC7}"/>
    <cellStyle name="Normal 8 3" xfId="294" xr:uid="{512EE48D-A08B-4102-B922-1AD313CFF1C2}"/>
    <cellStyle name="Normal 8 3 2" xfId="295" xr:uid="{3D532936-4744-4105-B914-3B3A0CC87959}"/>
    <cellStyle name="Normal 8 4" xfId="296" xr:uid="{9899B673-6B07-483B-A53C-62EBB2F0F9DF}"/>
    <cellStyle name="Normal 8 4 2" xfId="297" xr:uid="{CEDC06A8-5739-49D0-94D1-C3A01FAAB681}"/>
    <cellStyle name="Normal 8 5" xfId="298" xr:uid="{4E35B4FA-27B5-42EC-808C-24C2AAD9478C}"/>
    <cellStyle name="Normal 8 5 2" xfId="299" xr:uid="{06F4C51D-55E4-4115-B0B8-20C08D1C5AD9}"/>
    <cellStyle name="Normal 8 6" xfId="300" xr:uid="{8FADD760-88FF-4DDE-A39C-7BF72708570C}"/>
    <cellStyle name="Normal 9" xfId="301" xr:uid="{0A08A9BB-66F4-4B0E-91D0-300F5D627928}"/>
    <cellStyle name="Normal 9 2" xfId="302" xr:uid="{982496D8-0160-478F-8C67-45141C39A945}"/>
    <cellStyle name="Normal 9 2 2" xfId="303" xr:uid="{976D4126-73B2-4CF3-9FFC-37D20A94CF9A}"/>
    <cellStyle name="Normal 9 3" xfId="304" xr:uid="{54B98384-F189-4F3D-936D-0FDC0F1ED861}"/>
    <cellStyle name="Normal 9 4" xfId="305" xr:uid="{C5697361-4436-4908-97F2-D8349A070DA1}"/>
    <cellStyle name="Note 2" xfId="306" xr:uid="{30D34E39-98D4-4606-AD55-E167ADE221B1}"/>
    <cellStyle name="Note 3" xfId="307" xr:uid="{D5F97C1E-DB6D-4FE6-87A3-12E70640DD08}"/>
    <cellStyle name="Note 4" xfId="308" xr:uid="{6E60B6D3-E0B5-444D-8AEC-02C4B024AE13}"/>
    <cellStyle name="Output 2" xfId="309" xr:uid="{08CA31C3-E4EA-4F03-8FE5-8EE54902E537}"/>
    <cellStyle name="Per cent" xfId="310" builtinId="5"/>
    <cellStyle name="Percent 2" xfId="311" xr:uid="{2F503AF1-3C2F-407B-9F23-2ACC9F020A01}"/>
    <cellStyle name="Percent 2 2" xfId="312" xr:uid="{35FD1718-DD39-476F-9F3E-0CAA2D1DD9D5}"/>
    <cellStyle name="Percent 2 2 2" xfId="313" xr:uid="{EB9BAD0C-71EF-4AF5-9C0F-09B0A19CDF31}"/>
    <cellStyle name="Percent 2 2 3" xfId="314" xr:uid="{19E88D79-A9E9-48A5-A56B-DC04AB9B1511}"/>
    <cellStyle name="Percent 2 2 3 2" xfId="315" xr:uid="{95ECAE92-10A4-4D2B-ABC9-664C4C01DD97}"/>
    <cellStyle name="Percent 2 3" xfId="316" xr:uid="{E5611C4D-D917-40FE-A5C7-7113633A81EC}"/>
    <cellStyle name="Percent 2 3 2" xfId="317" xr:uid="{B8203FAA-43E7-4391-B4FE-651DAD2DF6B6}"/>
    <cellStyle name="Percent 2 4" xfId="318" xr:uid="{9476316A-371C-45E8-A203-22BF17790C8E}"/>
    <cellStyle name="Percent 2 5" xfId="319" xr:uid="{6E6BA4D8-F12D-46AD-A212-8B60F5A33732}"/>
    <cellStyle name="Percent 2 5 2" xfId="320" xr:uid="{8081EF8B-BA97-484C-91FB-32835CB6542B}"/>
    <cellStyle name="Percent 2 6" xfId="321" xr:uid="{19420E94-8F87-48EF-A654-5901E1043F51}"/>
    <cellStyle name="Percent 3" xfId="322" xr:uid="{D97194E3-322F-42A0-86C0-2A7559335BDE}"/>
    <cellStyle name="Percent 3 2" xfId="323" xr:uid="{B7B90F57-6E5E-40AB-8D60-DC04A2B73C7D}"/>
    <cellStyle name="Percent 3 2 2" xfId="324" xr:uid="{8EC36761-6776-4E93-BEE9-1F84BE1BADC3}"/>
    <cellStyle name="Percent 3 3" xfId="325" xr:uid="{83280BB3-430A-48C0-ACD5-3434787CA414}"/>
    <cellStyle name="Percent 4" xfId="326" xr:uid="{B97CFB89-9D45-4264-9EFD-8FAB813FEDA0}"/>
    <cellStyle name="Percent 4 2" xfId="327" xr:uid="{0116960C-F8E7-4CEC-BFF0-DA956A9AA92E}"/>
    <cellStyle name="Percent 4 2 2" xfId="328" xr:uid="{2DE79848-0611-492D-AAED-64D3BD1A510D}"/>
    <cellStyle name="Percent 4 3" xfId="329" xr:uid="{6B55D17E-C1F2-4C54-8D7D-6F421F1484B2}"/>
    <cellStyle name="Percent 5" xfId="330" xr:uid="{788027A9-192E-4B19-B448-14454B8DDF83}"/>
    <cellStyle name="Percent 5 2" xfId="331" xr:uid="{A613DBA6-1C71-4B57-B574-9774A37A80CE}"/>
    <cellStyle name="Percent 6" xfId="332" xr:uid="{A90B31E6-6ECC-46F5-93C1-1A64E0CE936E}"/>
    <cellStyle name="Percent 7" xfId="333" xr:uid="{2CD32E03-9128-4438-8EC1-B2467BD212D5}"/>
    <cellStyle name="Title 2" xfId="334" xr:uid="{BCCE971E-60FB-4003-9296-3401D211D984}"/>
    <cellStyle name="Total 2" xfId="335" xr:uid="{435B8B75-B877-4A3F-9D01-345961764EE0}"/>
    <cellStyle name="Warning Text 2" xfId="336" xr:uid="{5CCA0706-3081-4167-9EC6-E84F5AA5A97F}"/>
    <cellStyle name="Yellow" xfId="337" xr:uid="{2DE0D323-8A86-4FB7-AA7B-7D0C0C5488D6}"/>
  </cellStyles>
  <dxfs count="3">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17CC8891-B1B6-4279-896F-13505614DBC3}">
      <tableStyleElement type="wholeTable" dxfId="2"/>
      <tableStyleElement type="headerRow" dxfId="1"/>
    </tableStyle>
  </tableStyles>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254000</xdr:colOff>
      <xdr:row>0</xdr:row>
      <xdr:rowOff>120650</xdr:rowOff>
    </xdr:from>
    <xdr:to>
      <xdr:col>9</xdr:col>
      <xdr:colOff>289560</xdr:colOff>
      <xdr:row>3</xdr:row>
      <xdr:rowOff>118516</xdr:rowOff>
    </xdr:to>
    <xdr:pic>
      <xdr:nvPicPr>
        <xdr:cNvPr id="6" name="Picture 2">
          <a:extLst>
            <a:ext uri="{FF2B5EF4-FFF2-40B4-BE49-F238E27FC236}">
              <a16:creationId xmlns:a16="http://schemas.microsoft.com/office/drawing/2014/main" id="{D34C9496-FD03-AFDA-D0A3-ECB8BE218769}"/>
            </a:ext>
          </a:extLst>
        </xdr:cNvPr>
        <xdr:cNvPicPr>
          <a:picLocks noChangeAspect="1"/>
        </xdr:cNvPicPr>
      </xdr:nvPicPr>
      <xdr:blipFill>
        <a:blip xmlns:r="http://schemas.openxmlformats.org/officeDocument/2006/relationships" r:embed="rId1"/>
        <a:stretch>
          <a:fillRect/>
        </a:stretch>
      </xdr:blipFill>
      <xdr:spPr>
        <a:xfrm>
          <a:off x="7813040" y="120650"/>
          <a:ext cx="676910" cy="474116"/>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114300</xdr:colOff>
      <xdr:row>0</xdr:row>
      <xdr:rowOff>83820</xdr:rowOff>
    </xdr:from>
    <xdr:to>
      <xdr:col>0</xdr:col>
      <xdr:colOff>533400</xdr:colOff>
      <xdr:row>4</xdr:row>
      <xdr:rowOff>31115</xdr:rowOff>
    </xdr:to>
    <xdr:pic>
      <xdr:nvPicPr>
        <xdr:cNvPr id="5" name="Picture 2" descr="Insurance Regulatory Commission of Sri ...">
          <a:extLst>
            <a:ext uri="{FF2B5EF4-FFF2-40B4-BE49-F238E27FC236}">
              <a16:creationId xmlns:a16="http://schemas.microsoft.com/office/drawing/2014/main" id="{8F3CB15A-42E6-405F-BF2D-D7FB25EAD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62424" t="18034" r="6404" b="1881"/>
        <a:stretch>
          <a:fillRect/>
        </a:stretch>
      </xdr:blipFill>
      <xdr:spPr bwMode="auto">
        <a:xfrm>
          <a:off x="114300" y="83820"/>
          <a:ext cx="419100" cy="582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60326</xdr:colOff>
      <xdr:row>7</xdr:row>
      <xdr:rowOff>44451</xdr:rowOff>
    </xdr:from>
    <xdr:to>
      <xdr:col>3</xdr:col>
      <xdr:colOff>629875</xdr:colOff>
      <xdr:row>18</xdr:row>
      <xdr:rowOff>4011</xdr:rowOff>
    </xdr:to>
    <xdr:cxnSp macro="">
      <xdr:nvCxnSpPr>
        <xdr:cNvPr id="2" name="Elbow Connector 1">
          <a:extLst>
            <a:ext uri="{FF2B5EF4-FFF2-40B4-BE49-F238E27FC236}">
              <a16:creationId xmlns:a16="http://schemas.microsoft.com/office/drawing/2014/main" id="{F8789E8D-8F03-CE8F-30D7-4D4233B21164}"/>
            </a:ext>
          </a:extLst>
        </xdr:cNvPr>
        <xdr:cNvCxnSpPr/>
      </xdr:nvCxnSpPr>
      <xdr:spPr>
        <a:xfrm rot="5400000">
          <a:off x="3336667" y="1768735"/>
          <a:ext cx="1621151" cy="529704"/>
        </a:xfrm>
        <a:prstGeom prst="bentConnector3">
          <a:avLst>
            <a:gd name="adj1" fmla="val 99758"/>
          </a:avLst>
        </a:prstGeom>
        <a:ln w="19050">
          <a:solidFill>
            <a:srgbClr val="FF0000"/>
          </a:solidFill>
          <a:prstDash val="lg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Gayat654/AppData/Roaming/Microsoft/Excel/6%20Solvency%20Margin%20(RBC)%20General%20Insurance.xlsx" TargetMode="Externa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BBB4A-1E52-494B-BE3D-AC33D9E821A5}">
  <dimension ref="A1:IV93"/>
  <sheetViews>
    <sheetView topLeftCell="A48" workbookViewId="0">
      <selection activeCell="B57" sqref="B57"/>
    </sheetView>
  </sheetViews>
  <sheetFormatPr defaultColWidth="0" defaultRowHeight="13.2" x14ac:dyDescent="0.25"/>
  <cols>
    <col min="1" max="1" width="11.5546875" style="673" customWidth="1"/>
    <col min="2" max="2" width="147.21875" style="673" customWidth="1"/>
    <col min="3" max="256" width="9.21875" style="642" customWidth="1"/>
    <col min="257" max="16384" width="9.21875" style="642" hidden="1"/>
  </cols>
  <sheetData>
    <row r="1" spans="1:2" x14ac:dyDescent="0.25">
      <c r="A1" s="927" t="s">
        <v>49</v>
      </c>
      <c r="B1" s="927"/>
    </row>
    <row r="2" spans="1:2" x14ac:dyDescent="0.25">
      <c r="A2" s="791"/>
      <c r="B2" s="791"/>
    </row>
    <row r="3" spans="1:2" x14ac:dyDescent="0.25">
      <c r="A3" s="792"/>
      <c r="B3" s="793" t="s">
        <v>182</v>
      </c>
    </row>
    <row r="4" spans="1:2" x14ac:dyDescent="0.25">
      <c r="A4" s="794"/>
      <c r="B4" s="793" t="s">
        <v>183</v>
      </c>
    </row>
    <row r="5" spans="1:2" x14ac:dyDescent="0.25">
      <c r="A5" s="795" t="s">
        <v>307</v>
      </c>
      <c r="B5" s="650" t="s">
        <v>308</v>
      </c>
    </row>
    <row r="6" spans="1:2" x14ac:dyDescent="0.25">
      <c r="A6" s="796"/>
      <c r="B6" s="793"/>
    </row>
    <row r="7" spans="1:2" x14ac:dyDescent="0.25">
      <c r="A7" s="642"/>
      <c r="B7" s="642"/>
    </row>
    <row r="8" spans="1:2" ht="13.8" thickBot="1" x14ac:dyDescent="0.3"/>
    <row r="9" spans="1:2" ht="13.8" thickBot="1" x14ac:dyDescent="0.3">
      <c r="A9" s="925" t="s">
        <v>19</v>
      </c>
      <c r="B9" s="926"/>
    </row>
    <row r="10" spans="1:2" ht="13.8" thickBot="1" x14ac:dyDescent="0.3">
      <c r="A10" s="797"/>
      <c r="B10" s="798"/>
    </row>
    <row r="11" spans="1:2" ht="13.8" thickBot="1" x14ac:dyDescent="0.3">
      <c r="A11" s="799" t="s">
        <v>20</v>
      </c>
      <c r="B11" s="800" t="s">
        <v>969</v>
      </c>
    </row>
    <row r="12" spans="1:2" x14ac:dyDescent="0.25">
      <c r="A12" s="801">
        <v>1</v>
      </c>
      <c r="B12" s="802" t="s">
        <v>21</v>
      </c>
    </row>
    <row r="13" spans="1:2" x14ac:dyDescent="0.25">
      <c r="A13" s="803">
        <v>2</v>
      </c>
      <c r="B13" s="804" t="s">
        <v>709</v>
      </c>
    </row>
    <row r="14" spans="1:2" x14ac:dyDescent="0.25">
      <c r="A14" s="803">
        <v>3</v>
      </c>
      <c r="B14" s="805" t="s">
        <v>968</v>
      </c>
    </row>
    <row r="15" spans="1:2" x14ac:dyDescent="0.25">
      <c r="A15" s="803">
        <v>4</v>
      </c>
      <c r="B15" s="805" t="s">
        <v>27</v>
      </c>
    </row>
    <row r="16" spans="1:2" x14ac:dyDescent="0.25">
      <c r="A16" s="814"/>
      <c r="B16" s="815" t="s">
        <v>506</v>
      </c>
    </row>
    <row r="17" spans="1:2" s="887" customFormat="1" x14ac:dyDescent="0.25">
      <c r="A17" s="888"/>
      <c r="B17" s="889" t="s">
        <v>920</v>
      </c>
    </row>
    <row r="18" spans="1:2" s="887" customFormat="1" x14ac:dyDescent="0.25">
      <c r="A18" s="890"/>
      <c r="B18" s="889" t="s">
        <v>921</v>
      </c>
    </row>
    <row r="19" spans="1:2" s="887" customFormat="1" x14ac:dyDescent="0.25">
      <c r="A19" s="891"/>
      <c r="B19" s="889" t="s">
        <v>48</v>
      </c>
    </row>
    <row r="20" spans="1:2" x14ac:dyDescent="0.25">
      <c r="A20" s="803">
        <v>5</v>
      </c>
      <c r="B20" s="923" t="s">
        <v>970</v>
      </c>
    </row>
    <row r="21" spans="1:2" x14ac:dyDescent="0.25">
      <c r="A21" s="787">
        <v>6</v>
      </c>
      <c r="B21" s="788" t="s">
        <v>835</v>
      </c>
    </row>
    <row r="22" spans="1:2" x14ac:dyDescent="0.25">
      <c r="A22" s="787">
        <v>6.01</v>
      </c>
      <c r="B22" s="788" t="s">
        <v>965</v>
      </c>
    </row>
    <row r="23" spans="1:2" ht="26.4" x14ac:dyDescent="0.25">
      <c r="A23" s="787">
        <v>6.02</v>
      </c>
      <c r="B23" s="788" t="s">
        <v>837</v>
      </c>
    </row>
    <row r="24" spans="1:2" ht="66" x14ac:dyDescent="0.25">
      <c r="A24" s="787">
        <v>6.03</v>
      </c>
      <c r="B24" s="788" t="s">
        <v>838</v>
      </c>
    </row>
    <row r="25" spans="1:2" ht="66" x14ac:dyDescent="0.25">
      <c r="A25" s="787">
        <v>6.04</v>
      </c>
      <c r="B25" s="788" t="s">
        <v>839</v>
      </c>
    </row>
    <row r="26" spans="1:2" x14ac:dyDescent="0.25">
      <c r="A26" s="787">
        <v>6.05</v>
      </c>
      <c r="B26" s="788" t="s">
        <v>836</v>
      </c>
    </row>
    <row r="27" spans="1:2" ht="39.6" x14ac:dyDescent="0.25">
      <c r="A27" s="787">
        <v>6.06</v>
      </c>
      <c r="B27" s="788" t="s">
        <v>954</v>
      </c>
    </row>
    <row r="28" spans="1:2" ht="13.8" thickBot="1" x14ac:dyDescent="0.3">
      <c r="A28" s="892"/>
      <c r="B28" s="893"/>
    </row>
    <row r="29" spans="1:2" ht="13.8" thickBot="1" x14ac:dyDescent="0.3">
      <c r="A29" s="789" t="s">
        <v>572</v>
      </c>
      <c r="B29" s="790" t="s">
        <v>840</v>
      </c>
    </row>
    <row r="30" spans="1:2" ht="26.4" x14ac:dyDescent="0.25">
      <c r="A30" s="787">
        <v>1</v>
      </c>
      <c r="B30" s="788" t="s">
        <v>573</v>
      </c>
    </row>
    <row r="31" spans="1:2" x14ac:dyDescent="0.25">
      <c r="A31" s="787">
        <v>2</v>
      </c>
      <c r="B31" s="788" t="s">
        <v>835</v>
      </c>
    </row>
    <row r="32" spans="1:2" ht="92.4" x14ac:dyDescent="0.25">
      <c r="A32" s="787">
        <v>2.0099999999999998</v>
      </c>
      <c r="B32" s="818" t="s">
        <v>891</v>
      </c>
    </row>
    <row r="33" spans="1:2" x14ac:dyDescent="0.25">
      <c r="A33" s="787">
        <v>2.02</v>
      </c>
      <c r="B33" s="788" t="s">
        <v>963</v>
      </c>
    </row>
    <row r="34" spans="1:2" ht="13.8" thickBot="1" x14ac:dyDescent="0.3">
      <c r="A34" s="803"/>
      <c r="B34" s="815"/>
    </row>
    <row r="35" spans="1:2" ht="13.8" thickBot="1" x14ac:dyDescent="0.3">
      <c r="A35" s="806" t="s">
        <v>20</v>
      </c>
      <c r="B35" s="807" t="s">
        <v>559</v>
      </c>
    </row>
    <row r="36" spans="1:2" x14ac:dyDescent="0.25">
      <c r="A36" s="803">
        <v>1</v>
      </c>
      <c r="B36" s="805" t="s">
        <v>603</v>
      </c>
    </row>
    <row r="37" spans="1:2" x14ac:dyDescent="0.25">
      <c r="A37" s="803">
        <v>2</v>
      </c>
      <c r="B37" s="805" t="s">
        <v>611</v>
      </c>
    </row>
    <row r="38" spans="1:2" ht="26.4" x14ac:dyDescent="0.25">
      <c r="A38" s="803">
        <v>3</v>
      </c>
      <c r="B38" s="804" t="s">
        <v>841</v>
      </c>
    </row>
    <row r="39" spans="1:2" ht="13.8" thickBot="1" x14ac:dyDescent="0.3">
      <c r="A39" s="803"/>
      <c r="B39" s="805"/>
    </row>
    <row r="40" spans="1:2" ht="13.8" thickBot="1" x14ac:dyDescent="0.3">
      <c r="A40" s="806" t="s">
        <v>20</v>
      </c>
      <c r="B40" s="807" t="s">
        <v>604</v>
      </c>
    </row>
    <row r="41" spans="1:2" x14ac:dyDescent="0.25">
      <c r="A41" s="787">
        <v>1</v>
      </c>
      <c r="B41" s="923" t="s">
        <v>971</v>
      </c>
    </row>
    <row r="42" spans="1:2" ht="26.4" x14ac:dyDescent="0.25">
      <c r="A42" s="787">
        <v>2</v>
      </c>
      <c r="B42" s="788" t="s">
        <v>842</v>
      </c>
    </row>
    <row r="43" spans="1:2" x14ac:dyDescent="0.25">
      <c r="A43" s="787">
        <v>3</v>
      </c>
      <c r="B43" s="788" t="s">
        <v>835</v>
      </c>
    </row>
    <row r="44" spans="1:2" ht="26.4" x14ac:dyDescent="0.25">
      <c r="A44" s="787">
        <v>3.01</v>
      </c>
      <c r="B44" s="788" t="s">
        <v>843</v>
      </c>
    </row>
    <row r="45" spans="1:2" ht="13.8" thickBot="1" x14ac:dyDescent="0.3">
      <c r="A45" s="787"/>
      <c r="B45" s="816"/>
    </row>
    <row r="46" spans="1:2" ht="13.8" thickBot="1" x14ac:dyDescent="0.3">
      <c r="A46" s="789" t="s">
        <v>572</v>
      </c>
      <c r="B46" s="790" t="s">
        <v>844</v>
      </c>
    </row>
    <row r="47" spans="1:2" ht="26.4" x14ac:dyDescent="0.25">
      <c r="A47" s="787">
        <v>1</v>
      </c>
      <c r="B47" s="788" t="s">
        <v>848</v>
      </c>
    </row>
    <row r="48" spans="1:2" ht="13.8" thickBot="1" x14ac:dyDescent="0.3">
      <c r="A48" s="787"/>
      <c r="B48" s="816"/>
    </row>
    <row r="49" spans="1:2" ht="13.8" thickBot="1" x14ac:dyDescent="0.3">
      <c r="A49" s="806" t="s">
        <v>20</v>
      </c>
      <c r="B49" s="790" t="s">
        <v>845</v>
      </c>
    </row>
    <row r="50" spans="1:2" x14ac:dyDescent="0.25">
      <c r="A50" s="787">
        <v>1</v>
      </c>
      <c r="B50" s="805" t="s">
        <v>694</v>
      </c>
    </row>
    <row r="51" spans="1:2" ht="26.4" x14ac:dyDescent="0.25">
      <c r="A51" s="787">
        <v>2</v>
      </c>
      <c r="B51" s="788" t="s">
        <v>847</v>
      </c>
    </row>
    <row r="52" spans="1:2" x14ac:dyDescent="0.25">
      <c r="A52" s="787">
        <v>3</v>
      </c>
      <c r="B52" s="788" t="s">
        <v>835</v>
      </c>
    </row>
    <row r="53" spans="1:2" ht="26.4" x14ac:dyDescent="0.25">
      <c r="A53" s="787">
        <v>3.01</v>
      </c>
      <c r="B53" s="788" t="s">
        <v>843</v>
      </c>
    </row>
    <row r="54" spans="1:2" ht="13.8" thickBot="1" x14ac:dyDescent="0.3">
      <c r="A54" s="787"/>
      <c r="B54" s="816"/>
    </row>
    <row r="55" spans="1:2" ht="13.8" thickBot="1" x14ac:dyDescent="0.3">
      <c r="A55" s="789" t="s">
        <v>572</v>
      </c>
      <c r="B55" s="790" t="s">
        <v>846</v>
      </c>
    </row>
    <row r="56" spans="1:2" ht="26.4" x14ac:dyDescent="0.25">
      <c r="A56" s="787">
        <v>1</v>
      </c>
      <c r="B56" s="788" t="s">
        <v>849</v>
      </c>
    </row>
    <row r="57" spans="1:2" ht="13.8" thickBot="1" x14ac:dyDescent="0.3">
      <c r="A57" s="787"/>
      <c r="B57" s="816"/>
    </row>
    <row r="58" spans="1:2" ht="13.8" thickBot="1" x14ac:dyDescent="0.3">
      <c r="A58" s="806" t="s">
        <v>20</v>
      </c>
      <c r="B58" s="807" t="s">
        <v>972</v>
      </c>
    </row>
    <row r="59" spans="1:2" ht="39.6" x14ac:dyDescent="0.25">
      <c r="A59" s="803">
        <v>1</v>
      </c>
      <c r="B59" s="804" t="s">
        <v>851</v>
      </c>
    </row>
    <row r="60" spans="1:2" x14ac:dyDescent="0.25">
      <c r="A60" s="803">
        <v>2</v>
      </c>
      <c r="B60" s="804" t="s">
        <v>850</v>
      </c>
    </row>
    <row r="61" spans="1:2" x14ac:dyDescent="0.25">
      <c r="A61" s="808">
        <v>3</v>
      </c>
      <c r="B61" s="809" t="s">
        <v>574</v>
      </c>
    </row>
    <row r="62" spans="1:2" x14ac:dyDescent="0.25">
      <c r="A62" s="808">
        <v>4</v>
      </c>
      <c r="B62" s="809" t="s">
        <v>511</v>
      </c>
    </row>
    <row r="63" spans="1:2" x14ac:dyDescent="0.25">
      <c r="A63" s="924">
        <v>5</v>
      </c>
      <c r="B63" s="923" t="s">
        <v>973</v>
      </c>
    </row>
    <row r="64" spans="1:2" ht="13.8" thickBot="1" x14ac:dyDescent="0.3">
      <c r="A64" s="924"/>
      <c r="B64" s="923"/>
    </row>
    <row r="65" spans="1:2" ht="13.8" thickBot="1" x14ac:dyDescent="0.3">
      <c r="A65" s="789" t="s">
        <v>20</v>
      </c>
      <c r="B65" s="790" t="s">
        <v>854</v>
      </c>
    </row>
    <row r="66" spans="1:2" x14ac:dyDescent="0.25">
      <c r="A66" s="787">
        <v>1</v>
      </c>
      <c r="B66" s="788" t="s">
        <v>855</v>
      </c>
    </row>
    <row r="67" spans="1:2" ht="13.8" thickBot="1" x14ac:dyDescent="0.3">
      <c r="A67" s="813"/>
      <c r="B67" s="812"/>
    </row>
    <row r="68" spans="1:2" ht="13.8" thickBot="1" x14ac:dyDescent="0.3">
      <c r="A68" s="806" t="s">
        <v>20</v>
      </c>
      <c r="B68" s="807" t="s">
        <v>512</v>
      </c>
    </row>
    <row r="69" spans="1:2" x14ac:dyDescent="0.25">
      <c r="A69" s="803">
        <v>1</v>
      </c>
      <c r="B69" s="788" t="s">
        <v>852</v>
      </c>
    </row>
    <row r="70" spans="1:2" x14ac:dyDescent="0.25">
      <c r="A70" s="808">
        <v>2</v>
      </c>
      <c r="B70" s="812" t="s">
        <v>853</v>
      </c>
    </row>
    <row r="71" spans="1:2" x14ac:dyDescent="0.25">
      <c r="A71" s="808">
        <v>3</v>
      </c>
      <c r="B71" s="812" t="s">
        <v>575</v>
      </c>
    </row>
    <row r="72" spans="1:2" ht="13.8" thickBot="1" x14ac:dyDescent="0.3">
      <c r="A72" s="810"/>
      <c r="B72" s="811"/>
    </row>
    <row r="73" spans="1:2" ht="13.8" thickBot="1" x14ac:dyDescent="0.3">
      <c r="A73" s="789" t="s">
        <v>20</v>
      </c>
      <c r="B73" s="790" t="s">
        <v>856</v>
      </c>
    </row>
    <row r="74" spans="1:2" x14ac:dyDescent="0.25">
      <c r="A74" s="787">
        <v>1</v>
      </c>
      <c r="B74" s="788" t="s">
        <v>857</v>
      </c>
    </row>
    <row r="75" spans="1:2" x14ac:dyDescent="0.25">
      <c r="A75" s="813">
        <v>2</v>
      </c>
      <c r="B75" s="812" t="s">
        <v>858</v>
      </c>
    </row>
    <row r="76" spans="1:2" ht="13.8" thickBot="1" x14ac:dyDescent="0.3">
      <c r="A76" s="787"/>
      <c r="B76" s="812"/>
    </row>
    <row r="77" spans="1:2" ht="13.8" thickBot="1" x14ac:dyDescent="0.3">
      <c r="A77" s="789" t="s">
        <v>20</v>
      </c>
      <c r="B77" s="790" t="s">
        <v>860</v>
      </c>
    </row>
    <row r="78" spans="1:2" x14ac:dyDescent="0.25">
      <c r="A78" s="787">
        <v>1</v>
      </c>
      <c r="B78" s="788" t="s">
        <v>835</v>
      </c>
    </row>
    <row r="79" spans="1:2" ht="26.4" x14ac:dyDescent="0.25">
      <c r="A79" s="787">
        <v>1.01</v>
      </c>
      <c r="B79" s="788" t="s">
        <v>964</v>
      </c>
    </row>
    <row r="80" spans="1:2" ht="26.4" x14ac:dyDescent="0.25">
      <c r="A80" s="787">
        <v>1.02</v>
      </c>
      <c r="B80" s="788" t="s">
        <v>859</v>
      </c>
    </row>
    <row r="81" spans="1:2" ht="13.8" thickBot="1" x14ac:dyDescent="0.3">
      <c r="A81" s="813"/>
      <c r="B81" s="812"/>
    </row>
    <row r="82" spans="1:2" ht="13.8" thickBot="1" x14ac:dyDescent="0.3">
      <c r="A82" s="789" t="s">
        <v>20</v>
      </c>
      <c r="B82" s="790" t="s">
        <v>861</v>
      </c>
    </row>
    <row r="83" spans="1:2" x14ac:dyDescent="0.25">
      <c r="A83" s="803">
        <v>1</v>
      </c>
      <c r="B83" s="805" t="s">
        <v>862</v>
      </c>
    </row>
    <row r="84" spans="1:2" ht="13.8" thickBot="1" x14ac:dyDescent="0.3">
      <c r="A84" s="813"/>
      <c r="B84" s="812"/>
    </row>
    <row r="85" spans="1:2" ht="13.8" thickBot="1" x14ac:dyDescent="0.3">
      <c r="A85" s="789" t="s">
        <v>20</v>
      </c>
      <c r="B85" s="790" t="s">
        <v>863</v>
      </c>
    </row>
    <row r="86" spans="1:2" ht="26.4" x14ac:dyDescent="0.25">
      <c r="A86" s="787">
        <v>1</v>
      </c>
      <c r="B86" s="788" t="s">
        <v>864</v>
      </c>
    </row>
    <row r="87" spans="1:2" ht="13.8" thickBot="1" x14ac:dyDescent="0.3">
      <c r="A87" s="787"/>
      <c r="B87" s="812"/>
    </row>
    <row r="88" spans="1:2" ht="13.8" thickBot="1" x14ac:dyDescent="0.3">
      <c r="A88" s="789" t="s">
        <v>20</v>
      </c>
      <c r="B88" s="790" t="s">
        <v>865</v>
      </c>
    </row>
    <row r="89" spans="1:2" x14ac:dyDescent="0.25">
      <c r="A89" s="803">
        <v>1</v>
      </c>
      <c r="B89" s="805" t="s">
        <v>866</v>
      </c>
    </row>
    <row r="90" spans="1:2" x14ac:dyDescent="0.25">
      <c r="A90" s="803">
        <v>2</v>
      </c>
      <c r="B90" s="805" t="s">
        <v>867</v>
      </c>
    </row>
    <row r="91" spans="1:2" x14ac:dyDescent="0.25">
      <c r="A91" s="803">
        <v>3</v>
      </c>
      <c r="B91" s="805" t="s">
        <v>868</v>
      </c>
    </row>
    <row r="92" spans="1:2" x14ac:dyDescent="0.25">
      <c r="A92" s="803"/>
      <c r="B92" s="805"/>
    </row>
    <row r="93" spans="1:2" ht="13.8" thickBot="1" x14ac:dyDescent="0.3">
      <c r="A93" s="810"/>
      <c r="B93" s="811"/>
    </row>
  </sheetData>
  <mergeCells count="2">
    <mergeCell ref="A9:B9"/>
    <mergeCell ref="A1:B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7FC89-0473-4BAE-8FA3-637A5F198F22}">
  <sheetPr>
    <tabColor rgb="FFFFFF99"/>
  </sheetPr>
  <dimension ref="B1:I44"/>
  <sheetViews>
    <sheetView workbookViewId="0"/>
  </sheetViews>
  <sheetFormatPr defaultColWidth="9.21875" defaultRowHeight="13.2" x14ac:dyDescent="0.25"/>
  <cols>
    <col min="1" max="1" width="9.21875" style="18"/>
    <col min="2" max="2" width="4.44140625" style="18" customWidth="1"/>
    <col min="3" max="3" width="40.5546875" style="18" customWidth="1"/>
    <col min="4" max="4" width="20.5546875" style="18" customWidth="1"/>
    <col min="5" max="5" width="16" style="18" customWidth="1"/>
    <col min="6" max="6" width="17.5546875" style="18" customWidth="1"/>
    <col min="7" max="7" width="11.77734375" style="18" customWidth="1"/>
    <col min="8" max="8" width="12.5546875" style="18" customWidth="1"/>
    <col min="9" max="9" width="17" style="18" customWidth="1"/>
    <col min="10" max="10" width="12" style="18" customWidth="1"/>
    <col min="11" max="16384" width="9.21875" style="18"/>
  </cols>
  <sheetData>
    <row r="1" spans="2:9" x14ac:dyDescent="0.25">
      <c r="B1" s="40" t="s">
        <v>682</v>
      </c>
      <c r="C1" s="26"/>
    </row>
    <row r="2" spans="2:9" s="26" customFormat="1" x14ac:dyDescent="0.25">
      <c r="B2" s="18" t="s">
        <v>710</v>
      </c>
    </row>
    <row r="3" spans="2:9" x14ac:dyDescent="0.25">
      <c r="B3" s="225" t="s">
        <v>420</v>
      </c>
    </row>
    <row r="4" spans="2:9" x14ac:dyDescent="0.25">
      <c r="B4" s="18" t="s">
        <v>394</v>
      </c>
    </row>
    <row r="5" spans="2:9" x14ac:dyDescent="0.25">
      <c r="B5" s="18" t="s">
        <v>465</v>
      </c>
    </row>
    <row r="6" spans="2:9" x14ac:dyDescent="0.25">
      <c r="C6" s="22"/>
    </row>
    <row r="7" spans="2:9" ht="13.8" thickBot="1" x14ac:dyDescent="0.3">
      <c r="C7" s="22"/>
      <c r="D7" s="22"/>
      <c r="H7" s="21" t="s">
        <v>413</v>
      </c>
    </row>
    <row r="8" spans="2:9" ht="92.4" x14ac:dyDescent="0.25">
      <c r="B8" s="217" t="s">
        <v>325</v>
      </c>
      <c r="C8" s="216" t="s">
        <v>404</v>
      </c>
      <c r="D8" s="243" t="s">
        <v>415</v>
      </c>
      <c r="E8" s="239" t="s">
        <v>419</v>
      </c>
      <c r="F8" s="239" t="s">
        <v>186</v>
      </c>
      <c r="G8" s="239" t="s">
        <v>417</v>
      </c>
      <c r="H8" s="240" t="s">
        <v>418</v>
      </c>
    </row>
    <row r="9" spans="2:9" x14ac:dyDescent="0.25">
      <c r="B9" s="241"/>
      <c r="C9" s="202">
        <v>-1</v>
      </c>
      <c r="D9" s="203" t="s">
        <v>327</v>
      </c>
      <c r="E9" s="202">
        <v>-3</v>
      </c>
      <c r="F9" s="202">
        <v>-4</v>
      </c>
      <c r="G9" s="202">
        <v>-5</v>
      </c>
      <c r="H9" s="202">
        <v>-6</v>
      </c>
      <c r="I9" s="23"/>
    </row>
    <row r="10" spans="2:9" ht="39.6" x14ac:dyDescent="0.25">
      <c r="B10" s="49">
        <v>1</v>
      </c>
      <c r="C10" s="196" t="s">
        <v>387</v>
      </c>
      <c r="D10" s="205"/>
      <c r="E10" s="236"/>
      <c r="F10" s="236"/>
      <c r="G10" s="236"/>
      <c r="H10" s="200"/>
    </row>
    <row r="11" spans="2:9" x14ac:dyDescent="0.25">
      <c r="B11" s="959"/>
      <c r="C11" s="196" t="s">
        <v>407</v>
      </c>
      <c r="D11" s="196"/>
      <c r="E11" s="577"/>
      <c r="F11" s="577"/>
      <c r="G11" s="577"/>
      <c r="H11" s="578"/>
    </row>
    <row r="12" spans="2:9" x14ac:dyDescent="0.25">
      <c r="B12" s="959"/>
      <c r="C12" s="196" t="s">
        <v>408</v>
      </c>
      <c r="D12" s="196"/>
      <c r="E12" s="577"/>
      <c r="F12" s="577"/>
      <c r="G12" s="577"/>
      <c r="H12" s="578"/>
    </row>
    <row r="13" spans="2:9" x14ac:dyDescent="0.25">
      <c r="B13" s="959"/>
      <c r="C13" s="196" t="s">
        <v>409</v>
      </c>
      <c r="D13" s="196"/>
      <c r="E13" s="577"/>
      <c r="F13" s="577"/>
      <c r="G13" s="577"/>
      <c r="H13" s="578"/>
    </row>
    <row r="14" spans="2:9" x14ac:dyDescent="0.25">
      <c r="B14" s="959"/>
      <c r="C14" s="196" t="s">
        <v>410</v>
      </c>
      <c r="D14" s="196"/>
      <c r="E14" s="577"/>
      <c r="F14" s="577"/>
      <c r="G14" s="577"/>
      <c r="H14" s="578"/>
    </row>
    <row r="15" spans="2:9" x14ac:dyDescent="0.25">
      <c r="B15" s="959"/>
      <c r="C15" s="196" t="s">
        <v>411</v>
      </c>
      <c r="D15" s="196"/>
      <c r="E15" s="577"/>
      <c r="F15" s="577"/>
      <c r="G15" s="577"/>
      <c r="H15" s="578"/>
    </row>
    <row r="16" spans="2:9" x14ac:dyDescent="0.25">
      <c r="B16" s="959"/>
      <c r="C16" s="196" t="s">
        <v>412</v>
      </c>
      <c r="D16" s="196"/>
      <c r="E16" s="577"/>
      <c r="F16" s="577"/>
      <c r="G16" s="577"/>
      <c r="H16" s="578"/>
    </row>
    <row r="17" spans="2:8" x14ac:dyDescent="0.25">
      <c r="B17" s="49"/>
      <c r="C17" s="205" t="s">
        <v>475</v>
      </c>
      <c r="D17" s="205"/>
      <c r="E17" s="260">
        <f>SUM(E11:E16)</f>
        <v>0</v>
      </c>
      <c r="F17" s="260">
        <f>SUM(F11:F16)</f>
        <v>0</v>
      </c>
      <c r="G17" s="260">
        <f>SUM(G11:G16)</f>
        <v>0</v>
      </c>
      <c r="H17" s="314">
        <f>SUM(H11:H16)</f>
        <v>0</v>
      </c>
    </row>
    <row r="18" spans="2:8" x14ac:dyDescent="0.25">
      <c r="B18" s="49"/>
      <c r="C18" s="201"/>
      <c r="D18" s="201"/>
      <c r="E18" s="260"/>
      <c r="F18" s="260"/>
      <c r="G18" s="260"/>
      <c r="H18" s="261"/>
    </row>
    <row r="19" spans="2:8" ht="39" customHeight="1" x14ac:dyDescent="0.25">
      <c r="B19" s="49">
        <v>2</v>
      </c>
      <c r="C19" s="196" t="s">
        <v>590</v>
      </c>
      <c r="D19" s="205"/>
      <c r="E19" s="260"/>
      <c r="F19" s="260"/>
      <c r="G19" s="260"/>
      <c r="H19" s="261"/>
    </row>
    <row r="20" spans="2:8" x14ac:dyDescent="0.25">
      <c r="B20" s="959"/>
      <c r="C20" s="196" t="s">
        <v>407</v>
      </c>
      <c r="D20" s="196"/>
      <c r="E20" s="577"/>
      <c r="F20" s="577"/>
      <c r="G20" s="577"/>
      <c r="H20" s="578"/>
    </row>
    <row r="21" spans="2:8" x14ac:dyDescent="0.25">
      <c r="B21" s="959"/>
      <c r="C21" s="196" t="s">
        <v>408</v>
      </c>
      <c r="D21" s="196"/>
      <c r="E21" s="577"/>
      <c r="F21" s="577"/>
      <c r="G21" s="577"/>
      <c r="H21" s="578"/>
    </row>
    <row r="22" spans="2:8" x14ac:dyDescent="0.25">
      <c r="B22" s="959"/>
      <c r="C22" s="196" t="s">
        <v>409</v>
      </c>
      <c r="D22" s="196"/>
      <c r="E22" s="577"/>
      <c r="F22" s="577"/>
      <c r="G22" s="577"/>
      <c r="H22" s="578"/>
    </row>
    <row r="23" spans="2:8" x14ac:dyDescent="0.25">
      <c r="B23" s="959"/>
      <c r="C23" s="196" t="s">
        <v>497</v>
      </c>
      <c r="D23" s="196"/>
      <c r="E23" s="577"/>
      <c r="F23" s="577"/>
      <c r="G23" s="577"/>
      <c r="H23" s="578"/>
    </row>
    <row r="24" spans="2:8" x14ac:dyDescent="0.25">
      <c r="B24" s="959"/>
      <c r="C24" s="196" t="s">
        <v>411</v>
      </c>
      <c r="D24" s="196"/>
      <c r="E24" s="577"/>
      <c r="F24" s="577"/>
      <c r="G24" s="577"/>
      <c r="H24" s="578"/>
    </row>
    <row r="25" spans="2:8" x14ac:dyDescent="0.25">
      <c r="B25" s="959"/>
      <c r="C25" s="196" t="s">
        <v>412</v>
      </c>
      <c r="D25" s="196"/>
      <c r="E25" s="577"/>
      <c r="F25" s="577"/>
      <c r="G25" s="577"/>
      <c r="H25" s="578"/>
    </row>
    <row r="26" spans="2:8" x14ac:dyDescent="0.25">
      <c r="B26" s="49"/>
      <c r="C26" s="205" t="s">
        <v>7</v>
      </c>
      <c r="D26" s="205"/>
      <c r="E26" s="260">
        <f>SUM(E20:E25)</f>
        <v>0</v>
      </c>
      <c r="F26" s="260">
        <f>SUM(F20:F25)</f>
        <v>0</v>
      </c>
      <c r="G26" s="260">
        <f>SUM(G20:G25)</f>
        <v>0</v>
      </c>
      <c r="H26" s="314">
        <f>SUM(H20:H25)</f>
        <v>0</v>
      </c>
    </row>
    <row r="27" spans="2:8" ht="13.8" thickBot="1" x14ac:dyDescent="0.3">
      <c r="B27" s="204"/>
      <c r="C27" s="227" t="s">
        <v>403</v>
      </c>
      <c r="D27" s="227"/>
      <c r="E27" s="262">
        <f>E17+E26</f>
        <v>0</v>
      </c>
      <c r="F27" s="262">
        <f>F17+F26</f>
        <v>0</v>
      </c>
      <c r="G27" s="262">
        <f>G17+G26</f>
        <v>0</v>
      </c>
      <c r="H27" s="315">
        <f>H17+H26</f>
        <v>0</v>
      </c>
    </row>
    <row r="28" spans="2:8" x14ac:dyDescent="0.25">
      <c r="C28" s="72" t="s">
        <v>402</v>
      </c>
    </row>
    <row r="29" spans="2:8" x14ac:dyDescent="0.25">
      <c r="C29" s="40" t="s">
        <v>624</v>
      </c>
    </row>
    <row r="38" spans="3:7" x14ac:dyDescent="0.25">
      <c r="D38" s="120"/>
      <c r="E38" s="120"/>
      <c r="F38" s="120"/>
    </row>
    <row r="39" spans="3:7" x14ac:dyDescent="0.25">
      <c r="C39" s="341" t="s">
        <v>496</v>
      </c>
      <c r="D39" s="253" t="s">
        <v>493</v>
      </c>
      <c r="E39" s="253" t="s">
        <v>498</v>
      </c>
      <c r="F39" s="253" t="s">
        <v>494</v>
      </c>
      <c r="G39" s="253" t="s">
        <v>495</v>
      </c>
    </row>
    <row r="40" spans="3:7" ht="39.6" x14ac:dyDescent="0.25">
      <c r="C40" s="255" t="s">
        <v>421</v>
      </c>
      <c r="D40" s="336">
        <f>'Market Consistent Balance Sheet'!D48</f>
        <v>0</v>
      </c>
      <c r="E40" s="336">
        <f>'Market Consistent Balance Sheet'!E48</f>
        <v>0</v>
      </c>
      <c r="F40" s="336">
        <f>'Market Consistent Balance Sheet'!K48</f>
        <v>0</v>
      </c>
      <c r="G40" s="336">
        <f>'Market Consistent Balance Sheet'!M48</f>
        <v>0</v>
      </c>
    </row>
    <row r="41" spans="3:7" ht="39.6" x14ac:dyDescent="0.25">
      <c r="C41" s="255" t="s">
        <v>203</v>
      </c>
      <c r="D41" s="336">
        <f>'Market Consistent Balance Sheet'!D53</f>
        <v>0</v>
      </c>
      <c r="E41" s="336">
        <f>'Market Consistent Balance Sheet'!E53</f>
        <v>0</v>
      </c>
      <c r="F41" s="336">
        <f>'Market Consistent Balance Sheet'!K53</f>
        <v>0</v>
      </c>
      <c r="G41" s="336">
        <f>'Market Consistent Balance Sheet'!M53</f>
        <v>0</v>
      </c>
    </row>
    <row r="42" spans="3:7" x14ac:dyDescent="0.25">
      <c r="D42" s="124"/>
      <c r="E42" s="124"/>
      <c r="F42" s="124"/>
      <c r="G42" s="337"/>
    </row>
    <row r="43" spans="3:7" x14ac:dyDescent="0.25">
      <c r="C43" s="253" t="s">
        <v>43</v>
      </c>
      <c r="D43" s="336">
        <f>D40-F17</f>
        <v>0</v>
      </c>
      <c r="E43" s="336">
        <f>E40-E17</f>
        <v>0</v>
      </c>
      <c r="F43" s="336">
        <f>F40-G17</f>
        <v>0</v>
      </c>
      <c r="G43" s="336">
        <f>G40-H17</f>
        <v>0</v>
      </c>
    </row>
    <row r="44" spans="3:7" x14ac:dyDescent="0.25">
      <c r="C44" s="253"/>
      <c r="D44" s="336">
        <f>D41-F26</f>
        <v>0</v>
      </c>
      <c r="E44" s="336">
        <f>E41-E26</f>
        <v>0</v>
      </c>
      <c r="F44" s="336">
        <f>F41-G26</f>
        <v>0</v>
      </c>
      <c r="G44" s="336">
        <f>G41-H26</f>
        <v>0</v>
      </c>
    </row>
  </sheetData>
  <mergeCells count="2">
    <mergeCell ref="B11:B16"/>
    <mergeCell ref="B20:B25"/>
  </mergeCells>
  <pageMargins left="0.7" right="0.7" top="0.75" bottom="0.75" header="0.3" footer="0.3"/>
  <pageSetup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83F0D-C7F3-494B-9AF1-0B622E9051DC}">
  <sheetPr>
    <tabColor rgb="FFFFFF99"/>
  </sheetPr>
  <dimension ref="B1:G30"/>
  <sheetViews>
    <sheetView workbookViewId="0"/>
  </sheetViews>
  <sheetFormatPr defaultColWidth="9.21875" defaultRowHeight="13.2" x14ac:dyDescent="0.25"/>
  <cols>
    <col min="1" max="1" width="9.21875" style="18"/>
    <col min="2" max="2" width="5.5546875" style="18" customWidth="1"/>
    <col min="3" max="7" width="23" style="18" customWidth="1"/>
    <col min="8" max="16384" width="9.21875" style="18"/>
  </cols>
  <sheetData>
    <row r="1" spans="2:7" s="26" customFormat="1" x14ac:dyDescent="0.25">
      <c r="B1" s="40" t="s">
        <v>683</v>
      </c>
    </row>
    <row r="2" spans="2:7" s="26" customFormat="1" x14ac:dyDescent="0.25">
      <c r="B2" s="18" t="s">
        <v>710</v>
      </c>
    </row>
    <row r="3" spans="2:7" x14ac:dyDescent="0.25">
      <c r="B3" s="29" t="s">
        <v>476</v>
      </c>
    </row>
    <row r="4" spans="2:7" x14ac:dyDescent="0.25">
      <c r="B4" s="18" t="s">
        <v>394</v>
      </c>
      <c r="C4" s="29"/>
    </row>
    <row r="5" spans="2:7" x14ac:dyDescent="0.25">
      <c r="B5" s="18" t="s">
        <v>465</v>
      </c>
      <c r="C5" s="29"/>
    </row>
    <row r="6" spans="2:7" x14ac:dyDescent="0.25">
      <c r="B6" s="72"/>
    </row>
    <row r="7" spans="2:7" ht="13.8" thickBot="1" x14ac:dyDescent="0.3">
      <c r="B7" s="29"/>
      <c r="G7" s="21" t="s">
        <v>413</v>
      </c>
    </row>
    <row r="8" spans="2:7" ht="51.75" customHeight="1" x14ac:dyDescent="0.25">
      <c r="B8" s="237" t="s">
        <v>414</v>
      </c>
      <c r="C8" s="243" t="s">
        <v>422</v>
      </c>
      <c r="D8" s="239" t="s">
        <v>416</v>
      </c>
      <c r="E8" s="239" t="s">
        <v>186</v>
      </c>
      <c r="F8" s="239" t="s">
        <v>417</v>
      </c>
      <c r="G8" s="240" t="s">
        <v>418</v>
      </c>
    </row>
    <row r="9" spans="2:7" x14ac:dyDescent="0.25">
      <c r="B9" s="241"/>
      <c r="C9" s="207" t="s">
        <v>405</v>
      </c>
      <c r="D9" s="208" t="s">
        <v>327</v>
      </c>
      <c r="E9" s="208" t="s">
        <v>328</v>
      </c>
      <c r="F9" s="244" t="s">
        <v>329</v>
      </c>
      <c r="G9" s="206" t="s">
        <v>330</v>
      </c>
    </row>
    <row r="10" spans="2:7" x14ac:dyDescent="0.25">
      <c r="B10" s="960">
        <v>1</v>
      </c>
      <c r="C10" s="209" t="s">
        <v>423</v>
      </c>
      <c r="D10" s="20"/>
      <c r="E10" s="20"/>
      <c r="F10" s="20"/>
      <c r="G10" s="233"/>
    </row>
    <row r="11" spans="2:7" x14ac:dyDescent="0.25">
      <c r="B11" s="960"/>
      <c r="C11" s="196" t="s">
        <v>407</v>
      </c>
      <c r="D11" s="313"/>
      <c r="E11" s="313"/>
      <c r="F11" s="313"/>
      <c r="G11" s="575"/>
    </row>
    <row r="12" spans="2:7" x14ac:dyDescent="0.25">
      <c r="B12" s="960"/>
      <c r="C12" s="196" t="s">
        <v>408</v>
      </c>
      <c r="D12" s="313"/>
      <c r="E12" s="313"/>
      <c r="F12" s="313"/>
      <c r="G12" s="575"/>
    </row>
    <row r="13" spans="2:7" x14ac:dyDescent="0.25">
      <c r="B13" s="960"/>
      <c r="C13" s="196" t="s">
        <v>409</v>
      </c>
      <c r="D13" s="313"/>
      <c r="E13" s="313"/>
      <c r="F13" s="313"/>
      <c r="G13" s="575"/>
    </row>
    <row r="14" spans="2:7" x14ac:dyDescent="0.25">
      <c r="B14" s="960"/>
      <c r="C14" s="196"/>
      <c r="D14" s="20"/>
      <c r="E14" s="20"/>
      <c r="F14" s="20"/>
      <c r="G14" s="233"/>
    </row>
    <row r="15" spans="2:7" x14ac:dyDescent="0.25">
      <c r="B15" s="960"/>
      <c r="C15" s="205" t="s">
        <v>7</v>
      </c>
      <c r="D15" s="269">
        <f>SUM(D11:D13)</f>
        <v>0</v>
      </c>
      <c r="E15" s="269">
        <f>SUM(E11:E13)</f>
        <v>0</v>
      </c>
      <c r="F15" s="269">
        <f>SUM(F11:F13)</f>
        <v>0</v>
      </c>
      <c r="G15" s="314">
        <f>SUM(G11:G13)</f>
        <v>0</v>
      </c>
    </row>
    <row r="16" spans="2:7" x14ac:dyDescent="0.25">
      <c r="B16" s="49"/>
      <c r="C16" s="236"/>
      <c r="D16" s="269"/>
      <c r="E16" s="269"/>
      <c r="F16" s="269"/>
      <c r="G16" s="270"/>
    </row>
    <row r="17" spans="2:7" x14ac:dyDescent="0.25">
      <c r="B17" s="961">
        <v>2</v>
      </c>
      <c r="C17" s="209" t="s">
        <v>424</v>
      </c>
      <c r="D17" s="271"/>
      <c r="E17" s="271"/>
      <c r="F17" s="76"/>
      <c r="G17" s="272"/>
    </row>
    <row r="18" spans="2:7" x14ac:dyDescent="0.25">
      <c r="B18" s="961"/>
      <c r="C18" s="196" t="s">
        <v>407</v>
      </c>
      <c r="D18" s="313"/>
      <c r="E18" s="313"/>
      <c r="F18" s="313"/>
      <c r="G18" s="575"/>
    </row>
    <row r="19" spans="2:7" x14ac:dyDescent="0.25">
      <c r="B19" s="961"/>
      <c r="C19" s="196" t="s">
        <v>408</v>
      </c>
      <c r="D19" s="313"/>
      <c r="E19" s="313"/>
      <c r="F19" s="313"/>
      <c r="G19" s="575"/>
    </row>
    <row r="20" spans="2:7" x14ac:dyDescent="0.25">
      <c r="B20" s="961"/>
      <c r="C20" s="196" t="s">
        <v>409</v>
      </c>
      <c r="D20" s="313"/>
      <c r="E20" s="313"/>
      <c r="F20" s="313"/>
      <c r="G20" s="575"/>
    </row>
    <row r="21" spans="2:7" x14ac:dyDescent="0.25">
      <c r="B21" s="961"/>
      <c r="C21" s="196"/>
      <c r="D21" s="269"/>
      <c r="E21" s="269"/>
      <c r="F21" s="269"/>
      <c r="G21" s="270"/>
    </row>
    <row r="22" spans="2:7" x14ac:dyDescent="0.25">
      <c r="B22" s="961"/>
      <c r="C22" s="205" t="s">
        <v>7</v>
      </c>
      <c r="D22" s="269">
        <f>SUM(D18:D20)</f>
        <v>0</v>
      </c>
      <c r="E22" s="269">
        <f>SUM(E18:E20)</f>
        <v>0</v>
      </c>
      <c r="F22" s="269">
        <f>SUM(F18:F20)</f>
        <v>0</v>
      </c>
      <c r="G22" s="314">
        <f>SUM(G18:G20)</f>
        <v>0</v>
      </c>
    </row>
    <row r="23" spans="2:7" ht="13.8" thickBot="1" x14ac:dyDescent="0.3">
      <c r="B23" s="204"/>
      <c r="C23" s="227" t="s">
        <v>403</v>
      </c>
      <c r="D23" s="262">
        <f>D15+D22</f>
        <v>0</v>
      </c>
      <c r="E23" s="262">
        <f>E15+E22</f>
        <v>0</v>
      </c>
      <c r="F23" s="262">
        <f>F15+F22</f>
        <v>0</v>
      </c>
      <c r="G23" s="315">
        <f>G15+G22</f>
        <v>0</v>
      </c>
    </row>
    <row r="24" spans="2:7" x14ac:dyDescent="0.25">
      <c r="B24" s="24"/>
      <c r="C24" s="72" t="s">
        <v>402</v>
      </c>
    </row>
    <row r="25" spans="2:7" x14ac:dyDescent="0.25">
      <c r="B25" s="24"/>
      <c r="C25" s="40" t="s">
        <v>571</v>
      </c>
    </row>
    <row r="27" spans="2:7" x14ac:dyDescent="0.25">
      <c r="C27" s="251" t="s">
        <v>500</v>
      </c>
      <c r="D27" s="253" t="s">
        <v>493</v>
      </c>
      <c r="E27" s="253" t="s">
        <v>498</v>
      </c>
      <c r="F27" s="253" t="s">
        <v>494</v>
      </c>
      <c r="G27" s="253" t="s">
        <v>495</v>
      </c>
    </row>
    <row r="28" spans="2:7" x14ac:dyDescent="0.25">
      <c r="C28" s="253"/>
      <c r="D28" s="253"/>
      <c r="E28" s="253"/>
      <c r="F28" s="253"/>
      <c r="G28" s="253"/>
    </row>
    <row r="29" spans="2:7" ht="39.6" x14ac:dyDescent="0.25">
      <c r="C29" s="255" t="s">
        <v>23</v>
      </c>
      <c r="D29" s="320">
        <f>'Market Consistent Balance Sheet'!D58</f>
        <v>0</v>
      </c>
      <c r="E29" s="320">
        <f>'Market Consistent Balance Sheet'!E58</f>
        <v>0</v>
      </c>
      <c r="F29" s="320">
        <f>'Market Consistent Balance Sheet'!K58</f>
        <v>0</v>
      </c>
      <c r="G29" s="320">
        <f>'Market Consistent Balance Sheet'!M58</f>
        <v>0</v>
      </c>
    </row>
    <row r="30" spans="2:7" x14ac:dyDescent="0.25">
      <c r="C30" s="253" t="s">
        <v>43</v>
      </c>
      <c r="D30" s="320">
        <f>D29-E23</f>
        <v>0</v>
      </c>
      <c r="E30" s="320">
        <f>E29-D23</f>
        <v>0</v>
      </c>
      <c r="F30" s="320">
        <f>F29-F23</f>
        <v>0</v>
      </c>
      <c r="G30" s="320">
        <f>G29-G23</f>
        <v>0</v>
      </c>
    </row>
  </sheetData>
  <mergeCells count="2">
    <mergeCell ref="B10:B15"/>
    <mergeCell ref="B17:B2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BB76E-901E-4A9F-A40B-C7F923964587}">
  <sheetPr>
    <tabColor rgb="FFFFFF99"/>
  </sheetPr>
  <dimension ref="B1:G36"/>
  <sheetViews>
    <sheetView workbookViewId="0"/>
  </sheetViews>
  <sheetFormatPr defaultColWidth="9.21875" defaultRowHeight="13.2" x14ac:dyDescent="0.25"/>
  <cols>
    <col min="1" max="2" width="9.21875" style="18"/>
    <col min="3" max="3" width="23.44140625" style="18" customWidth="1"/>
    <col min="4" max="4" width="17.77734375" style="18" customWidth="1"/>
    <col min="5" max="5" width="16.44140625" style="18" customWidth="1"/>
    <col min="6" max="6" width="17.44140625" style="18" customWidth="1"/>
    <col min="7" max="7" width="24.21875" style="18" customWidth="1"/>
    <col min="8" max="16384" width="9.21875" style="18"/>
  </cols>
  <sheetData>
    <row r="1" spans="2:7" s="26" customFormat="1" x14ac:dyDescent="0.25">
      <c r="B1" s="40" t="s">
        <v>684</v>
      </c>
    </row>
    <row r="2" spans="2:7" s="26" customFormat="1" x14ac:dyDescent="0.25">
      <c r="B2" s="18" t="s">
        <v>710</v>
      </c>
    </row>
    <row r="3" spans="2:7" s="26" customFormat="1" x14ac:dyDescent="0.25">
      <c r="B3" s="72" t="s">
        <v>477</v>
      </c>
    </row>
    <row r="4" spans="2:7" x14ac:dyDescent="0.25">
      <c r="B4" s="18" t="s">
        <v>394</v>
      </c>
      <c r="C4" s="29"/>
    </row>
    <row r="5" spans="2:7" x14ac:dyDescent="0.25">
      <c r="B5" s="18" t="s">
        <v>465</v>
      </c>
      <c r="C5" s="29"/>
    </row>
    <row r="6" spans="2:7" s="26" customFormat="1" x14ac:dyDescent="0.25">
      <c r="B6" s="25"/>
    </row>
    <row r="7" spans="2:7" ht="13.8" thickBot="1" x14ac:dyDescent="0.3">
      <c r="B7" s="29"/>
      <c r="G7" s="21" t="s">
        <v>413</v>
      </c>
    </row>
    <row r="8" spans="2:7" ht="51" customHeight="1" x14ac:dyDescent="0.25">
      <c r="B8" s="237" t="s">
        <v>414</v>
      </c>
      <c r="C8" s="243" t="s">
        <v>422</v>
      </c>
      <c r="D8" s="239" t="s">
        <v>416</v>
      </c>
      <c r="E8" s="239" t="s">
        <v>186</v>
      </c>
      <c r="F8" s="239" t="s">
        <v>417</v>
      </c>
      <c r="G8" s="240" t="s">
        <v>418</v>
      </c>
    </row>
    <row r="9" spans="2:7" x14ac:dyDescent="0.25">
      <c r="B9" s="241"/>
      <c r="C9" s="207" t="s">
        <v>405</v>
      </c>
      <c r="D9" s="208" t="s">
        <v>327</v>
      </c>
      <c r="E9" s="208" t="s">
        <v>328</v>
      </c>
      <c r="F9" s="244" t="s">
        <v>329</v>
      </c>
      <c r="G9" s="206" t="s">
        <v>330</v>
      </c>
    </row>
    <row r="10" spans="2:7" x14ac:dyDescent="0.25">
      <c r="B10" s="49">
        <v>1</v>
      </c>
      <c r="C10" s="209" t="s">
        <v>425</v>
      </c>
      <c r="D10" s="20"/>
      <c r="E10" s="20"/>
      <c r="F10" s="20"/>
      <c r="G10" s="233"/>
    </row>
    <row r="11" spans="2:7" x14ac:dyDescent="0.25">
      <c r="B11" s="959"/>
      <c r="C11" s="196" t="s">
        <v>407</v>
      </c>
      <c r="D11" s="313"/>
      <c r="E11" s="313"/>
      <c r="F11" s="313"/>
      <c r="G11" s="575"/>
    </row>
    <row r="12" spans="2:7" x14ac:dyDescent="0.25">
      <c r="B12" s="959"/>
      <c r="C12" s="196" t="s">
        <v>408</v>
      </c>
      <c r="D12" s="313"/>
      <c r="E12" s="313"/>
      <c r="F12" s="313"/>
      <c r="G12" s="575"/>
    </row>
    <row r="13" spans="2:7" x14ac:dyDescent="0.25">
      <c r="B13" s="959"/>
      <c r="C13" s="196" t="s">
        <v>409</v>
      </c>
      <c r="D13" s="313"/>
      <c r="E13" s="313"/>
      <c r="F13" s="313"/>
      <c r="G13" s="575"/>
    </row>
    <row r="14" spans="2:7" x14ac:dyDescent="0.25">
      <c r="B14" s="49"/>
      <c r="C14" s="209" t="s">
        <v>7</v>
      </c>
      <c r="D14" s="269">
        <f>SUM(D11:D13)</f>
        <v>0</v>
      </c>
      <c r="E14" s="269">
        <f>SUM(E11:E13)</f>
        <v>0</v>
      </c>
      <c r="F14" s="269">
        <f>SUM(F11:F13)</f>
        <v>0</v>
      </c>
      <c r="G14" s="314">
        <f>SUM(G11:G13)</f>
        <v>0</v>
      </c>
    </row>
    <row r="15" spans="2:7" ht="30.75" customHeight="1" x14ac:dyDescent="0.25">
      <c r="B15" s="49">
        <v>2</v>
      </c>
      <c r="C15" s="209" t="s">
        <v>424</v>
      </c>
      <c r="D15" s="271"/>
      <c r="E15" s="271"/>
      <c r="F15" s="76"/>
      <c r="G15" s="272"/>
    </row>
    <row r="16" spans="2:7" x14ac:dyDescent="0.25">
      <c r="B16" s="959"/>
      <c r="C16" s="196" t="s">
        <v>407</v>
      </c>
      <c r="D16" s="313"/>
      <c r="E16" s="313"/>
      <c r="F16" s="313"/>
      <c r="G16" s="575"/>
    </row>
    <row r="17" spans="2:7" x14ac:dyDescent="0.25">
      <c r="B17" s="959"/>
      <c r="C17" s="196" t="s">
        <v>408</v>
      </c>
      <c r="D17" s="313"/>
      <c r="E17" s="313"/>
      <c r="F17" s="313"/>
      <c r="G17" s="575"/>
    </row>
    <row r="18" spans="2:7" x14ac:dyDescent="0.25">
      <c r="B18" s="959"/>
      <c r="C18" s="196" t="s">
        <v>409</v>
      </c>
      <c r="D18" s="313"/>
      <c r="E18" s="313"/>
      <c r="F18" s="313"/>
      <c r="G18" s="575"/>
    </row>
    <row r="19" spans="2:7" x14ac:dyDescent="0.25">
      <c r="B19" s="49"/>
      <c r="C19" s="209" t="s">
        <v>475</v>
      </c>
      <c r="D19" s="269">
        <f>SUM(D16:D18)</f>
        <v>0</v>
      </c>
      <c r="E19" s="269">
        <f>SUM(E16:E18)</f>
        <v>0</v>
      </c>
      <c r="F19" s="269">
        <f>SUM(F16:F18)</f>
        <v>0</v>
      </c>
      <c r="G19" s="314">
        <f>SUM(G16:G18)</f>
        <v>0</v>
      </c>
    </row>
    <row r="20" spans="2:7" s="26" customFormat="1" x14ac:dyDescent="0.25">
      <c r="B20" s="48"/>
      <c r="C20" s="87" t="s">
        <v>403</v>
      </c>
      <c r="D20" s="273">
        <f>D14+D19</f>
        <v>0</v>
      </c>
      <c r="E20" s="273">
        <f>E14+E19</f>
        <v>0</v>
      </c>
      <c r="F20" s="273">
        <f>F14+F19</f>
        <v>0</v>
      </c>
      <c r="G20" s="314">
        <f>G14+G19</f>
        <v>0</v>
      </c>
    </row>
    <row r="21" spans="2:7" ht="13.8" thickBot="1" x14ac:dyDescent="0.3">
      <c r="B21" s="173" t="s">
        <v>426</v>
      </c>
      <c r="C21" s="234"/>
      <c r="D21" s="234"/>
      <c r="E21" s="234"/>
      <c r="F21" s="234"/>
      <c r="G21" s="235"/>
    </row>
    <row r="22" spans="2:7" x14ac:dyDescent="0.25">
      <c r="C22" s="72" t="s">
        <v>402</v>
      </c>
    </row>
    <row r="23" spans="2:7" x14ac:dyDescent="0.25">
      <c r="C23" s="40" t="s">
        <v>571</v>
      </c>
    </row>
    <row r="25" spans="2:7" x14ac:dyDescent="0.25">
      <c r="C25" s="120"/>
      <c r="D25" s="120"/>
      <c r="E25" s="120"/>
      <c r="F25" s="120"/>
      <c r="G25" s="120"/>
    </row>
    <row r="26" spans="2:7" x14ac:dyDescent="0.25">
      <c r="C26" s="120"/>
      <c r="D26" s="120"/>
      <c r="E26" s="120"/>
      <c r="F26" s="120"/>
      <c r="G26" s="120"/>
    </row>
    <row r="27" spans="2:7" x14ac:dyDescent="0.25">
      <c r="C27" s="120"/>
      <c r="D27" s="120"/>
      <c r="E27" s="120"/>
      <c r="F27" s="120"/>
      <c r="G27" s="120"/>
    </row>
    <row r="28" spans="2:7" x14ac:dyDescent="0.25">
      <c r="C28" s="120"/>
      <c r="D28" s="120"/>
      <c r="E28" s="120"/>
      <c r="F28" s="120"/>
      <c r="G28" s="120"/>
    </row>
    <row r="29" spans="2:7" x14ac:dyDescent="0.25">
      <c r="C29" s="120"/>
      <c r="D29" s="120"/>
      <c r="E29" s="120"/>
      <c r="F29" s="120"/>
      <c r="G29" s="120"/>
    </row>
    <row r="34" spans="3:7" x14ac:dyDescent="0.25">
      <c r="C34" s="251" t="s">
        <v>500</v>
      </c>
      <c r="D34" s="253" t="s">
        <v>493</v>
      </c>
      <c r="E34" s="253" t="s">
        <v>498</v>
      </c>
      <c r="F34" s="253" t="s">
        <v>494</v>
      </c>
      <c r="G34" s="253" t="s">
        <v>495</v>
      </c>
    </row>
    <row r="35" spans="3:7" ht="39.6" x14ac:dyDescent="0.25">
      <c r="C35" s="255" t="s">
        <v>24</v>
      </c>
      <c r="D35" s="320">
        <f>'Market Consistent Balance Sheet'!D59</f>
        <v>0</v>
      </c>
      <c r="E35" s="320">
        <f>'Market Consistent Balance Sheet'!E59</f>
        <v>0</v>
      </c>
      <c r="F35" s="320">
        <f>'Market Consistent Balance Sheet'!K59</f>
        <v>0</v>
      </c>
      <c r="G35" s="320">
        <f>'Market Consistent Balance Sheet'!M59</f>
        <v>0</v>
      </c>
    </row>
    <row r="36" spans="3:7" x14ac:dyDescent="0.25">
      <c r="C36" s="253" t="s">
        <v>43</v>
      </c>
      <c r="D36" s="320">
        <f>D35-E20</f>
        <v>0</v>
      </c>
      <c r="E36" s="320">
        <f>E35-D20</f>
        <v>0</v>
      </c>
      <c r="F36" s="320">
        <f>F35-F20</f>
        <v>0</v>
      </c>
      <c r="G36" s="320">
        <f>G35-G20</f>
        <v>0</v>
      </c>
    </row>
  </sheetData>
  <mergeCells count="2">
    <mergeCell ref="B11:B13"/>
    <mergeCell ref="B16:B1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5A337-43C8-4691-A915-F0CD1F94FA48}">
  <sheetPr>
    <tabColor rgb="FFFFFF99"/>
  </sheetPr>
  <dimension ref="B1:G47"/>
  <sheetViews>
    <sheetView zoomScale="90" zoomScaleNormal="90" workbookViewId="0"/>
  </sheetViews>
  <sheetFormatPr defaultColWidth="9.21875" defaultRowHeight="13.2" x14ac:dyDescent="0.25"/>
  <cols>
    <col min="1" max="1" width="9.21875" style="18"/>
    <col min="2" max="2" width="6.77734375" style="18" customWidth="1"/>
    <col min="3" max="3" width="30.21875" style="18" customWidth="1"/>
    <col min="4" max="6" width="19.44140625" style="18" customWidth="1"/>
    <col min="7" max="7" width="15.44140625" style="18" customWidth="1"/>
    <col min="8" max="16384" width="9.21875" style="18"/>
  </cols>
  <sheetData>
    <row r="1" spans="2:7" x14ac:dyDescent="0.25">
      <c r="B1" s="40" t="s">
        <v>685</v>
      </c>
      <c r="C1" s="26"/>
    </row>
    <row r="2" spans="2:7" x14ac:dyDescent="0.25">
      <c r="B2" s="18" t="s">
        <v>710</v>
      </c>
      <c r="C2" s="26"/>
    </row>
    <row r="3" spans="2:7" x14ac:dyDescent="0.25">
      <c r="B3" s="245" t="s">
        <v>478</v>
      </c>
    </row>
    <row r="4" spans="2:7" x14ac:dyDescent="0.25">
      <c r="B4" s="18" t="s">
        <v>394</v>
      </c>
    </row>
    <row r="5" spans="2:7" x14ac:dyDescent="0.25">
      <c r="B5" s="18" t="s">
        <v>465</v>
      </c>
    </row>
    <row r="6" spans="2:7" ht="10.5" customHeight="1" x14ac:dyDescent="0.25"/>
    <row r="7" spans="2:7" ht="18" customHeight="1" thickBot="1" x14ac:dyDescent="0.3">
      <c r="F7" s="18" t="s">
        <v>395</v>
      </c>
    </row>
    <row r="8" spans="2:7" ht="64.5" customHeight="1" x14ac:dyDescent="0.25">
      <c r="B8" s="237" t="s">
        <v>325</v>
      </c>
      <c r="C8" s="216" t="s">
        <v>404</v>
      </c>
      <c r="D8" s="239" t="s">
        <v>416</v>
      </c>
      <c r="E8" s="239" t="s">
        <v>186</v>
      </c>
      <c r="F8" s="239" t="s">
        <v>417</v>
      </c>
      <c r="G8" s="240" t="s">
        <v>418</v>
      </c>
    </row>
    <row r="9" spans="2:7" ht="23.25" customHeight="1" x14ac:dyDescent="0.25">
      <c r="B9" s="241"/>
      <c r="C9" s="214" t="s">
        <v>405</v>
      </c>
      <c r="D9" s="214" t="s">
        <v>327</v>
      </c>
      <c r="E9" s="215" t="s">
        <v>328</v>
      </c>
      <c r="F9" s="214" t="s">
        <v>329</v>
      </c>
      <c r="G9" s="218" t="s">
        <v>330</v>
      </c>
    </row>
    <row r="10" spans="2:7" ht="51" customHeight="1" x14ac:dyDescent="0.25">
      <c r="B10" s="241">
        <v>1</v>
      </c>
      <c r="C10" s="213" t="s">
        <v>301</v>
      </c>
      <c r="D10" s="211"/>
      <c r="E10" s="212"/>
      <c r="F10" s="211"/>
      <c r="G10" s="219"/>
    </row>
    <row r="11" spans="2:7" x14ac:dyDescent="0.25">
      <c r="B11" s="962"/>
      <c r="C11" s="20" t="s">
        <v>14</v>
      </c>
      <c r="D11" s="313"/>
      <c r="E11" s="313"/>
      <c r="F11" s="313"/>
      <c r="G11" s="575"/>
    </row>
    <row r="12" spans="2:7" x14ac:dyDescent="0.25">
      <c r="B12" s="963"/>
      <c r="C12" s="20" t="s">
        <v>501</v>
      </c>
      <c r="D12" s="313"/>
      <c r="E12" s="313"/>
      <c r="F12" s="313"/>
      <c r="G12" s="575"/>
    </row>
    <row r="13" spans="2:7" x14ac:dyDescent="0.25">
      <c r="B13" s="963"/>
      <c r="C13" s="20" t="s">
        <v>16</v>
      </c>
      <c r="D13" s="313"/>
      <c r="E13" s="313"/>
      <c r="F13" s="313"/>
      <c r="G13" s="575"/>
    </row>
    <row r="14" spans="2:7" x14ac:dyDescent="0.25">
      <c r="B14" s="963"/>
      <c r="C14" s="20" t="s">
        <v>17</v>
      </c>
      <c r="D14" s="313"/>
      <c r="E14" s="313"/>
      <c r="F14" s="313"/>
      <c r="G14" s="575"/>
    </row>
    <row r="15" spans="2:7" x14ac:dyDescent="0.25">
      <c r="B15" s="963"/>
      <c r="C15" s="20" t="s">
        <v>18</v>
      </c>
      <c r="D15" s="313"/>
      <c r="E15" s="313"/>
      <c r="F15" s="313"/>
      <c r="G15" s="575"/>
    </row>
    <row r="16" spans="2:7" x14ac:dyDescent="0.25">
      <c r="B16" s="963"/>
      <c r="C16" s="87" t="s">
        <v>7</v>
      </c>
      <c r="D16" s="269">
        <f>SUM(D11:D15)</f>
        <v>0</v>
      </c>
      <c r="E16" s="269">
        <f>SUM(E11:E15)</f>
        <v>0</v>
      </c>
      <c r="F16" s="269">
        <f>SUM(F11:F15)</f>
        <v>0</v>
      </c>
      <c r="G16" s="314">
        <f>SUM(G11:G15)</f>
        <v>0</v>
      </c>
    </row>
    <row r="17" spans="2:7" x14ac:dyDescent="0.25">
      <c r="B17" s="964"/>
      <c r="C17" s="20"/>
      <c r="D17" s="269"/>
      <c r="E17" s="269"/>
      <c r="F17" s="269"/>
      <c r="G17" s="270"/>
    </row>
    <row r="18" spans="2:7" ht="52.8" x14ac:dyDescent="0.25">
      <c r="B18" s="241">
        <v>2</v>
      </c>
      <c r="C18" s="213" t="s">
        <v>591</v>
      </c>
      <c r="D18" s="269"/>
      <c r="E18" s="269"/>
      <c r="F18" s="269"/>
      <c r="G18" s="270"/>
    </row>
    <row r="19" spans="2:7" x14ac:dyDescent="0.25">
      <c r="B19" s="962"/>
      <c r="C19" s="20" t="s">
        <v>14</v>
      </c>
      <c r="D19" s="313"/>
      <c r="E19" s="313"/>
      <c r="F19" s="313"/>
      <c r="G19" s="575"/>
    </row>
    <row r="20" spans="2:7" x14ac:dyDescent="0.25">
      <c r="B20" s="963"/>
      <c r="C20" s="20" t="s">
        <v>15</v>
      </c>
      <c r="D20" s="313"/>
      <c r="E20" s="313"/>
      <c r="F20" s="313"/>
      <c r="G20" s="575"/>
    </row>
    <row r="21" spans="2:7" x14ac:dyDescent="0.25">
      <c r="B21" s="963"/>
      <c r="C21" s="20" t="s">
        <v>16</v>
      </c>
      <c r="D21" s="313"/>
      <c r="E21" s="313"/>
      <c r="F21" s="313"/>
      <c r="G21" s="575"/>
    </row>
    <row r="22" spans="2:7" x14ac:dyDescent="0.25">
      <c r="B22" s="963"/>
      <c r="C22" s="20" t="s">
        <v>17</v>
      </c>
      <c r="D22" s="313"/>
      <c r="E22" s="313"/>
      <c r="F22" s="313"/>
      <c r="G22" s="575"/>
    </row>
    <row r="23" spans="2:7" x14ac:dyDescent="0.25">
      <c r="B23" s="964"/>
      <c r="C23" s="20" t="s">
        <v>18</v>
      </c>
      <c r="D23" s="313"/>
      <c r="E23" s="313"/>
      <c r="F23" s="313"/>
      <c r="G23" s="575"/>
    </row>
    <row r="24" spans="2:7" x14ac:dyDescent="0.25">
      <c r="B24" s="241"/>
      <c r="C24" s="87" t="s">
        <v>7</v>
      </c>
      <c r="D24" s="269">
        <f>SUM(D19:D23)</f>
        <v>0</v>
      </c>
      <c r="E24" s="269">
        <f>SUM(E19:E23)</f>
        <v>0</v>
      </c>
      <c r="F24" s="269">
        <f>SUM(F19:F23)</f>
        <v>0</v>
      </c>
      <c r="G24" s="314">
        <f>SUM(G19:G23)</f>
        <v>0</v>
      </c>
    </row>
    <row r="25" spans="2:7" ht="13.8" thickBot="1" x14ac:dyDescent="0.3">
      <c r="B25" s="167"/>
      <c r="C25" s="227" t="s">
        <v>403</v>
      </c>
      <c r="D25" s="262">
        <f>D16+D24</f>
        <v>0</v>
      </c>
      <c r="E25" s="262">
        <f>E16+E24</f>
        <v>0</v>
      </c>
      <c r="F25" s="262">
        <f>F16+F24</f>
        <v>0</v>
      </c>
      <c r="G25" s="315">
        <f>G16+G24</f>
        <v>0</v>
      </c>
    </row>
    <row r="27" spans="2:7" x14ac:dyDescent="0.25">
      <c r="C27" s="72" t="s">
        <v>402</v>
      </c>
    </row>
    <row r="28" spans="2:7" x14ac:dyDescent="0.25">
      <c r="C28" s="40" t="s">
        <v>571</v>
      </c>
    </row>
    <row r="30" spans="2:7" x14ac:dyDescent="0.25">
      <c r="C30" s="120"/>
      <c r="D30" s="120"/>
      <c r="E30" s="120"/>
    </row>
    <row r="31" spans="2:7" x14ac:dyDescent="0.25">
      <c r="C31" s="120"/>
      <c r="D31" s="120"/>
      <c r="E31" s="120"/>
    </row>
    <row r="32" spans="2:7" x14ac:dyDescent="0.25">
      <c r="C32" s="120"/>
      <c r="D32" s="120"/>
      <c r="E32" s="120"/>
    </row>
    <row r="33" spans="3:7" x14ac:dyDescent="0.25">
      <c r="C33" s="120"/>
      <c r="D33" s="120"/>
      <c r="E33" s="120"/>
    </row>
    <row r="34" spans="3:7" x14ac:dyDescent="0.25">
      <c r="C34" s="120"/>
      <c r="D34" s="120"/>
      <c r="E34" s="120"/>
    </row>
    <row r="35" spans="3:7" x14ac:dyDescent="0.25">
      <c r="C35" s="120"/>
      <c r="D35" s="120"/>
      <c r="E35" s="120"/>
    </row>
    <row r="36" spans="3:7" x14ac:dyDescent="0.25">
      <c r="C36" s="120"/>
      <c r="D36" s="120"/>
      <c r="E36" s="120"/>
    </row>
    <row r="38" spans="3:7" x14ac:dyDescent="0.25">
      <c r="C38" s="251" t="s">
        <v>500</v>
      </c>
      <c r="D38" s="253" t="s">
        <v>493</v>
      </c>
      <c r="E38" s="253" t="s">
        <v>498</v>
      </c>
      <c r="F38" s="253" t="s">
        <v>494</v>
      </c>
      <c r="G38" s="253" t="s">
        <v>495</v>
      </c>
    </row>
    <row r="39" spans="3:7" ht="26.4" x14ac:dyDescent="0.25">
      <c r="C39" s="255" t="s">
        <v>592</v>
      </c>
      <c r="D39" s="320">
        <f>'Market Consistent Balance Sheet'!D61</f>
        <v>0</v>
      </c>
      <c r="E39" s="320">
        <f>'Market Consistent Balance Sheet'!E61</f>
        <v>0</v>
      </c>
      <c r="F39" s="320">
        <f>'Market Consistent Balance Sheet'!K61</f>
        <v>0</v>
      </c>
      <c r="G39" s="320">
        <f>'Market Consistent Balance Sheet'!M61</f>
        <v>0</v>
      </c>
    </row>
    <row r="40" spans="3:7" x14ac:dyDescent="0.25">
      <c r="C40" s="255"/>
      <c r="D40" s="320"/>
      <c r="E40" s="320"/>
      <c r="F40" s="320"/>
      <c r="G40" s="320"/>
    </row>
    <row r="41" spans="3:7" x14ac:dyDescent="0.25">
      <c r="D41" s="124"/>
      <c r="E41" s="124"/>
      <c r="F41" s="124"/>
      <c r="G41" s="337"/>
    </row>
    <row r="42" spans="3:7" x14ac:dyDescent="0.25">
      <c r="C42" s="253" t="s">
        <v>43</v>
      </c>
      <c r="D42" s="320">
        <f>D39-E25</f>
        <v>0</v>
      </c>
      <c r="E42" s="320">
        <f>E39-D25</f>
        <v>0</v>
      </c>
      <c r="F42" s="320">
        <f>F39-F25</f>
        <v>0</v>
      </c>
      <c r="G42" s="320">
        <f>G39-G25</f>
        <v>0</v>
      </c>
    </row>
    <row r="43" spans="3:7" x14ac:dyDescent="0.25">
      <c r="C43" s="253"/>
      <c r="D43" s="317"/>
      <c r="E43" s="317"/>
      <c r="F43" s="317"/>
      <c r="G43" s="317"/>
    </row>
    <row r="45" spans="3:7" x14ac:dyDescent="0.25">
      <c r="C45" s="28"/>
      <c r="D45" s="119"/>
      <c r="E45" s="121"/>
      <c r="F45" s="121"/>
    </row>
    <row r="46" spans="3:7" x14ac:dyDescent="0.25">
      <c r="C46" s="28"/>
      <c r="D46" s="119"/>
      <c r="E46" s="121"/>
      <c r="F46" s="121"/>
    </row>
    <row r="47" spans="3:7" x14ac:dyDescent="0.25">
      <c r="C47" s="28"/>
      <c r="D47" s="119"/>
      <c r="E47" s="121"/>
      <c r="F47" s="121"/>
    </row>
  </sheetData>
  <mergeCells count="2">
    <mergeCell ref="B11:B17"/>
    <mergeCell ref="B19:B2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91C92-027A-4692-AB65-BE36DC544F7C}">
  <sheetPr>
    <tabColor rgb="FFFFFF99"/>
  </sheetPr>
  <dimension ref="B1:F43"/>
  <sheetViews>
    <sheetView workbookViewId="0"/>
  </sheetViews>
  <sheetFormatPr defaultColWidth="9.21875" defaultRowHeight="13.2" x14ac:dyDescent="0.25"/>
  <cols>
    <col min="1" max="1" width="9.21875" style="18"/>
    <col min="2" max="2" width="18.5546875" style="18" customWidth="1"/>
    <col min="3" max="3" width="26.44140625" style="18" customWidth="1"/>
    <col min="4" max="4" width="23.5546875" style="18" customWidth="1"/>
    <col min="5" max="5" width="17.44140625" style="18" customWidth="1"/>
    <col min="6" max="6" width="17.77734375" style="18" customWidth="1"/>
    <col min="7" max="7" width="16.77734375" style="18" customWidth="1"/>
    <col min="8" max="16384" width="9.21875" style="18"/>
  </cols>
  <sheetData>
    <row r="1" spans="2:6" x14ac:dyDescent="0.25">
      <c r="B1" s="40" t="s">
        <v>686</v>
      </c>
    </row>
    <row r="2" spans="2:6" x14ac:dyDescent="0.25">
      <c r="B2" s="18" t="s">
        <v>710</v>
      </c>
    </row>
    <row r="3" spans="2:6" x14ac:dyDescent="0.25">
      <c r="B3" s="290" t="s">
        <v>503</v>
      </c>
    </row>
    <row r="4" spans="2:6" x14ac:dyDescent="0.25">
      <c r="B4" s="18" t="s">
        <v>394</v>
      </c>
    </row>
    <row r="5" spans="2:6" x14ac:dyDescent="0.25">
      <c r="B5" s="18" t="s">
        <v>465</v>
      </c>
    </row>
    <row r="7" spans="2:6" ht="13.8" thickBot="1" x14ac:dyDescent="0.3">
      <c r="B7" s="19"/>
      <c r="E7" s="18" t="s">
        <v>395</v>
      </c>
    </row>
    <row r="8" spans="2:6" ht="39.6" x14ac:dyDescent="0.25">
      <c r="B8" s="277" t="s">
        <v>404</v>
      </c>
      <c r="C8" s="239" t="s">
        <v>416</v>
      </c>
      <c r="D8" s="239" t="s">
        <v>186</v>
      </c>
      <c r="E8" s="239" t="s">
        <v>417</v>
      </c>
      <c r="F8" s="240" t="s">
        <v>418</v>
      </c>
    </row>
    <row r="9" spans="2:6" x14ac:dyDescent="0.25">
      <c r="B9" s="222" t="s">
        <v>405</v>
      </c>
      <c r="C9" s="275" t="s">
        <v>327</v>
      </c>
      <c r="D9" s="223" t="s">
        <v>328</v>
      </c>
      <c r="E9" s="223" t="s">
        <v>329</v>
      </c>
      <c r="F9" s="224" t="s">
        <v>330</v>
      </c>
    </row>
    <row r="10" spans="2:6" x14ac:dyDescent="0.25">
      <c r="B10" s="241" t="s">
        <v>502</v>
      </c>
      <c r="C10" s="276"/>
      <c r="D10" s="20"/>
      <c r="E10" s="20"/>
      <c r="F10" s="233"/>
    </row>
    <row r="11" spans="2:6" x14ac:dyDescent="0.25">
      <c r="B11" s="220" t="s">
        <v>407</v>
      </c>
      <c r="C11" s="579"/>
      <c r="D11" s="313"/>
      <c r="E11" s="313"/>
      <c r="F11" s="575"/>
    </row>
    <row r="12" spans="2:6" x14ac:dyDescent="0.25">
      <c r="B12" s="220" t="s">
        <v>408</v>
      </c>
      <c r="C12" s="579"/>
      <c r="D12" s="313"/>
      <c r="E12" s="313"/>
      <c r="F12" s="575"/>
    </row>
    <row r="13" spans="2:6" x14ac:dyDescent="0.25">
      <c r="B13" s="220" t="s">
        <v>409</v>
      </c>
      <c r="C13" s="579"/>
      <c r="D13" s="313"/>
      <c r="E13" s="313"/>
      <c r="F13" s="575"/>
    </row>
    <row r="14" spans="2:6" x14ac:dyDescent="0.25">
      <c r="B14" s="220" t="s">
        <v>410</v>
      </c>
      <c r="C14" s="579"/>
      <c r="D14" s="313"/>
      <c r="E14" s="313"/>
      <c r="F14" s="575"/>
    </row>
    <row r="15" spans="2:6" x14ac:dyDescent="0.25">
      <c r="B15" s="220" t="s">
        <v>411</v>
      </c>
      <c r="C15" s="579"/>
      <c r="D15" s="313"/>
      <c r="E15" s="313"/>
      <c r="F15" s="575"/>
    </row>
    <row r="16" spans="2:6" x14ac:dyDescent="0.25">
      <c r="B16" s="220" t="s">
        <v>412</v>
      </c>
      <c r="C16" s="579"/>
      <c r="D16" s="313"/>
      <c r="E16" s="313"/>
      <c r="F16" s="575"/>
    </row>
    <row r="17" spans="2:6" x14ac:dyDescent="0.25">
      <c r="B17" s="274" t="s">
        <v>7</v>
      </c>
      <c r="C17" s="278">
        <f>SUM(C11:C16)</f>
        <v>0</v>
      </c>
      <c r="D17" s="278">
        <f>SUM(D11:D16)</f>
        <v>0</v>
      </c>
      <c r="E17" s="278">
        <f>SUM(E11:E16)</f>
        <v>0</v>
      </c>
      <c r="F17" s="314">
        <f>SUM(F11:F16)</f>
        <v>0</v>
      </c>
    </row>
    <row r="18" spans="2:6" x14ac:dyDescent="0.25">
      <c r="B18" s="274"/>
      <c r="C18" s="276"/>
      <c r="D18" s="20"/>
      <c r="E18" s="20"/>
      <c r="F18" s="233"/>
    </row>
    <row r="19" spans="2:6" ht="26.4" x14ac:dyDescent="0.25">
      <c r="B19" s="220" t="s">
        <v>546</v>
      </c>
      <c r="C19" s="276"/>
      <c r="D19" s="20"/>
      <c r="E19" s="20"/>
      <c r="F19" s="233"/>
    </row>
    <row r="20" spans="2:6" x14ac:dyDescent="0.25">
      <c r="B20" s="241" t="s">
        <v>407</v>
      </c>
      <c r="C20" s="579"/>
      <c r="D20" s="313"/>
      <c r="E20" s="313"/>
      <c r="F20" s="575"/>
    </row>
    <row r="21" spans="2:6" x14ac:dyDescent="0.25">
      <c r="B21" s="241" t="s">
        <v>408</v>
      </c>
      <c r="C21" s="580"/>
      <c r="D21" s="581"/>
      <c r="E21" s="581"/>
      <c r="F21" s="582"/>
    </row>
    <row r="22" spans="2:6" x14ac:dyDescent="0.25">
      <c r="B22" s="241" t="s">
        <v>409</v>
      </c>
      <c r="C22" s="580"/>
      <c r="D22" s="581"/>
      <c r="E22" s="581"/>
      <c r="F22" s="582"/>
    </row>
    <row r="23" spans="2:6" x14ac:dyDescent="0.25">
      <c r="B23" s="174" t="s">
        <v>7</v>
      </c>
      <c r="C23" s="278">
        <f>SUM(C20:C22)</f>
        <v>0</v>
      </c>
      <c r="D23" s="278">
        <f>SUM(D20:D22)</f>
        <v>0</v>
      </c>
      <c r="E23" s="278">
        <f>SUM(E20:E22)</f>
        <v>0</v>
      </c>
      <c r="F23" s="314">
        <f>SUM(F20:F22)</f>
        <v>0</v>
      </c>
    </row>
    <row r="24" spans="2:6" ht="13.8" thickBot="1" x14ac:dyDescent="0.3">
      <c r="B24" s="221" t="s">
        <v>403</v>
      </c>
      <c r="C24" s="279">
        <f>C17+C23</f>
        <v>0</v>
      </c>
      <c r="D24" s="279">
        <f>D17+D23</f>
        <v>0</v>
      </c>
      <c r="E24" s="279">
        <f>E17+E23</f>
        <v>0</v>
      </c>
      <c r="F24" s="315">
        <f>F17+F23</f>
        <v>0</v>
      </c>
    </row>
    <row r="25" spans="2:6" x14ac:dyDescent="0.25">
      <c r="B25" s="24"/>
      <c r="C25" s="29"/>
    </row>
    <row r="26" spans="2:6" x14ac:dyDescent="0.25">
      <c r="B26" s="72" t="s">
        <v>402</v>
      </c>
      <c r="C26" s="29"/>
    </row>
    <row r="27" spans="2:6" x14ac:dyDescent="0.25">
      <c r="B27" s="289" t="s">
        <v>571</v>
      </c>
      <c r="C27" s="29"/>
    </row>
    <row r="28" spans="2:6" x14ac:dyDescent="0.25">
      <c r="B28" s="24"/>
      <c r="C28" s="29"/>
    </row>
    <row r="29" spans="2:6" x14ac:dyDescent="0.25">
      <c r="B29" s="120"/>
    </row>
    <row r="30" spans="2:6" x14ac:dyDescent="0.25">
      <c r="B30" s="120"/>
    </row>
    <row r="31" spans="2:6" x14ac:dyDescent="0.25">
      <c r="B31" s="120"/>
    </row>
    <row r="32" spans="2:6" x14ac:dyDescent="0.25">
      <c r="B32" s="120"/>
    </row>
    <row r="33" spans="2:6" x14ac:dyDescent="0.25">
      <c r="B33" s="120"/>
    </row>
    <row r="34" spans="2:6" x14ac:dyDescent="0.25">
      <c r="B34" s="120"/>
    </row>
    <row r="36" spans="2:6" x14ac:dyDescent="0.25">
      <c r="B36" s="342" t="s">
        <v>496</v>
      </c>
      <c r="C36" s="256" t="s">
        <v>634</v>
      </c>
      <c r="D36" s="256" t="s">
        <v>498</v>
      </c>
      <c r="E36" s="256" t="s">
        <v>494</v>
      </c>
      <c r="F36" s="256" t="s">
        <v>495</v>
      </c>
    </row>
    <row r="37" spans="2:6" ht="26.4" x14ac:dyDescent="0.25">
      <c r="B37" s="339" t="s">
        <v>504</v>
      </c>
      <c r="C37" s="340">
        <f>'Market Consistent Balance Sheet'!D64</f>
        <v>0</v>
      </c>
      <c r="D37" s="340">
        <f>'Market Consistent Balance Sheet'!E64</f>
        <v>0</v>
      </c>
      <c r="E37" s="340">
        <f>'Market Consistent Balance Sheet'!K64</f>
        <v>0</v>
      </c>
      <c r="F37" s="340">
        <f>'Market Consistent Balance Sheet'!M64</f>
        <v>0</v>
      </c>
    </row>
    <row r="38" spans="2:6" x14ac:dyDescent="0.25">
      <c r="B38" s="256" t="s">
        <v>43</v>
      </c>
      <c r="C38" s="340">
        <f>C37-D24</f>
        <v>0</v>
      </c>
      <c r="D38" s="340">
        <f>D37-C24</f>
        <v>0</v>
      </c>
      <c r="E38" s="340">
        <f>E37-E24</f>
        <v>0</v>
      </c>
      <c r="F38" s="340">
        <f>F37-F24</f>
        <v>0</v>
      </c>
    </row>
    <row r="39" spans="2:6" x14ac:dyDescent="0.25">
      <c r="D39" s="120"/>
      <c r="E39" s="120"/>
      <c r="F39" s="120"/>
    </row>
    <row r="40" spans="2:6" x14ac:dyDescent="0.25">
      <c r="D40" s="120"/>
      <c r="E40" s="120"/>
      <c r="F40" s="120"/>
    </row>
    <row r="41" spans="2:6" x14ac:dyDescent="0.25">
      <c r="D41" s="120"/>
      <c r="E41" s="120"/>
      <c r="F41" s="120"/>
    </row>
    <row r="42" spans="2:6" x14ac:dyDescent="0.25">
      <c r="D42" s="120"/>
      <c r="E42" s="120"/>
      <c r="F42" s="120"/>
    </row>
    <row r="43" spans="2:6" x14ac:dyDescent="0.25">
      <c r="D43" s="120"/>
      <c r="E43" s="120"/>
      <c r="F43" s="12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D2534-D833-4508-AAC5-951CCFC3FBE5}">
  <sheetPr>
    <tabColor rgb="FFFFFF99"/>
  </sheetPr>
  <dimension ref="B1:F33"/>
  <sheetViews>
    <sheetView workbookViewId="0"/>
  </sheetViews>
  <sheetFormatPr defaultColWidth="9.21875" defaultRowHeight="13.2" x14ac:dyDescent="0.25"/>
  <cols>
    <col min="1" max="1" width="9.21875" style="18"/>
    <col min="2" max="2" width="35.5546875" style="18" customWidth="1"/>
    <col min="3" max="3" width="19.21875" style="18" customWidth="1"/>
    <col min="4" max="4" width="12.44140625" style="18" customWidth="1"/>
    <col min="5" max="5" width="16.44140625" style="18" customWidth="1"/>
    <col min="6" max="6" width="15.77734375" style="18" customWidth="1"/>
    <col min="7" max="16384" width="9.21875" style="18"/>
  </cols>
  <sheetData>
    <row r="1" spans="2:6" x14ac:dyDescent="0.25">
      <c r="B1" s="40" t="s">
        <v>687</v>
      </c>
    </row>
    <row r="2" spans="2:6" x14ac:dyDescent="0.25">
      <c r="B2" s="18" t="s">
        <v>710</v>
      </c>
    </row>
    <row r="3" spans="2:6" x14ac:dyDescent="0.25">
      <c r="B3" s="245" t="s">
        <v>593</v>
      </c>
    </row>
    <row r="4" spans="2:6" x14ac:dyDescent="0.25">
      <c r="B4" s="18" t="s">
        <v>394</v>
      </c>
    </row>
    <row r="5" spans="2:6" x14ac:dyDescent="0.25">
      <c r="B5" s="18" t="s">
        <v>465</v>
      </c>
    </row>
    <row r="7" spans="2:6" ht="13.8" thickBot="1" x14ac:dyDescent="0.3">
      <c r="B7" s="19"/>
      <c r="E7" s="18" t="s">
        <v>395</v>
      </c>
    </row>
    <row r="8" spans="2:6" ht="52.8" x14ac:dyDescent="0.25">
      <c r="B8" s="237" t="s">
        <v>404</v>
      </c>
      <c r="C8" s="239" t="s">
        <v>416</v>
      </c>
      <c r="D8" s="239" t="s">
        <v>186</v>
      </c>
      <c r="E8" s="239" t="s">
        <v>417</v>
      </c>
      <c r="F8" s="240" t="s">
        <v>418</v>
      </c>
    </row>
    <row r="9" spans="2:6" x14ac:dyDescent="0.25">
      <c r="B9" s="222" t="s">
        <v>405</v>
      </c>
      <c r="C9" s="223" t="s">
        <v>327</v>
      </c>
      <c r="D9" s="223" t="s">
        <v>328</v>
      </c>
      <c r="E9" s="223" t="s">
        <v>329</v>
      </c>
      <c r="F9" s="224" t="s">
        <v>330</v>
      </c>
    </row>
    <row r="10" spans="2:6" x14ac:dyDescent="0.25">
      <c r="B10" s="241" t="s">
        <v>510</v>
      </c>
      <c r="C10" s="20"/>
      <c r="D10" s="20"/>
      <c r="E10" s="20"/>
      <c r="F10" s="233"/>
    </row>
    <row r="11" spans="2:6" x14ac:dyDescent="0.25">
      <c r="B11" s="220" t="s">
        <v>407</v>
      </c>
      <c r="C11" s="313"/>
      <c r="D11" s="313"/>
      <c r="E11" s="313"/>
      <c r="F11" s="575"/>
    </row>
    <row r="12" spans="2:6" x14ac:dyDescent="0.25">
      <c r="B12" s="220" t="s">
        <v>408</v>
      </c>
      <c r="C12" s="313"/>
      <c r="D12" s="313"/>
      <c r="E12" s="313"/>
      <c r="F12" s="575"/>
    </row>
    <row r="13" spans="2:6" x14ac:dyDescent="0.25">
      <c r="B13" s="220" t="s">
        <v>409</v>
      </c>
      <c r="C13" s="313"/>
      <c r="D13" s="313"/>
      <c r="E13" s="313"/>
      <c r="F13" s="575"/>
    </row>
    <row r="14" spans="2:6" x14ac:dyDescent="0.25">
      <c r="B14" s="220" t="s">
        <v>410</v>
      </c>
      <c r="C14" s="313"/>
      <c r="D14" s="313"/>
      <c r="E14" s="313"/>
      <c r="F14" s="575"/>
    </row>
    <row r="15" spans="2:6" x14ac:dyDescent="0.25">
      <c r="B15" s="220" t="s">
        <v>411</v>
      </c>
      <c r="C15" s="313"/>
      <c r="D15" s="313"/>
      <c r="E15" s="313"/>
      <c r="F15" s="575"/>
    </row>
    <row r="16" spans="2:6" x14ac:dyDescent="0.25">
      <c r="B16" s="220" t="s">
        <v>412</v>
      </c>
      <c r="C16" s="313"/>
      <c r="D16" s="313"/>
      <c r="E16" s="313"/>
      <c r="F16" s="575"/>
    </row>
    <row r="17" spans="2:6" x14ac:dyDescent="0.25">
      <c r="B17" s="220"/>
      <c r="C17" s="20"/>
      <c r="D17" s="20"/>
      <c r="E17" s="20"/>
      <c r="F17" s="233"/>
    </row>
    <row r="18" spans="2:6" x14ac:dyDescent="0.25">
      <c r="B18" s="241"/>
      <c r="C18" s="20"/>
      <c r="D18" s="20"/>
      <c r="E18" s="20"/>
      <c r="F18" s="233"/>
    </row>
    <row r="19" spans="2:6" ht="13.8" thickBot="1" x14ac:dyDescent="0.3">
      <c r="B19" s="221" t="s">
        <v>7</v>
      </c>
      <c r="C19" s="262">
        <f>SUM(C11:C16)</f>
        <v>0</v>
      </c>
      <c r="D19" s="262">
        <f>SUM(D11:D16)</f>
        <v>0</v>
      </c>
      <c r="E19" s="262">
        <f>SUM(E11:E16)</f>
        <v>0</v>
      </c>
      <c r="F19" s="315">
        <f>SUM(F11:F16)</f>
        <v>0</v>
      </c>
    </row>
    <row r="20" spans="2:6" x14ac:dyDescent="0.25">
      <c r="B20" s="24"/>
      <c r="C20" s="29"/>
    </row>
    <row r="21" spans="2:6" x14ac:dyDescent="0.25">
      <c r="B21" s="72" t="s">
        <v>402</v>
      </c>
      <c r="C21" s="29"/>
    </row>
    <row r="22" spans="2:6" x14ac:dyDescent="0.25">
      <c r="B22" s="40" t="s">
        <v>571</v>
      </c>
      <c r="C22" s="29"/>
    </row>
    <row r="23" spans="2:6" x14ac:dyDescent="0.25">
      <c r="B23" s="24"/>
      <c r="C23" s="29"/>
    </row>
    <row r="24" spans="2:6" x14ac:dyDescent="0.25">
      <c r="B24" s="120"/>
    </row>
    <row r="25" spans="2:6" x14ac:dyDescent="0.25">
      <c r="B25" s="120"/>
    </row>
    <row r="26" spans="2:6" x14ac:dyDescent="0.25">
      <c r="B26" s="120"/>
    </row>
    <row r="27" spans="2:6" x14ac:dyDescent="0.25">
      <c r="B27" s="120"/>
    </row>
    <row r="28" spans="2:6" x14ac:dyDescent="0.25">
      <c r="B28" s="120"/>
    </row>
    <row r="29" spans="2:6" x14ac:dyDescent="0.25">
      <c r="B29" s="120"/>
    </row>
    <row r="30" spans="2:6" x14ac:dyDescent="0.25">
      <c r="B30" s="72"/>
    </row>
    <row r="31" spans="2:6" x14ac:dyDescent="0.25">
      <c r="B31" s="342" t="s">
        <v>496</v>
      </c>
      <c r="C31" s="256" t="s">
        <v>493</v>
      </c>
      <c r="D31" s="256" t="s">
        <v>498</v>
      </c>
      <c r="E31" s="256" t="s">
        <v>494</v>
      </c>
      <c r="F31" s="256" t="s">
        <v>495</v>
      </c>
    </row>
    <row r="32" spans="2:6" x14ac:dyDescent="0.25">
      <c r="B32" s="339" t="s">
        <v>549</v>
      </c>
      <c r="C32" s="340">
        <f>'Market Consistent Balance Sheet'!D65</f>
        <v>0</v>
      </c>
      <c r="D32" s="340">
        <f>'Market Consistent Balance Sheet'!E65</f>
        <v>0</v>
      </c>
      <c r="E32" s="340">
        <f>'Market Consistent Balance Sheet'!K65</f>
        <v>0</v>
      </c>
      <c r="F32" s="340">
        <f>'Market Consistent Balance Sheet'!M65</f>
        <v>0</v>
      </c>
    </row>
    <row r="33" spans="2:6" x14ac:dyDescent="0.25">
      <c r="B33" s="256" t="s">
        <v>43</v>
      </c>
      <c r="C33" s="340">
        <f>C32-D19</f>
        <v>0</v>
      </c>
      <c r="D33" s="340">
        <f>D32-C19</f>
        <v>0</v>
      </c>
      <c r="E33" s="340">
        <f>E32-E19</f>
        <v>0</v>
      </c>
      <c r="F33" s="340">
        <f>F32-F19</f>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0AD6A-86CA-4C05-8F65-41FE8B2B7F4B}">
  <sheetPr>
    <tabColor rgb="FFFFFF99"/>
  </sheetPr>
  <dimension ref="B1:G71"/>
  <sheetViews>
    <sheetView workbookViewId="0"/>
  </sheetViews>
  <sheetFormatPr defaultColWidth="9.21875" defaultRowHeight="13.2" x14ac:dyDescent="0.25"/>
  <cols>
    <col min="1" max="1" width="9.21875" style="18"/>
    <col min="2" max="2" width="9.5546875" style="18" customWidth="1"/>
    <col min="3" max="3" width="35.44140625" style="18" customWidth="1"/>
    <col min="4" max="4" width="21.5546875" style="18" customWidth="1"/>
    <col min="5" max="5" width="18.21875" style="18" customWidth="1"/>
    <col min="6" max="6" width="13.5546875" style="18" customWidth="1"/>
    <col min="7" max="7" width="15.44140625" style="18" customWidth="1"/>
    <col min="8" max="16384" width="9.21875" style="18"/>
  </cols>
  <sheetData>
    <row r="1" spans="2:7" s="26" customFormat="1" x14ac:dyDescent="0.25">
      <c r="B1" s="40" t="s">
        <v>688</v>
      </c>
    </row>
    <row r="2" spans="2:7" s="26" customFormat="1" x14ac:dyDescent="0.25">
      <c r="B2" s="18" t="s">
        <v>710</v>
      </c>
    </row>
    <row r="3" spans="2:7" x14ac:dyDescent="0.25">
      <c r="B3" s="225" t="s">
        <v>479</v>
      </c>
    </row>
    <row r="4" spans="2:7" x14ac:dyDescent="0.25">
      <c r="B4" s="18" t="s">
        <v>394</v>
      </c>
    </row>
    <row r="5" spans="2:7" x14ac:dyDescent="0.25">
      <c r="B5" s="18" t="s">
        <v>465</v>
      </c>
    </row>
    <row r="6" spans="2:7" ht="34.5" customHeight="1" thickBot="1" x14ac:dyDescent="0.3">
      <c r="B6" s="30"/>
      <c r="C6" s="33"/>
      <c r="D6" s="30"/>
      <c r="G6" s="21" t="s">
        <v>413</v>
      </c>
    </row>
    <row r="7" spans="2:7" ht="48.75" customHeight="1" x14ac:dyDescent="0.25">
      <c r="B7" s="237" t="s">
        <v>22</v>
      </c>
      <c r="C7" s="216" t="s">
        <v>285</v>
      </c>
      <c r="D7" s="239" t="s">
        <v>416</v>
      </c>
      <c r="E7" s="239" t="s">
        <v>186</v>
      </c>
      <c r="F7" s="239" t="s">
        <v>417</v>
      </c>
      <c r="G7" s="240" t="s">
        <v>418</v>
      </c>
    </row>
    <row r="8" spans="2:7" ht="16.5" customHeight="1" x14ac:dyDescent="0.25">
      <c r="B8" s="288"/>
      <c r="C8" s="223" t="s">
        <v>405</v>
      </c>
      <c r="D8" s="223" t="s">
        <v>327</v>
      </c>
      <c r="E8" s="223" t="s">
        <v>328</v>
      </c>
      <c r="F8" s="223" t="s">
        <v>329</v>
      </c>
      <c r="G8" s="224" t="s">
        <v>330</v>
      </c>
    </row>
    <row r="9" spans="2:7" ht="39.6" x14ac:dyDescent="0.25">
      <c r="B9" s="294">
        <v>1</v>
      </c>
      <c r="C9" s="229" t="s">
        <v>595</v>
      </c>
      <c r="D9" s="228"/>
      <c r="E9" s="228"/>
      <c r="F9" s="228"/>
      <c r="G9" s="230"/>
    </row>
    <row r="10" spans="2:7" x14ac:dyDescent="0.25">
      <c r="B10" s="965"/>
      <c r="C10" s="165" t="s">
        <v>14</v>
      </c>
      <c r="D10" s="359"/>
      <c r="E10" s="359"/>
      <c r="F10" s="359"/>
      <c r="G10" s="583"/>
    </row>
    <row r="11" spans="2:7" x14ac:dyDescent="0.25">
      <c r="B11" s="965"/>
      <c r="C11" s="165" t="s">
        <v>15</v>
      </c>
      <c r="D11" s="359"/>
      <c r="E11" s="359"/>
      <c r="F11" s="359"/>
      <c r="G11" s="583"/>
    </row>
    <row r="12" spans="2:7" x14ac:dyDescent="0.25">
      <c r="B12" s="965"/>
      <c r="C12" s="165" t="s">
        <v>16</v>
      </c>
      <c r="D12" s="359"/>
      <c r="E12" s="359"/>
      <c r="F12" s="359"/>
      <c r="G12" s="583"/>
    </row>
    <row r="13" spans="2:7" x14ac:dyDescent="0.25">
      <c r="B13" s="965"/>
      <c r="C13" s="165" t="s">
        <v>17</v>
      </c>
      <c r="D13" s="359"/>
      <c r="E13" s="359"/>
      <c r="F13" s="359"/>
      <c r="G13" s="583"/>
    </row>
    <row r="14" spans="2:7" x14ac:dyDescent="0.25">
      <c r="B14" s="965"/>
      <c r="C14" s="165" t="s">
        <v>18</v>
      </c>
      <c r="D14" s="359"/>
      <c r="E14" s="359"/>
      <c r="F14" s="359"/>
      <c r="G14" s="583"/>
    </row>
    <row r="15" spans="2:7" x14ac:dyDescent="0.25">
      <c r="B15" s="294"/>
      <c r="C15" s="87" t="s">
        <v>475</v>
      </c>
      <c r="D15" s="228">
        <f>SUM(D10:D14)</f>
        <v>0</v>
      </c>
      <c r="E15" s="228">
        <f>SUM(E10:E14)</f>
        <v>0</v>
      </c>
      <c r="F15" s="228">
        <f>SUM(F10:F14)</f>
        <v>0</v>
      </c>
      <c r="G15" s="314">
        <f>SUM(G10:G14)</f>
        <v>0</v>
      </c>
    </row>
    <row r="16" spans="2:7" x14ac:dyDescent="0.25">
      <c r="B16" s="294"/>
      <c r="C16" s="87"/>
      <c r="D16" s="228"/>
      <c r="E16" s="228"/>
      <c r="F16" s="228"/>
      <c r="G16" s="230"/>
    </row>
    <row r="17" spans="2:7" ht="26.4" x14ac:dyDescent="0.25">
      <c r="B17" s="294">
        <v>2</v>
      </c>
      <c r="C17" s="229" t="s">
        <v>286</v>
      </c>
      <c r="D17" s="228"/>
      <c r="E17" s="228"/>
      <c r="F17" s="228"/>
      <c r="G17" s="230"/>
    </row>
    <row r="18" spans="2:7" x14ac:dyDescent="0.25">
      <c r="B18" s="965"/>
      <c r="C18" s="165" t="s">
        <v>14</v>
      </c>
      <c r="D18" s="359"/>
      <c r="E18" s="359"/>
      <c r="F18" s="359"/>
      <c r="G18" s="583"/>
    </row>
    <row r="19" spans="2:7" x14ac:dyDescent="0.25">
      <c r="B19" s="965"/>
      <c r="C19" s="165" t="s">
        <v>15</v>
      </c>
      <c r="D19" s="359"/>
      <c r="E19" s="359"/>
      <c r="F19" s="359"/>
      <c r="G19" s="583"/>
    </row>
    <row r="20" spans="2:7" x14ac:dyDescent="0.25">
      <c r="B20" s="965"/>
      <c r="C20" s="165" t="s">
        <v>16</v>
      </c>
      <c r="D20" s="359"/>
      <c r="E20" s="359"/>
      <c r="F20" s="359"/>
      <c r="G20" s="583"/>
    </row>
    <row r="21" spans="2:7" x14ac:dyDescent="0.25">
      <c r="B21" s="965"/>
      <c r="C21" s="165" t="s">
        <v>17</v>
      </c>
      <c r="D21" s="359"/>
      <c r="E21" s="359"/>
      <c r="F21" s="359"/>
      <c r="G21" s="583"/>
    </row>
    <row r="22" spans="2:7" x14ac:dyDescent="0.25">
      <c r="B22" s="965"/>
      <c r="C22" s="165" t="s">
        <v>18</v>
      </c>
      <c r="D22" s="359"/>
      <c r="E22" s="359"/>
      <c r="F22" s="359"/>
      <c r="G22" s="583"/>
    </row>
    <row r="23" spans="2:7" x14ac:dyDescent="0.25">
      <c r="B23" s="294"/>
      <c r="C23" s="87" t="s">
        <v>475</v>
      </c>
      <c r="D23" s="228">
        <f>SUM(D18:D22)</f>
        <v>0</v>
      </c>
      <c r="E23" s="228">
        <f>SUM(E18:E22)</f>
        <v>0</v>
      </c>
      <c r="F23" s="228">
        <f>SUM(F18:F22)</f>
        <v>0</v>
      </c>
      <c r="G23" s="314">
        <f>SUM(G18:G22)</f>
        <v>0</v>
      </c>
    </row>
    <row r="24" spans="2:7" x14ac:dyDescent="0.25">
      <c r="B24" s="294"/>
      <c r="C24" s="87"/>
      <c r="D24" s="228"/>
      <c r="E24" s="228"/>
      <c r="F24" s="228"/>
      <c r="G24" s="230"/>
    </row>
    <row r="25" spans="2:7" x14ac:dyDescent="0.25">
      <c r="B25" s="294">
        <v>3</v>
      </c>
      <c r="C25" s="229" t="s">
        <v>287</v>
      </c>
      <c r="D25" s="228"/>
      <c r="E25" s="228"/>
      <c r="F25" s="228"/>
      <c r="G25" s="230"/>
    </row>
    <row r="26" spans="2:7" x14ac:dyDescent="0.25">
      <c r="B26" s="965"/>
      <c r="C26" s="165" t="s">
        <v>14</v>
      </c>
      <c r="D26" s="359"/>
      <c r="E26" s="359"/>
      <c r="F26" s="359"/>
      <c r="G26" s="583"/>
    </row>
    <row r="27" spans="2:7" x14ac:dyDescent="0.25">
      <c r="B27" s="965"/>
      <c r="C27" s="165" t="s">
        <v>15</v>
      </c>
      <c r="D27" s="359"/>
      <c r="E27" s="359"/>
      <c r="F27" s="359"/>
      <c r="G27" s="583"/>
    </row>
    <row r="28" spans="2:7" x14ac:dyDescent="0.25">
      <c r="B28" s="965"/>
      <c r="C28" s="165" t="s">
        <v>16</v>
      </c>
      <c r="D28" s="359"/>
      <c r="E28" s="359"/>
      <c r="F28" s="359"/>
      <c r="G28" s="583"/>
    </row>
    <row r="29" spans="2:7" x14ac:dyDescent="0.25">
      <c r="B29" s="965"/>
      <c r="C29" s="165" t="s">
        <v>17</v>
      </c>
      <c r="D29" s="359"/>
      <c r="E29" s="359"/>
      <c r="F29" s="359"/>
      <c r="G29" s="583"/>
    </row>
    <row r="30" spans="2:7" x14ac:dyDescent="0.25">
      <c r="B30" s="965"/>
      <c r="C30" s="165" t="s">
        <v>18</v>
      </c>
      <c r="D30" s="359"/>
      <c r="E30" s="359"/>
      <c r="F30" s="359"/>
      <c r="G30" s="583"/>
    </row>
    <row r="31" spans="2:7" x14ac:dyDescent="0.25">
      <c r="B31" s="294"/>
      <c r="C31" s="87" t="s">
        <v>475</v>
      </c>
      <c r="D31" s="228">
        <f>SUM(D26:D30)</f>
        <v>0</v>
      </c>
      <c r="E31" s="228">
        <f>SUM(E26:E30)</f>
        <v>0</v>
      </c>
      <c r="F31" s="228">
        <f>SUM(F26:F30)</f>
        <v>0</v>
      </c>
      <c r="G31" s="314">
        <f>SUM(G26:G30)</f>
        <v>0</v>
      </c>
    </row>
    <row r="32" spans="2:7" x14ac:dyDescent="0.25">
      <c r="B32" s="294"/>
      <c r="C32" s="87"/>
      <c r="D32" s="228"/>
      <c r="E32" s="228"/>
      <c r="F32" s="228"/>
      <c r="G32" s="230"/>
    </row>
    <row r="33" spans="2:7" x14ac:dyDescent="0.25">
      <c r="B33" s="294">
        <v>4</v>
      </c>
      <c r="C33" s="229" t="s">
        <v>288</v>
      </c>
      <c r="D33" s="228"/>
      <c r="E33" s="228"/>
      <c r="F33" s="228"/>
      <c r="G33" s="230"/>
    </row>
    <row r="34" spans="2:7" x14ac:dyDescent="0.25">
      <c r="B34" s="294"/>
      <c r="C34" s="165" t="s">
        <v>14</v>
      </c>
      <c r="D34" s="359"/>
      <c r="E34" s="359"/>
      <c r="F34" s="359"/>
      <c r="G34" s="583"/>
    </row>
    <row r="35" spans="2:7" x14ac:dyDescent="0.25">
      <c r="B35" s="294"/>
      <c r="C35" s="165" t="s">
        <v>15</v>
      </c>
      <c r="D35" s="359"/>
      <c r="E35" s="359"/>
      <c r="F35" s="359"/>
      <c r="G35" s="583"/>
    </row>
    <row r="36" spans="2:7" x14ac:dyDescent="0.25">
      <c r="B36" s="294"/>
      <c r="C36" s="165" t="s">
        <v>16</v>
      </c>
      <c r="D36" s="359"/>
      <c r="E36" s="359"/>
      <c r="F36" s="359"/>
      <c r="G36" s="583"/>
    </row>
    <row r="37" spans="2:7" x14ac:dyDescent="0.25">
      <c r="B37" s="294"/>
      <c r="C37" s="165" t="s">
        <v>17</v>
      </c>
      <c r="D37" s="359"/>
      <c r="E37" s="359"/>
      <c r="F37" s="359"/>
      <c r="G37" s="583"/>
    </row>
    <row r="38" spans="2:7" x14ac:dyDescent="0.25">
      <c r="B38" s="294"/>
      <c r="C38" s="165" t="s">
        <v>18</v>
      </c>
      <c r="D38" s="359"/>
      <c r="E38" s="359"/>
      <c r="F38" s="359"/>
      <c r="G38" s="583"/>
    </row>
    <row r="39" spans="2:7" x14ac:dyDescent="0.25">
      <c r="B39" s="294"/>
      <c r="C39" s="87" t="s">
        <v>475</v>
      </c>
      <c r="D39" s="228">
        <f>SUM(D34:D38)</f>
        <v>0</v>
      </c>
      <c r="E39" s="228">
        <f>SUM(E34:E38)</f>
        <v>0</v>
      </c>
      <c r="F39" s="228">
        <f>SUM(F34:F38)</f>
        <v>0</v>
      </c>
      <c r="G39" s="314">
        <f>SUM(G34:G38)</f>
        <v>0</v>
      </c>
    </row>
    <row r="40" spans="2:7" x14ac:dyDescent="0.25">
      <c r="B40" s="294"/>
      <c r="C40" s="87"/>
      <c r="D40" s="228"/>
      <c r="E40" s="228"/>
      <c r="F40" s="228"/>
      <c r="G40" s="230"/>
    </row>
    <row r="41" spans="2:7" x14ac:dyDescent="0.25">
      <c r="B41" s="294">
        <v>5</v>
      </c>
      <c r="C41" s="229" t="s">
        <v>180</v>
      </c>
      <c r="D41" s="228"/>
      <c r="E41" s="228"/>
      <c r="F41" s="228"/>
      <c r="G41" s="230"/>
    </row>
    <row r="42" spans="2:7" x14ac:dyDescent="0.25">
      <c r="B42" s="294"/>
      <c r="C42" s="165" t="s">
        <v>14</v>
      </c>
      <c r="D42" s="359"/>
      <c r="E42" s="359"/>
      <c r="F42" s="359"/>
      <c r="G42" s="583"/>
    </row>
    <row r="43" spans="2:7" x14ac:dyDescent="0.25">
      <c r="B43" s="294"/>
      <c r="C43" s="165" t="s">
        <v>15</v>
      </c>
      <c r="D43" s="359"/>
      <c r="E43" s="359"/>
      <c r="F43" s="359"/>
      <c r="G43" s="583"/>
    </row>
    <row r="44" spans="2:7" x14ac:dyDescent="0.25">
      <c r="B44" s="294"/>
      <c r="C44" s="165" t="s">
        <v>16</v>
      </c>
      <c r="D44" s="359"/>
      <c r="E44" s="359"/>
      <c r="F44" s="359"/>
      <c r="G44" s="583"/>
    </row>
    <row r="45" spans="2:7" x14ac:dyDescent="0.25">
      <c r="B45" s="294"/>
      <c r="C45" s="165" t="s">
        <v>17</v>
      </c>
      <c r="D45" s="359"/>
      <c r="E45" s="359"/>
      <c r="F45" s="359"/>
      <c r="G45" s="583"/>
    </row>
    <row r="46" spans="2:7" x14ac:dyDescent="0.25">
      <c r="B46" s="294"/>
      <c r="C46" s="165" t="s">
        <v>18</v>
      </c>
      <c r="D46" s="359"/>
      <c r="E46" s="359"/>
      <c r="F46" s="359"/>
      <c r="G46" s="583"/>
    </row>
    <row r="47" spans="2:7" x14ac:dyDescent="0.25">
      <c r="B47" s="294"/>
      <c r="C47" s="87" t="s">
        <v>475</v>
      </c>
      <c r="D47" s="228">
        <f>SUM(D42:D46)</f>
        <v>0</v>
      </c>
      <c r="E47" s="228">
        <f>SUM(E42:E46)</f>
        <v>0</v>
      </c>
      <c r="F47" s="228">
        <f>SUM(F42:F46)</f>
        <v>0</v>
      </c>
      <c r="G47" s="314">
        <f>SUM(G42:G46)</f>
        <v>0</v>
      </c>
    </row>
    <row r="48" spans="2:7" x14ac:dyDescent="0.25">
      <c r="B48" s="294"/>
      <c r="C48" s="87"/>
      <c r="D48" s="228"/>
      <c r="E48" s="228"/>
      <c r="F48" s="228"/>
      <c r="G48" s="230"/>
    </row>
    <row r="49" spans="2:7" x14ac:dyDescent="0.25">
      <c r="B49" s="294">
        <v>6</v>
      </c>
      <c r="C49" s="229" t="s">
        <v>289</v>
      </c>
      <c r="D49" s="228"/>
      <c r="E49" s="228"/>
      <c r="F49" s="228"/>
      <c r="G49" s="230"/>
    </row>
    <row r="50" spans="2:7" x14ac:dyDescent="0.25">
      <c r="B50" s="294"/>
      <c r="C50" s="165" t="s">
        <v>14</v>
      </c>
      <c r="D50" s="359"/>
      <c r="E50" s="359"/>
      <c r="F50" s="359"/>
      <c r="G50" s="583"/>
    </row>
    <row r="51" spans="2:7" x14ac:dyDescent="0.25">
      <c r="B51" s="294"/>
      <c r="C51" s="165" t="s">
        <v>15</v>
      </c>
      <c r="D51" s="359"/>
      <c r="E51" s="359"/>
      <c r="F51" s="359"/>
      <c r="G51" s="583"/>
    </row>
    <row r="52" spans="2:7" x14ac:dyDescent="0.25">
      <c r="B52" s="294"/>
      <c r="C52" s="165" t="s">
        <v>16</v>
      </c>
      <c r="D52" s="359"/>
      <c r="E52" s="359"/>
      <c r="F52" s="359"/>
      <c r="G52" s="583"/>
    </row>
    <row r="53" spans="2:7" x14ac:dyDescent="0.25">
      <c r="B53" s="294"/>
      <c r="C53" s="165" t="s">
        <v>17</v>
      </c>
      <c r="D53" s="359"/>
      <c r="E53" s="359"/>
      <c r="F53" s="359"/>
      <c r="G53" s="583"/>
    </row>
    <row r="54" spans="2:7" x14ac:dyDescent="0.25">
      <c r="B54" s="294"/>
      <c r="C54" s="165" t="s">
        <v>18</v>
      </c>
      <c r="D54" s="359"/>
      <c r="E54" s="359"/>
      <c r="F54" s="359"/>
      <c r="G54" s="583"/>
    </row>
    <row r="55" spans="2:7" x14ac:dyDescent="0.25">
      <c r="B55" s="294"/>
      <c r="C55" s="87" t="s">
        <v>475</v>
      </c>
      <c r="D55" s="228">
        <f>SUM(D50:D54)</f>
        <v>0</v>
      </c>
      <c r="E55" s="228">
        <f>SUM(E50:E54)</f>
        <v>0</v>
      </c>
      <c r="F55" s="228">
        <f>SUM(F50:F54)</f>
        <v>0</v>
      </c>
      <c r="G55" s="314">
        <f>SUM(G50:G54)</f>
        <v>0</v>
      </c>
    </row>
    <row r="56" spans="2:7" ht="13.8" thickBot="1" x14ac:dyDescent="0.3">
      <c r="B56" s="231"/>
      <c r="C56" s="227" t="s">
        <v>480</v>
      </c>
      <c r="D56" s="232">
        <f>D15+D23+D31+D39+D47+D55</f>
        <v>0</v>
      </c>
      <c r="E56" s="232">
        <f>E15+E23+E31+E39+E47+E55</f>
        <v>0</v>
      </c>
      <c r="F56" s="232">
        <f>F15+F23+F31+F39+F47+F55</f>
        <v>0</v>
      </c>
      <c r="G56" s="315">
        <f>G15+G23+G31+G39+G47+G55</f>
        <v>0</v>
      </c>
    </row>
    <row r="57" spans="2:7" x14ac:dyDescent="0.25">
      <c r="B57" s="30"/>
      <c r="C57" s="31"/>
      <c r="D57" s="32"/>
      <c r="E57" s="32"/>
      <c r="F57" s="32"/>
      <c r="G57" s="32"/>
    </row>
    <row r="58" spans="2:7" x14ac:dyDescent="0.25">
      <c r="C58" s="72" t="s">
        <v>402</v>
      </c>
    </row>
    <row r="59" spans="2:7" x14ac:dyDescent="0.25">
      <c r="C59" s="40" t="s">
        <v>571</v>
      </c>
    </row>
    <row r="60" spans="2:7" x14ac:dyDescent="0.25">
      <c r="B60" s="29"/>
    </row>
    <row r="61" spans="2:7" x14ac:dyDescent="0.25">
      <c r="C61" s="120"/>
      <c r="D61" s="120"/>
      <c r="E61" s="120"/>
    </row>
    <row r="62" spans="2:7" x14ac:dyDescent="0.25">
      <c r="C62" s="120"/>
      <c r="D62" s="120"/>
      <c r="E62" s="120"/>
    </row>
    <row r="63" spans="2:7" x14ac:dyDescent="0.25">
      <c r="C63" s="120"/>
      <c r="D63" s="120"/>
      <c r="E63" s="120"/>
      <c r="F63" s="120"/>
    </row>
    <row r="64" spans="2:7" x14ac:dyDescent="0.25">
      <c r="C64" s="120"/>
      <c r="D64" s="120"/>
      <c r="E64" s="120"/>
      <c r="F64" s="120"/>
    </row>
    <row r="65" spans="3:7" x14ac:dyDescent="0.25">
      <c r="C65" s="120"/>
      <c r="D65" s="120"/>
      <c r="E65" s="120"/>
      <c r="F65" s="120"/>
    </row>
    <row r="66" spans="3:7" x14ac:dyDescent="0.25">
      <c r="E66" s="120"/>
      <c r="F66" s="120"/>
    </row>
    <row r="67" spans="3:7" x14ac:dyDescent="0.25">
      <c r="E67" s="120"/>
      <c r="F67" s="120"/>
    </row>
    <row r="69" spans="3:7" x14ac:dyDescent="0.25">
      <c r="C69" s="342" t="s">
        <v>496</v>
      </c>
      <c r="D69" s="256" t="s">
        <v>493</v>
      </c>
      <c r="E69" s="256" t="s">
        <v>498</v>
      </c>
      <c r="F69" s="256" t="s">
        <v>494</v>
      </c>
      <c r="G69" s="256" t="s">
        <v>495</v>
      </c>
    </row>
    <row r="70" spans="3:7" x14ac:dyDescent="0.25">
      <c r="C70" s="339" t="s">
        <v>391</v>
      </c>
      <c r="D70" s="340">
        <f>'Market Consistent Balance Sheet'!D66</f>
        <v>0</v>
      </c>
      <c r="E70" s="340">
        <f>'Market Consistent Balance Sheet'!E66</f>
        <v>0</v>
      </c>
      <c r="F70" s="340">
        <f>'Market Consistent Balance Sheet'!K66</f>
        <v>0</v>
      </c>
      <c r="G70" s="340">
        <f>'Market Consistent Balance Sheet'!M66</f>
        <v>0</v>
      </c>
    </row>
    <row r="71" spans="3:7" x14ac:dyDescent="0.25">
      <c r="C71" s="256" t="s">
        <v>43</v>
      </c>
      <c r="D71" s="257">
        <f>D70-E56</f>
        <v>0</v>
      </c>
      <c r="E71" s="257">
        <f>E70-D56</f>
        <v>0</v>
      </c>
      <c r="F71" s="257">
        <f>F70-F56</f>
        <v>0</v>
      </c>
      <c r="G71" s="257">
        <f>G70-G56</f>
        <v>0</v>
      </c>
    </row>
  </sheetData>
  <mergeCells count="3">
    <mergeCell ref="B10:B14"/>
    <mergeCell ref="B18:B22"/>
    <mergeCell ref="B26:B3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A254F-371F-439F-AB8B-C4B852347BE9}">
  <sheetPr>
    <tabColor rgb="FFFFFF99"/>
  </sheetPr>
  <dimension ref="B1:F31"/>
  <sheetViews>
    <sheetView workbookViewId="0"/>
  </sheetViews>
  <sheetFormatPr defaultColWidth="9.21875" defaultRowHeight="13.2" x14ac:dyDescent="0.25"/>
  <cols>
    <col min="1" max="1" width="9.21875" style="18"/>
    <col min="2" max="2" width="18" style="18" customWidth="1"/>
    <col min="3" max="3" width="25.5546875" style="18" customWidth="1"/>
    <col min="4" max="4" width="22.77734375" style="18" customWidth="1"/>
    <col min="5" max="6" width="16.44140625" style="18" customWidth="1"/>
    <col min="7" max="7" width="18.77734375" style="18" customWidth="1"/>
    <col min="8" max="16384" width="9.21875" style="18"/>
  </cols>
  <sheetData>
    <row r="1" spans="2:6" x14ac:dyDescent="0.25">
      <c r="B1" s="40" t="s">
        <v>689</v>
      </c>
    </row>
    <row r="2" spans="2:6" x14ac:dyDescent="0.25">
      <c r="B2" s="18" t="s">
        <v>710</v>
      </c>
    </row>
    <row r="3" spans="2:6" x14ac:dyDescent="0.25">
      <c r="B3" s="245" t="s">
        <v>481</v>
      </c>
    </row>
    <row r="4" spans="2:6" x14ac:dyDescent="0.25">
      <c r="B4" s="18" t="s">
        <v>394</v>
      </c>
    </row>
    <row r="5" spans="2:6" x14ac:dyDescent="0.25">
      <c r="B5" s="18" t="s">
        <v>465</v>
      </c>
    </row>
    <row r="7" spans="2:6" ht="13.8" thickBot="1" x14ac:dyDescent="0.3">
      <c r="F7" s="21" t="s">
        <v>413</v>
      </c>
    </row>
    <row r="8" spans="2:6" ht="39.6" x14ac:dyDescent="0.25">
      <c r="B8" s="237" t="s">
        <v>404</v>
      </c>
      <c r="C8" s="239" t="s">
        <v>416</v>
      </c>
      <c r="D8" s="239" t="s">
        <v>186</v>
      </c>
      <c r="E8" s="239" t="s">
        <v>417</v>
      </c>
      <c r="F8" s="240" t="s">
        <v>418</v>
      </c>
    </row>
    <row r="9" spans="2:6" x14ac:dyDescent="0.25">
      <c r="B9" s="248" t="s">
        <v>405</v>
      </c>
      <c r="C9" s="246" t="s">
        <v>327</v>
      </c>
      <c r="D9" s="246" t="s">
        <v>328</v>
      </c>
      <c r="E9" s="246" t="s">
        <v>329</v>
      </c>
      <c r="F9" s="247" t="s">
        <v>330</v>
      </c>
    </row>
    <row r="10" spans="2:6" x14ac:dyDescent="0.25">
      <c r="B10" s="241" t="s">
        <v>14</v>
      </c>
      <c r="C10" s="313"/>
      <c r="D10" s="313"/>
      <c r="E10" s="313"/>
      <c r="F10" s="575"/>
    </row>
    <row r="11" spans="2:6" x14ac:dyDescent="0.25">
      <c r="B11" s="241" t="s">
        <v>15</v>
      </c>
      <c r="C11" s="313"/>
      <c r="D11" s="313"/>
      <c r="E11" s="313"/>
      <c r="F11" s="575"/>
    </row>
    <row r="12" spans="2:6" x14ac:dyDescent="0.25">
      <c r="B12" s="241" t="s">
        <v>16</v>
      </c>
      <c r="C12" s="313"/>
      <c r="D12" s="313"/>
      <c r="E12" s="313"/>
      <c r="F12" s="575"/>
    </row>
    <row r="13" spans="2:6" x14ac:dyDescent="0.25">
      <c r="B13" s="241" t="s">
        <v>17</v>
      </c>
      <c r="C13" s="313"/>
      <c r="D13" s="313"/>
      <c r="E13" s="313"/>
      <c r="F13" s="575"/>
    </row>
    <row r="14" spans="2:6" x14ac:dyDescent="0.25">
      <c r="B14" s="241" t="s">
        <v>18</v>
      </c>
      <c r="C14" s="313"/>
      <c r="D14" s="313"/>
      <c r="E14" s="313"/>
      <c r="F14" s="575"/>
    </row>
    <row r="15" spans="2:6" x14ac:dyDescent="0.25">
      <c r="B15" s="241"/>
      <c r="C15" s="20"/>
      <c r="D15" s="20"/>
      <c r="E15" s="20"/>
      <c r="F15" s="233"/>
    </row>
    <row r="16" spans="2:6" x14ac:dyDescent="0.25">
      <c r="B16" s="174" t="s">
        <v>475</v>
      </c>
      <c r="C16" s="269">
        <f>SUM(C10:C14)</f>
        <v>0</v>
      </c>
      <c r="D16" s="269">
        <f>SUM(D10:D14)</f>
        <v>0</v>
      </c>
      <c r="E16" s="269">
        <f>SUM(E10:E14)</f>
        <v>0</v>
      </c>
      <c r="F16" s="314">
        <f>SUM(F10:F14)</f>
        <v>0</v>
      </c>
    </row>
    <row r="17" spans="2:6" ht="13.8" thickBot="1" x14ac:dyDescent="0.3">
      <c r="B17" s="167"/>
      <c r="C17" s="234"/>
      <c r="D17" s="234"/>
      <c r="E17" s="234"/>
      <c r="F17" s="235"/>
    </row>
    <row r="19" spans="2:6" x14ac:dyDescent="0.25">
      <c r="B19" s="33" t="s">
        <v>402</v>
      </c>
      <c r="C19" s="40"/>
    </row>
    <row r="20" spans="2:6" x14ac:dyDescent="0.25">
      <c r="B20" s="40" t="s">
        <v>625</v>
      </c>
      <c r="C20" s="40"/>
    </row>
    <row r="22" spans="2:6" x14ac:dyDescent="0.25">
      <c r="B22" s="120"/>
    </row>
    <row r="23" spans="2:6" x14ac:dyDescent="0.25">
      <c r="B23" s="120"/>
      <c r="C23" s="120"/>
      <c r="D23" s="120"/>
    </row>
    <row r="24" spans="2:6" x14ac:dyDescent="0.25">
      <c r="B24" s="120"/>
      <c r="C24" s="120"/>
      <c r="D24" s="120"/>
    </row>
    <row r="25" spans="2:6" x14ac:dyDescent="0.25">
      <c r="B25" s="120"/>
      <c r="C25" s="120"/>
      <c r="D25" s="120"/>
    </row>
    <row r="26" spans="2:6" x14ac:dyDescent="0.25">
      <c r="B26" s="120"/>
      <c r="C26" s="120"/>
      <c r="D26" s="120"/>
    </row>
    <row r="27" spans="2:6" x14ac:dyDescent="0.25">
      <c r="B27" s="120"/>
      <c r="C27" s="120"/>
      <c r="D27" s="120"/>
    </row>
    <row r="28" spans="2:6" x14ac:dyDescent="0.25">
      <c r="C28" s="119"/>
      <c r="D28" s="120"/>
      <c r="E28" s="120"/>
    </row>
    <row r="29" spans="2:6" x14ac:dyDescent="0.25">
      <c r="B29" s="342" t="s">
        <v>496</v>
      </c>
      <c r="C29" s="256" t="s">
        <v>493</v>
      </c>
      <c r="D29" s="256" t="s">
        <v>498</v>
      </c>
      <c r="E29" s="256" t="s">
        <v>494</v>
      </c>
      <c r="F29" s="256" t="s">
        <v>495</v>
      </c>
    </row>
    <row r="30" spans="2:6" x14ac:dyDescent="0.25">
      <c r="B30" s="339" t="s">
        <v>505</v>
      </c>
      <c r="C30" s="340">
        <f>'Market Consistent Balance Sheet'!D67</f>
        <v>0</v>
      </c>
      <c r="D30" s="340">
        <f>'Market Consistent Balance Sheet'!E67</f>
        <v>0</v>
      </c>
      <c r="E30" s="340">
        <f>'Market Consistent Balance Sheet'!K67</f>
        <v>0</v>
      </c>
      <c r="F30" s="340">
        <f>'Market Consistent Balance Sheet'!M67</f>
        <v>0</v>
      </c>
    </row>
    <row r="31" spans="2:6" x14ac:dyDescent="0.25">
      <c r="B31" s="256" t="s">
        <v>43</v>
      </c>
      <c r="C31" s="257">
        <f>C30-D16</f>
        <v>0</v>
      </c>
      <c r="D31" s="257">
        <f>D30-C16</f>
        <v>0</v>
      </c>
      <c r="E31" s="257">
        <f>E30-E16</f>
        <v>0</v>
      </c>
      <c r="F31" s="257">
        <f>F30-F16</f>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F8438-724B-46BF-A471-85D7A9748980}">
  <sheetPr>
    <tabColor rgb="FFFFFF99"/>
  </sheetPr>
  <dimension ref="B1:I59"/>
  <sheetViews>
    <sheetView zoomScaleSheetLayoutView="100" workbookViewId="0"/>
  </sheetViews>
  <sheetFormatPr defaultColWidth="9.21875" defaultRowHeight="13.2" x14ac:dyDescent="0.25"/>
  <cols>
    <col min="1" max="1" width="9.21875" style="18"/>
    <col min="2" max="2" width="4.77734375" style="18" bestFit="1" customWidth="1"/>
    <col min="3" max="3" width="34.5546875" style="18" customWidth="1"/>
    <col min="4" max="4" width="18.21875" style="18" customWidth="1"/>
    <col min="5" max="5" width="11.44140625" style="18" customWidth="1"/>
    <col min="6" max="6" width="14.77734375" style="18" bestFit="1" customWidth="1"/>
    <col min="7" max="8" width="15.5546875" style="18" customWidth="1"/>
    <col min="9" max="9" width="13" style="18" customWidth="1"/>
    <col min="10" max="16384" width="9.21875" style="18"/>
  </cols>
  <sheetData>
    <row r="1" spans="2:9" x14ac:dyDescent="0.25">
      <c r="C1" s="40" t="s">
        <v>690</v>
      </c>
    </row>
    <row r="2" spans="2:9" x14ac:dyDescent="0.25">
      <c r="C2" s="18" t="s">
        <v>710</v>
      </c>
    </row>
    <row r="3" spans="2:9" x14ac:dyDescent="0.25">
      <c r="C3" s="245" t="s">
        <v>427</v>
      </c>
    </row>
    <row r="4" spans="2:9" x14ac:dyDescent="0.25">
      <c r="C4" s="18" t="s">
        <v>394</v>
      </c>
    </row>
    <row r="5" spans="2:9" x14ac:dyDescent="0.25">
      <c r="C5" s="18" t="s">
        <v>465</v>
      </c>
    </row>
    <row r="7" spans="2:9" ht="13.8" thickBot="1" x14ac:dyDescent="0.3">
      <c r="D7" s="29"/>
      <c r="H7" s="21" t="s">
        <v>413</v>
      </c>
    </row>
    <row r="8" spans="2:9" ht="61.5" customHeight="1" x14ac:dyDescent="0.25">
      <c r="B8" s="237" t="s">
        <v>414</v>
      </c>
      <c r="C8" s="243" t="s">
        <v>428</v>
      </c>
      <c r="D8" s="210" t="s">
        <v>429</v>
      </c>
      <c r="E8" s="239" t="s">
        <v>430</v>
      </c>
      <c r="F8" s="239" t="s">
        <v>416</v>
      </c>
      <c r="G8" s="239" t="s">
        <v>186</v>
      </c>
      <c r="H8" s="239" t="s">
        <v>417</v>
      </c>
      <c r="I8" s="240" t="s">
        <v>418</v>
      </c>
    </row>
    <row r="9" spans="2:9" x14ac:dyDescent="0.25">
      <c r="B9" s="241"/>
      <c r="C9" s="226" t="s">
        <v>405</v>
      </c>
      <c r="D9" s="226" t="s">
        <v>327</v>
      </c>
      <c r="E9" s="168" t="s">
        <v>328</v>
      </c>
      <c r="F9" s="168" t="s">
        <v>329</v>
      </c>
      <c r="G9" s="244" t="s">
        <v>330</v>
      </c>
      <c r="H9" s="169" t="s">
        <v>331</v>
      </c>
      <c r="I9" s="169" t="s">
        <v>431</v>
      </c>
    </row>
    <row r="10" spans="2:9" x14ac:dyDescent="0.25">
      <c r="B10" s="241"/>
      <c r="C10" s="343" t="s">
        <v>507</v>
      </c>
      <c r="D10" s="226"/>
      <c r="E10" s="168"/>
      <c r="F10" s="168"/>
      <c r="G10" s="244"/>
      <c r="H10" s="169"/>
      <c r="I10" s="233"/>
    </row>
    <row r="11" spans="2:9" x14ac:dyDescent="0.25">
      <c r="B11" s="49">
        <v>1</v>
      </c>
      <c r="C11" s="209" t="s">
        <v>423</v>
      </c>
      <c r="D11" s="20"/>
      <c r="E11" s="20"/>
      <c r="F11" s="20"/>
      <c r="G11" s="20"/>
      <c r="H11" s="20"/>
      <c r="I11" s="233"/>
    </row>
    <row r="12" spans="2:9" x14ac:dyDescent="0.25">
      <c r="B12" s="959"/>
      <c r="C12" s="196" t="s">
        <v>407</v>
      </c>
      <c r="D12" s="20"/>
      <c r="E12" s="20"/>
      <c r="F12" s="313"/>
      <c r="G12" s="313"/>
      <c r="H12" s="313"/>
      <c r="I12" s="575"/>
    </row>
    <row r="13" spans="2:9" x14ac:dyDescent="0.25">
      <c r="B13" s="959"/>
      <c r="C13" s="196" t="s">
        <v>408</v>
      </c>
      <c r="D13" s="20"/>
      <c r="E13" s="20"/>
      <c r="F13" s="313"/>
      <c r="G13" s="313"/>
      <c r="H13" s="313"/>
      <c r="I13" s="575"/>
    </row>
    <row r="14" spans="2:9" x14ac:dyDescent="0.25">
      <c r="B14" s="959"/>
      <c r="C14" s="196" t="s">
        <v>409</v>
      </c>
      <c r="D14" s="20"/>
      <c r="E14" s="20"/>
      <c r="F14" s="313"/>
      <c r="G14" s="313"/>
      <c r="H14" s="313"/>
      <c r="I14" s="575"/>
    </row>
    <row r="15" spans="2:9" x14ac:dyDescent="0.25">
      <c r="B15" s="48"/>
      <c r="C15" s="236" t="s">
        <v>475</v>
      </c>
      <c r="D15" s="269"/>
      <c r="E15" s="269"/>
      <c r="F15" s="269">
        <f>SUM(F12:F14)</f>
        <v>0</v>
      </c>
      <c r="G15" s="269">
        <f>SUM(G12:G14)</f>
        <v>0</v>
      </c>
      <c r="H15" s="269">
        <f>SUM(H12:H14)</f>
        <v>0</v>
      </c>
      <c r="I15" s="314">
        <f>SUM(I12:I14)</f>
        <v>0</v>
      </c>
    </row>
    <row r="16" spans="2:9" ht="24.75" customHeight="1" x14ac:dyDescent="0.25">
      <c r="B16" s="49">
        <v>2</v>
      </c>
      <c r="C16" s="177" t="s">
        <v>432</v>
      </c>
      <c r="D16" s="20"/>
      <c r="E16" s="20"/>
      <c r="F16" s="242"/>
      <c r="G16" s="20"/>
      <c r="H16" s="20"/>
      <c r="I16" s="233"/>
    </row>
    <row r="17" spans="2:9" x14ac:dyDescent="0.25">
      <c r="B17" s="959"/>
      <c r="C17" s="196" t="s">
        <v>407</v>
      </c>
      <c r="D17" s="20"/>
      <c r="E17" s="20"/>
      <c r="F17" s="313"/>
      <c r="G17" s="313"/>
      <c r="H17" s="313"/>
      <c r="I17" s="575"/>
    </row>
    <row r="18" spans="2:9" x14ac:dyDescent="0.25">
      <c r="B18" s="959"/>
      <c r="C18" s="196" t="s">
        <v>408</v>
      </c>
      <c r="D18" s="20"/>
      <c r="E18" s="20"/>
      <c r="F18" s="313"/>
      <c r="G18" s="313"/>
      <c r="H18" s="313"/>
      <c r="I18" s="575"/>
    </row>
    <row r="19" spans="2:9" x14ac:dyDescent="0.25">
      <c r="B19" s="959"/>
      <c r="C19" s="196" t="s">
        <v>409</v>
      </c>
      <c r="D19" s="20"/>
      <c r="E19" s="20"/>
      <c r="F19" s="313"/>
      <c r="G19" s="313"/>
      <c r="H19" s="313"/>
      <c r="I19" s="575"/>
    </row>
    <row r="20" spans="2:9" x14ac:dyDescent="0.25">
      <c r="B20" s="48"/>
      <c r="C20" s="236" t="s">
        <v>475</v>
      </c>
      <c r="D20" s="269"/>
      <c r="E20" s="269"/>
      <c r="F20" s="269">
        <f>SUM(F17:F19)</f>
        <v>0</v>
      </c>
      <c r="G20" s="269">
        <f>SUM(G17:G19)</f>
        <v>0</v>
      </c>
      <c r="H20" s="269">
        <f>SUM(H17:H19)</f>
        <v>0</v>
      </c>
      <c r="I20" s="314">
        <f>SUM(I17:I19)</f>
        <v>0</v>
      </c>
    </row>
    <row r="21" spans="2:9" x14ac:dyDescent="0.25">
      <c r="B21" s="48"/>
      <c r="C21" s="236"/>
      <c r="D21" s="20"/>
      <c r="E21" s="20"/>
      <c r="F21" s="20"/>
      <c r="G21" s="20"/>
      <c r="H21" s="20"/>
      <c r="I21" s="233"/>
    </row>
    <row r="22" spans="2:9" x14ac:dyDescent="0.25">
      <c r="B22" s="48"/>
      <c r="C22" s="209" t="s">
        <v>508</v>
      </c>
      <c r="D22" s="20"/>
      <c r="E22" s="20"/>
      <c r="F22" s="20"/>
      <c r="G22" s="20"/>
      <c r="H22" s="20"/>
      <c r="I22" s="233"/>
    </row>
    <row r="23" spans="2:9" x14ac:dyDescent="0.25">
      <c r="B23" s="49">
        <v>1</v>
      </c>
      <c r="C23" s="209" t="s">
        <v>423</v>
      </c>
      <c r="D23" s="20"/>
      <c r="E23" s="20"/>
      <c r="F23" s="20"/>
      <c r="G23" s="20"/>
      <c r="H23" s="20"/>
      <c r="I23" s="233"/>
    </row>
    <row r="24" spans="2:9" x14ac:dyDescent="0.25">
      <c r="B24" s="959"/>
      <c r="C24" s="196" t="s">
        <v>407</v>
      </c>
      <c r="D24" s="20"/>
      <c r="E24" s="20"/>
      <c r="F24" s="313"/>
      <c r="G24" s="313"/>
      <c r="H24" s="313"/>
      <c r="I24" s="575"/>
    </row>
    <row r="25" spans="2:9" x14ac:dyDescent="0.25">
      <c r="B25" s="959"/>
      <c r="C25" s="196" t="s">
        <v>408</v>
      </c>
      <c r="D25" s="20"/>
      <c r="E25" s="20"/>
      <c r="F25" s="313"/>
      <c r="G25" s="313"/>
      <c r="H25" s="313"/>
      <c r="I25" s="575"/>
    </row>
    <row r="26" spans="2:9" x14ac:dyDescent="0.25">
      <c r="B26" s="959"/>
      <c r="C26" s="196" t="s">
        <v>409</v>
      </c>
      <c r="D26" s="20"/>
      <c r="E26" s="20"/>
      <c r="F26" s="313"/>
      <c r="G26" s="313"/>
      <c r="H26" s="313"/>
      <c r="I26" s="575"/>
    </row>
    <row r="27" spans="2:9" x14ac:dyDescent="0.25">
      <c r="B27" s="48"/>
      <c r="C27" s="236" t="s">
        <v>475</v>
      </c>
      <c r="D27" s="269"/>
      <c r="E27" s="269"/>
      <c r="F27" s="269">
        <f>SUM(F24:F26)</f>
        <v>0</v>
      </c>
      <c r="G27" s="269">
        <f>SUM(G24:G26)</f>
        <v>0</v>
      </c>
      <c r="H27" s="269">
        <f>SUM(H24:H26)</f>
        <v>0</v>
      </c>
      <c r="I27" s="314">
        <f>SUM(I24:I26)</f>
        <v>0</v>
      </c>
    </row>
    <row r="28" spans="2:9" x14ac:dyDescent="0.25">
      <c r="B28" s="49">
        <v>2</v>
      </c>
      <c r="C28" s="177" t="s">
        <v>432</v>
      </c>
      <c r="D28" s="20"/>
      <c r="E28" s="20"/>
      <c r="F28" s="20"/>
      <c r="G28" s="20"/>
      <c r="H28" s="20"/>
      <c r="I28" s="233"/>
    </row>
    <row r="29" spans="2:9" x14ac:dyDescent="0.25">
      <c r="B29" s="959"/>
      <c r="C29" s="196" t="s">
        <v>407</v>
      </c>
      <c r="D29" s="20"/>
      <c r="E29" s="20"/>
      <c r="F29" s="313"/>
      <c r="G29" s="313"/>
      <c r="H29" s="313"/>
      <c r="I29" s="575"/>
    </row>
    <row r="30" spans="2:9" x14ac:dyDescent="0.25">
      <c r="B30" s="959"/>
      <c r="C30" s="196" t="s">
        <v>408</v>
      </c>
      <c r="D30" s="20"/>
      <c r="E30" s="20"/>
      <c r="F30" s="313"/>
      <c r="G30" s="313"/>
      <c r="H30" s="313"/>
      <c r="I30" s="575"/>
    </row>
    <row r="31" spans="2:9" x14ac:dyDescent="0.25">
      <c r="B31" s="959"/>
      <c r="C31" s="196" t="s">
        <v>409</v>
      </c>
      <c r="D31" s="20"/>
      <c r="E31" s="20"/>
      <c r="F31" s="313"/>
      <c r="G31" s="313"/>
      <c r="H31" s="313"/>
      <c r="I31" s="575"/>
    </row>
    <row r="32" spans="2:9" x14ac:dyDescent="0.25">
      <c r="B32" s="48"/>
      <c r="C32" s="236" t="s">
        <v>475</v>
      </c>
      <c r="D32" s="269"/>
      <c r="E32" s="269"/>
      <c r="F32" s="269">
        <f>SUM(F29:F31)</f>
        <v>0</v>
      </c>
      <c r="G32" s="269">
        <f>SUM(G29:G31)</f>
        <v>0</v>
      </c>
      <c r="H32" s="269">
        <f>SUM(H29:H31)</f>
        <v>0</v>
      </c>
      <c r="I32" s="314">
        <f>SUM(I29:I31)</f>
        <v>0</v>
      </c>
    </row>
    <row r="33" spans="2:9" x14ac:dyDescent="0.25">
      <c r="B33" s="48"/>
      <c r="C33" s="236"/>
      <c r="D33" s="20"/>
      <c r="E33" s="20"/>
      <c r="F33" s="20"/>
      <c r="G33" s="20"/>
      <c r="H33" s="20"/>
      <c r="I33" s="233"/>
    </row>
    <row r="34" spans="2:9" ht="12" customHeight="1" x14ac:dyDescent="0.25">
      <c r="B34" s="48"/>
      <c r="C34" s="87" t="s">
        <v>403</v>
      </c>
      <c r="D34" s="280"/>
      <c r="E34" s="280"/>
      <c r="F34" s="280">
        <f>F15+F20+F27+F32</f>
        <v>0</v>
      </c>
      <c r="G34" s="280">
        <f>G15+G20+G27+G32</f>
        <v>0</v>
      </c>
      <c r="H34" s="280">
        <f>H15+H20+H27+H32</f>
        <v>0</v>
      </c>
      <c r="I34" s="314">
        <f>I15+I20+I27+I32</f>
        <v>0</v>
      </c>
    </row>
    <row r="35" spans="2:9" ht="13.8" thickBot="1" x14ac:dyDescent="0.3">
      <c r="B35" s="167"/>
      <c r="C35" s="234"/>
      <c r="D35" s="234"/>
      <c r="E35" s="234"/>
      <c r="F35" s="234"/>
      <c r="G35" s="234"/>
      <c r="H35" s="234"/>
      <c r="I35" s="235"/>
    </row>
    <row r="38" spans="2:9" x14ac:dyDescent="0.25">
      <c r="B38" s="33" t="s">
        <v>433</v>
      </c>
      <c r="C38" s="40"/>
      <c r="D38" s="40"/>
      <c r="E38" s="40"/>
      <c r="F38" s="40"/>
      <c r="G38" s="40"/>
      <c r="H38" s="40"/>
    </row>
    <row r="39" spans="2:9" ht="11.25" customHeight="1" x14ac:dyDescent="0.25">
      <c r="B39" s="966" t="s">
        <v>626</v>
      </c>
      <c r="C39" s="966"/>
      <c r="D39" s="966"/>
      <c r="E39" s="966"/>
      <c r="F39" s="966"/>
      <c r="G39" s="966"/>
      <c r="H39" s="966"/>
    </row>
    <row r="41" spans="2:9" x14ac:dyDescent="0.25">
      <c r="C41" s="120"/>
      <c r="D41" s="120"/>
      <c r="E41" s="120"/>
      <c r="F41" s="120"/>
      <c r="G41" s="120"/>
    </row>
    <row r="42" spans="2:9" x14ac:dyDescent="0.25">
      <c r="C42" s="120"/>
      <c r="D42" s="120"/>
      <c r="E42" s="120"/>
      <c r="F42" s="120"/>
      <c r="G42" s="120"/>
    </row>
    <row r="43" spans="2:9" x14ac:dyDescent="0.25">
      <c r="C43" s="120"/>
      <c r="D43" s="120"/>
      <c r="E43" s="120"/>
      <c r="F43" s="120"/>
      <c r="G43" s="120"/>
    </row>
    <row r="44" spans="2:9" x14ac:dyDescent="0.25">
      <c r="C44" s="120"/>
      <c r="D44" s="120"/>
      <c r="E44" s="120"/>
      <c r="F44" s="120"/>
      <c r="G44" s="120"/>
    </row>
    <row r="45" spans="2:9" x14ac:dyDescent="0.25">
      <c r="C45" s="120"/>
      <c r="D45" s="120"/>
      <c r="E45" s="120"/>
      <c r="F45" s="120"/>
      <c r="G45" s="120"/>
    </row>
    <row r="47" spans="2:9" x14ac:dyDescent="0.25">
      <c r="C47" s="72" t="s">
        <v>496</v>
      </c>
      <c r="D47" s="256" t="s">
        <v>493</v>
      </c>
      <c r="E47" s="256" t="s">
        <v>498</v>
      </c>
      <c r="F47" s="256" t="s">
        <v>494</v>
      </c>
      <c r="G47" s="256" t="s">
        <v>495</v>
      </c>
    </row>
    <row r="48" spans="2:9" ht="52.8" x14ac:dyDescent="0.25">
      <c r="C48" s="258" t="s">
        <v>210</v>
      </c>
      <c r="D48" s="345">
        <f>'Market Consistent Balance Sheet'!D77</f>
        <v>0</v>
      </c>
      <c r="E48" s="345">
        <f>'Market Consistent Balance Sheet'!E77</f>
        <v>0</v>
      </c>
      <c r="F48" s="345">
        <f>'Market Consistent Balance Sheet'!K77</f>
        <v>0</v>
      </c>
      <c r="G48" s="345">
        <f>'Market Consistent Balance Sheet'!M77</f>
        <v>0</v>
      </c>
    </row>
    <row r="49" spans="3:7" x14ac:dyDescent="0.25">
      <c r="C49" s="256" t="s">
        <v>43</v>
      </c>
      <c r="D49" s="257">
        <f>D48-G34</f>
        <v>0</v>
      </c>
      <c r="E49" s="257">
        <f>E48-F34</f>
        <v>0</v>
      </c>
      <c r="F49" s="257">
        <f>F48-H34</f>
        <v>0</v>
      </c>
      <c r="G49" s="257">
        <f>G48-I34</f>
        <v>0</v>
      </c>
    </row>
    <row r="50" spans="3:7" ht="46.5" customHeight="1" x14ac:dyDescent="0.25"/>
    <row r="53" spans="3:7" ht="20.100000000000001" customHeight="1" x14ac:dyDescent="0.25"/>
    <row r="54" spans="3:7" ht="20.100000000000001" customHeight="1" x14ac:dyDescent="0.25"/>
    <row r="55" spans="3:7" ht="20.100000000000001" customHeight="1" x14ac:dyDescent="0.25"/>
    <row r="56" spans="3:7" ht="20.100000000000001" customHeight="1" x14ac:dyDescent="0.25"/>
    <row r="57" spans="3:7" ht="20.100000000000001" customHeight="1" x14ac:dyDescent="0.25"/>
    <row r="58" spans="3:7" ht="20.100000000000001" customHeight="1" x14ac:dyDescent="0.25"/>
    <row r="59" spans="3:7" ht="20.100000000000001" customHeight="1" x14ac:dyDescent="0.25"/>
  </sheetData>
  <mergeCells count="5">
    <mergeCell ref="B12:B14"/>
    <mergeCell ref="B17:B19"/>
    <mergeCell ref="B39:H39"/>
    <mergeCell ref="B24:B26"/>
    <mergeCell ref="B29:B31"/>
  </mergeCells>
  <pageMargins left="0.7" right="0.7" top="0.75" bottom="0.75" header="0.3" footer="0.3"/>
  <pageSetup scale="84" orientation="portrait" r:id="rId1"/>
  <headerFooter>
    <oddFooter xml:space="preserve">&amp;CPage No. </oddFooter>
  </headerFooter>
  <colBreaks count="1" manualBreakCount="1">
    <brk id="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2F0E0-0677-4627-B39E-5D77FCD0CD24}">
  <sheetPr>
    <tabColor rgb="FFFFFF99"/>
  </sheetPr>
  <dimension ref="B1:G36"/>
  <sheetViews>
    <sheetView workbookViewId="0"/>
  </sheetViews>
  <sheetFormatPr defaultColWidth="9.21875" defaultRowHeight="13.2" x14ac:dyDescent="0.25"/>
  <cols>
    <col min="1" max="2" width="9.21875" style="18"/>
    <col min="3" max="3" width="23.44140625" style="18" customWidth="1"/>
    <col min="4" max="4" width="17.77734375" style="18" customWidth="1"/>
    <col min="5" max="5" width="16.44140625" style="18" customWidth="1"/>
    <col min="6" max="6" width="17.44140625" style="18" customWidth="1"/>
    <col min="7" max="7" width="24.21875" style="18" customWidth="1"/>
    <col min="8" max="16384" width="9.21875" style="18"/>
  </cols>
  <sheetData>
    <row r="1" spans="2:7" s="26" customFormat="1" x14ac:dyDescent="0.25">
      <c r="B1" s="40" t="s">
        <v>735</v>
      </c>
    </row>
    <row r="2" spans="2:7" s="26" customFormat="1" x14ac:dyDescent="0.25">
      <c r="B2" s="18" t="s">
        <v>710</v>
      </c>
    </row>
    <row r="3" spans="2:7" s="26" customFormat="1" x14ac:dyDescent="0.25">
      <c r="B3" s="72" t="s">
        <v>734</v>
      </c>
    </row>
    <row r="4" spans="2:7" x14ac:dyDescent="0.25">
      <c r="B4" s="18" t="s">
        <v>394</v>
      </c>
      <c r="C4" s="29"/>
    </row>
    <row r="5" spans="2:7" x14ac:dyDescent="0.25">
      <c r="B5" s="18" t="s">
        <v>465</v>
      </c>
      <c r="C5" s="29"/>
    </row>
    <row r="6" spans="2:7" s="26" customFormat="1" x14ac:dyDescent="0.25">
      <c r="B6" s="25"/>
    </row>
    <row r="7" spans="2:7" ht="13.8" thickBot="1" x14ac:dyDescent="0.3">
      <c r="B7" s="29"/>
      <c r="G7" s="21" t="s">
        <v>413</v>
      </c>
    </row>
    <row r="8" spans="2:7" s="338" customFormat="1" ht="51" customHeight="1" x14ac:dyDescent="0.25">
      <c r="B8" s="237" t="s">
        <v>414</v>
      </c>
      <c r="C8" s="243" t="s">
        <v>422</v>
      </c>
      <c r="D8" s="239" t="s">
        <v>416</v>
      </c>
      <c r="E8" s="239" t="s">
        <v>186</v>
      </c>
      <c r="F8" s="239" t="s">
        <v>417</v>
      </c>
      <c r="G8" s="240" t="s">
        <v>418</v>
      </c>
    </row>
    <row r="9" spans="2:7" x14ac:dyDescent="0.25">
      <c r="B9" s="241"/>
      <c r="C9" s="207" t="s">
        <v>405</v>
      </c>
      <c r="D9" s="208" t="s">
        <v>327</v>
      </c>
      <c r="E9" s="208" t="s">
        <v>328</v>
      </c>
      <c r="F9" s="244" t="s">
        <v>329</v>
      </c>
      <c r="G9" s="206" t="s">
        <v>330</v>
      </c>
    </row>
    <row r="10" spans="2:7" x14ac:dyDescent="0.25">
      <c r="B10" s="49">
        <v>1</v>
      </c>
      <c r="C10" s="209" t="s">
        <v>425</v>
      </c>
      <c r="D10" s="20"/>
      <c r="E10" s="20"/>
      <c r="F10" s="20"/>
      <c r="G10" s="233"/>
    </row>
    <row r="11" spans="2:7" x14ac:dyDescent="0.25">
      <c r="B11" s="959"/>
      <c r="C11" s="196" t="s">
        <v>407</v>
      </c>
      <c r="D11" s="313"/>
      <c r="E11" s="313"/>
      <c r="F11" s="313"/>
      <c r="G11" s="575"/>
    </row>
    <row r="12" spans="2:7" x14ac:dyDescent="0.25">
      <c r="B12" s="959"/>
      <c r="C12" s="196" t="s">
        <v>408</v>
      </c>
      <c r="D12" s="313"/>
      <c r="E12" s="313"/>
      <c r="F12" s="313"/>
      <c r="G12" s="575"/>
    </row>
    <row r="13" spans="2:7" x14ac:dyDescent="0.25">
      <c r="B13" s="959"/>
      <c r="C13" s="196" t="s">
        <v>409</v>
      </c>
      <c r="D13" s="313"/>
      <c r="E13" s="313"/>
      <c r="F13" s="313"/>
      <c r="G13" s="575"/>
    </row>
    <row r="14" spans="2:7" x14ac:dyDescent="0.25">
      <c r="B14" s="49"/>
      <c r="C14" s="209" t="s">
        <v>7</v>
      </c>
      <c r="D14" s="269">
        <f>SUM(D11:D13)</f>
        <v>0</v>
      </c>
      <c r="E14" s="269">
        <f>SUM(E11:E13)</f>
        <v>0</v>
      </c>
      <c r="F14" s="269">
        <f>SUM(F11:F13)</f>
        <v>0</v>
      </c>
      <c r="G14" s="314">
        <f>SUM(G11:G13)</f>
        <v>0</v>
      </c>
    </row>
    <row r="15" spans="2:7" ht="30.75" customHeight="1" x14ac:dyDescent="0.25">
      <c r="B15" s="49">
        <v>2</v>
      </c>
      <c r="C15" s="209" t="s">
        <v>424</v>
      </c>
      <c r="D15" s="271"/>
      <c r="E15" s="271"/>
      <c r="F15" s="76"/>
      <c r="G15" s="272"/>
    </row>
    <row r="16" spans="2:7" x14ac:dyDescent="0.25">
      <c r="B16" s="959"/>
      <c r="C16" s="196" t="s">
        <v>407</v>
      </c>
      <c r="D16" s="313"/>
      <c r="E16" s="313"/>
      <c r="F16" s="313"/>
      <c r="G16" s="575"/>
    </row>
    <row r="17" spans="2:7" x14ac:dyDescent="0.25">
      <c r="B17" s="959"/>
      <c r="C17" s="196" t="s">
        <v>408</v>
      </c>
      <c r="D17" s="313"/>
      <c r="E17" s="313"/>
      <c r="F17" s="313"/>
      <c r="G17" s="575"/>
    </row>
    <row r="18" spans="2:7" x14ac:dyDescent="0.25">
      <c r="B18" s="959"/>
      <c r="C18" s="196" t="s">
        <v>409</v>
      </c>
      <c r="D18" s="313"/>
      <c r="E18" s="313"/>
      <c r="F18" s="313"/>
      <c r="G18" s="575"/>
    </row>
    <row r="19" spans="2:7" x14ac:dyDescent="0.25">
      <c r="B19" s="49"/>
      <c r="C19" s="209" t="s">
        <v>475</v>
      </c>
      <c r="D19" s="269">
        <f>SUM(D16:D18)</f>
        <v>0</v>
      </c>
      <c r="E19" s="269">
        <f>SUM(E16:E18)</f>
        <v>0</v>
      </c>
      <c r="F19" s="269">
        <f>SUM(F16:F18)</f>
        <v>0</v>
      </c>
      <c r="G19" s="314">
        <f>SUM(G16:G18)</f>
        <v>0</v>
      </c>
    </row>
    <row r="20" spans="2:7" s="26" customFormat="1" x14ac:dyDescent="0.25">
      <c r="B20" s="48"/>
      <c r="C20" s="87" t="s">
        <v>403</v>
      </c>
      <c r="D20" s="273">
        <f>D14+D19</f>
        <v>0</v>
      </c>
      <c r="E20" s="273">
        <f>E14+E19</f>
        <v>0</v>
      </c>
      <c r="F20" s="273">
        <f>F14+F19</f>
        <v>0</v>
      </c>
      <c r="G20" s="314">
        <f>G14+G19</f>
        <v>0</v>
      </c>
    </row>
    <row r="21" spans="2:7" ht="13.8" thickBot="1" x14ac:dyDescent="0.3">
      <c r="B21" s="173" t="s">
        <v>426</v>
      </c>
      <c r="C21" s="234"/>
      <c r="D21" s="234"/>
      <c r="E21" s="234"/>
      <c r="F21" s="234"/>
      <c r="G21" s="235"/>
    </row>
    <row r="22" spans="2:7" x14ac:dyDescent="0.25">
      <c r="C22" s="72" t="s">
        <v>402</v>
      </c>
    </row>
    <row r="23" spans="2:7" x14ac:dyDescent="0.25">
      <c r="C23" s="40" t="s">
        <v>571</v>
      </c>
    </row>
    <row r="25" spans="2:7" x14ac:dyDescent="0.25">
      <c r="C25" s="120"/>
      <c r="D25" s="120"/>
      <c r="E25" s="120"/>
      <c r="F25" s="120"/>
      <c r="G25" s="120"/>
    </row>
    <row r="26" spans="2:7" x14ac:dyDescent="0.25">
      <c r="C26" s="120"/>
      <c r="D26" s="120"/>
      <c r="E26" s="120"/>
      <c r="F26" s="120"/>
      <c r="G26" s="120"/>
    </row>
    <row r="27" spans="2:7" x14ac:dyDescent="0.25">
      <c r="C27" s="120"/>
      <c r="D27" s="120"/>
      <c r="E27" s="120"/>
      <c r="F27" s="120"/>
      <c r="G27" s="120"/>
    </row>
    <row r="28" spans="2:7" x14ac:dyDescent="0.25">
      <c r="C28" s="120"/>
      <c r="D28" s="120"/>
      <c r="E28" s="120"/>
      <c r="F28" s="120"/>
      <c r="G28" s="120"/>
    </row>
    <row r="29" spans="2:7" x14ac:dyDescent="0.25">
      <c r="C29" s="120"/>
      <c r="D29" s="120"/>
      <c r="E29" s="120"/>
      <c r="F29" s="120"/>
      <c r="G29" s="120"/>
    </row>
    <row r="34" spans="3:7" x14ac:dyDescent="0.25">
      <c r="C34" s="251" t="s">
        <v>500</v>
      </c>
      <c r="D34" s="253" t="s">
        <v>493</v>
      </c>
      <c r="E34" s="253" t="s">
        <v>498</v>
      </c>
      <c r="F34" s="253" t="s">
        <v>494</v>
      </c>
      <c r="G34" s="253" t="s">
        <v>495</v>
      </c>
    </row>
    <row r="35" spans="3:7" ht="26.4" x14ac:dyDescent="0.25">
      <c r="C35" s="255" t="s">
        <v>736</v>
      </c>
      <c r="D35" s="320">
        <f>'Market Consistent Balance Sheet'!D60</f>
        <v>0</v>
      </c>
      <c r="E35" s="320">
        <f>'Market Consistent Balance Sheet'!E60</f>
        <v>0</v>
      </c>
      <c r="F35" s="320">
        <f>'Market Consistent Balance Sheet'!K60</f>
        <v>0</v>
      </c>
      <c r="G35" s="320">
        <f>'Market Consistent Balance Sheet'!M60</f>
        <v>0</v>
      </c>
    </row>
    <row r="36" spans="3:7" x14ac:dyDescent="0.25">
      <c r="C36" s="253" t="s">
        <v>43</v>
      </c>
      <c r="D36" s="320">
        <f>D35-E20</f>
        <v>0</v>
      </c>
      <c r="E36" s="320">
        <f>E35-D20</f>
        <v>0</v>
      </c>
      <c r="F36" s="320">
        <f>F35-F20</f>
        <v>0</v>
      </c>
      <c r="G36" s="320">
        <f>G35-G20</f>
        <v>0</v>
      </c>
    </row>
  </sheetData>
  <mergeCells count="2">
    <mergeCell ref="B11:B13"/>
    <mergeCell ref="B16:B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9521F-B948-4350-94C5-BA43C9A14493}">
  <dimension ref="A1:J267"/>
  <sheetViews>
    <sheetView showGridLines="0" tabSelected="1" workbookViewId="0">
      <selection activeCell="B16" sqref="B16"/>
    </sheetView>
  </sheetViews>
  <sheetFormatPr defaultColWidth="0" defaultRowHeight="13.2" zeroHeight="1" x14ac:dyDescent="0.25"/>
  <cols>
    <col min="1" max="1" width="10.44140625" style="322" customWidth="1"/>
    <col min="2" max="2" width="26.44140625" style="322" customWidth="1"/>
    <col min="3" max="3" width="19.44140625" style="322" customWidth="1"/>
    <col min="4" max="4" width="17" style="322" customWidth="1"/>
    <col min="5" max="10" width="9.21875" style="322" customWidth="1"/>
    <col min="11" max="16384" width="0" style="322" hidden="1"/>
  </cols>
  <sheetData>
    <row r="1" spans="1:10" x14ac:dyDescent="0.25">
      <c r="A1" s="18"/>
      <c r="B1" s="18"/>
      <c r="C1" s="18"/>
      <c r="D1" s="18"/>
      <c r="E1" s="18"/>
      <c r="F1" s="18"/>
      <c r="G1" s="18"/>
      <c r="H1" s="18"/>
      <c r="I1" s="18"/>
      <c r="J1" s="18"/>
    </row>
    <row r="2" spans="1:10" x14ac:dyDescent="0.25">
      <c r="A2" s="18"/>
      <c r="B2" s="18"/>
      <c r="C2" s="18"/>
      <c r="D2" s="18"/>
      <c r="E2" s="18"/>
      <c r="F2" s="18"/>
      <c r="G2" s="18"/>
      <c r="H2" s="18"/>
      <c r="I2" s="18"/>
      <c r="J2" s="18"/>
    </row>
    <row r="3" spans="1:10" x14ac:dyDescent="0.25">
      <c r="A3" s="18"/>
      <c r="B3" s="18"/>
      <c r="C3" s="18"/>
      <c r="D3" s="18"/>
      <c r="E3" s="18"/>
      <c r="F3" s="18"/>
      <c r="G3" s="18"/>
      <c r="H3" s="18"/>
      <c r="I3" s="18"/>
      <c r="J3" s="18"/>
    </row>
    <row r="4" spans="1:10" x14ac:dyDescent="0.25">
      <c r="A4" s="18"/>
      <c r="B4" s="18"/>
      <c r="C4" s="18"/>
      <c r="D4" s="18"/>
      <c r="E4" s="18"/>
      <c r="F4" s="18"/>
      <c r="G4" s="18"/>
      <c r="H4" s="18"/>
      <c r="I4" s="18"/>
      <c r="J4" s="18"/>
    </row>
    <row r="5" spans="1:10" x14ac:dyDescent="0.25">
      <c r="A5" s="928" t="s">
        <v>622</v>
      </c>
      <c r="B5" s="928"/>
      <c r="C5" s="928"/>
      <c r="D5" s="928"/>
      <c r="E5" s="928"/>
      <c r="F5" s="928"/>
      <c r="G5" s="928"/>
      <c r="H5" s="928"/>
      <c r="I5" s="928"/>
      <c r="J5" s="928"/>
    </row>
    <row r="6" spans="1:10" x14ac:dyDescent="0.25">
      <c r="A6" s="18"/>
      <c r="B6" s="18" t="s">
        <v>351</v>
      </c>
      <c r="C6" s="18"/>
      <c r="D6" s="18"/>
      <c r="E6" s="18"/>
      <c r="F6" s="18"/>
      <c r="G6" s="18"/>
      <c r="H6" s="18"/>
      <c r="I6" s="18"/>
      <c r="J6" s="18"/>
    </row>
    <row r="7" spans="1:10" ht="21" customHeight="1" x14ac:dyDescent="0.25">
      <c r="A7" s="82" t="s">
        <v>381</v>
      </c>
      <c r="B7" s="639"/>
      <c r="C7" s="640"/>
      <c r="D7" s="640"/>
      <c r="E7" s="82"/>
      <c r="F7" s="82"/>
      <c r="G7" s="82"/>
      <c r="H7" s="82"/>
      <c r="I7" s="82"/>
      <c r="J7" s="82"/>
    </row>
    <row r="8" spans="1:10" x14ac:dyDescent="0.25">
      <c r="A8" s="18"/>
      <c r="B8" s="18"/>
      <c r="C8" s="18"/>
      <c r="D8" s="18"/>
      <c r="E8" s="18"/>
      <c r="F8" s="18"/>
      <c r="G8" s="18"/>
      <c r="H8" s="18"/>
      <c r="I8" s="18"/>
      <c r="J8" s="18"/>
    </row>
    <row r="9" spans="1:10" x14ac:dyDescent="0.25">
      <c r="A9" s="323" t="s">
        <v>120</v>
      </c>
      <c r="B9" s="323"/>
      <c r="C9" s="323"/>
      <c r="D9" s="323"/>
      <c r="E9" s="18"/>
      <c r="F9" s="18"/>
      <c r="G9" s="18"/>
      <c r="H9" s="18"/>
      <c r="I9" s="18"/>
      <c r="J9" s="18"/>
    </row>
    <row r="10" spans="1:10" x14ac:dyDescent="0.25">
      <c r="A10" s="18"/>
      <c r="B10" s="18"/>
      <c r="C10" s="18"/>
      <c r="D10" s="18"/>
      <c r="E10" s="18"/>
      <c r="F10" s="18"/>
      <c r="G10" s="18"/>
      <c r="H10" s="18"/>
      <c r="I10" s="18"/>
      <c r="J10" s="18"/>
    </row>
    <row r="11" spans="1:10" ht="14.55" customHeight="1" x14ac:dyDescent="0.25">
      <c r="A11" s="18" t="s">
        <v>62</v>
      </c>
      <c r="B11" s="18"/>
      <c r="C11" s="18"/>
      <c r="D11" s="18"/>
      <c r="E11" s="18"/>
      <c r="F11" s="18"/>
      <c r="G11" s="18"/>
      <c r="H11" s="18"/>
      <c r="I11" s="18"/>
      <c r="J11" s="18"/>
    </row>
    <row r="12" spans="1:10" ht="14.55" customHeight="1" x14ac:dyDescent="0.25">
      <c r="A12" s="18" t="s">
        <v>63</v>
      </c>
      <c r="B12" s="324"/>
      <c r="D12" s="18"/>
      <c r="E12" s="18"/>
      <c r="F12" s="18"/>
      <c r="G12" s="18"/>
      <c r="H12" s="18"/>
      <c r="I12" s="18"/>
      <c r="J12" s="18"/>
    </row>
    <row r="13" spans="1:10" x14ac:dyDescent="0.25">
      <c r="A13" s="322" t="s">
        <v>492</v>
      </c>
      <c r="B13" s="325" t="s">
        <v>491</v>
      </c>
      <c r="C13" s="18" t="s">
        <v>404</v>
      </c>
      <c r="D13" s="18"/>
      <c r="E13" s="18"/>
      <c r="F13" s="18"/>
      <c r="G13" s="18"/>
      <c r="H13" s="18"/>
      <c r="I13" s="18"/>
      <c r="J13" s="18"/>
    </row>
    <row r="14" spans="1:10" ht="14.4" x14ac:dyDescent="0.3">
      <c r="A14" s="326">
        <v>1</v>
      </c>
      <c r="B14" s="597" t="s">
        <v>675</v>
      </c>
      <c r="C14" s="40" t="s">
        <v>490</v>
      </c>
      <c r="D14" s="40"/>
      <c r="E14" s="40"/>
      <c r="F14" s="40"/>
      <c r="G14" s="40"/>
      <c r="H14" s="40"/>
      <c r="I14" s="40"/>
      <c r="J14" s="40"/>
    </row>
    <row r="15" spans="1:10" ht="14.4" x14ac:dyDescent="0.3">
      <c r="A15" s="326">
        <v>2</v>
      </c>
      <c r="B15" s="597" t="s">
        <v>676</v>
      </c>
      <c r="C15" s="40" t="s">
        <v>513</v>
      </c>
      <c r="D15" s="40"/>
      <c r="E15" s="40"/>
      <c r="F15" s="40"/>
      <c r="G15" s="40"/>
      <c r="H15" s="40"/>
      <c r="I15" s="40"/>
      <c r="J15" s="40"/>
    </row>
    <row r="16" spans="1:10" ht="14.4" x14ac:dyDescent="0.3">
      <c r="A16" s="326">
        <v>3</v>
      </c>
      <c r="B16" s="597" t="s">
        <v>677</v>
      </c>
      <c r="C16" s="40" t="s">
        <v>691</v>
      </c>
      <c r="D16" s="40"/>
      <c r="E16" s="40"/>
      <c r="F16" s="40"/>
      <c r="G16" s="40"/>
      <c r="H16" s="40"/>
      <c r="I16" s="40"/>
      <c r="J16" s="40"/>
    </row>
    <row r="17" spans="1:10" ht="14.4" x14ac:dyDescent="0.3">
      <c r="A17" s="326">
        <v>4</v>
      </c>
      <c r="B17" s="597" t="str">
        <f>'Note 1 Government Securities'!B1</f>
        <v>Form MC-BS(A) -1 [AR]</v>
      </c>
      <c r="C17" s="40" t="s">
        <v>382</v>
      </c>
      <c r="D17" s="40"/>
      <c r="E17" s="40"/>
      <c r="F17" s="40"/>
      <c r="G17" s="40"/>
      <c r="H17" s="40"/>
      <c r="I17" s="40"/>
      <c r="J17" s="40"/>
    </row>
    <row r="18" spans="1:10" ht="14.55" customHeight="1" x14ac:dyDescent="0.3">
      <c r="A18" s="326">
        <v>5</v>
      </c>
      <c r="B18" s="597" t="str">
        <f>'Note 2 Debt securities'!B1</f>
        <v>Form MC-BS(A) -2 [AR]</v>
      </c>
      <c r="C18" s="326" t="s">
        <v>514</v>
      </c>
      <c r="D18" s="40"/>
      <c r="E18" s="40"/>
      <c r="F18" s="40"/>
      <c r="G18" s="40"/>
      <c r="H18" s="40"/>
      <c r="I18" s="40"/>
      <c r="J18" s="40"/>
    </row>
    <row r="19" spans="1:10" ht="14.4" x14ac:dyDescent="0.3">
      <c r="A19" s="326">
        <v>6</v>
      </c>
      <c r="B19" s="597" t="s">
        <v>680</v>
      </c>
      <c r="C19" s="328" t="s">
        <v>287</v>
      </c>
      <c r="D19" s="40"/>
      <c r="E19" s="40"/>
      <c r="F19" s="40"/>
      <c r="G19" s="40"/>
      <c r="H19" s="40"/>
      <c r="I19" s="40"/>
      <c r="J19" s="40"/>
    </row>
    <row r="20" spans="1:10" ht="14.4" x14ac:dyDescent="0.3">
      <c r="A20" s="326">
        <v>7</v>
      </c>
      <c r="B20" s="597" t="s">
        <v>681</v>
      </c>
      <c r="C20" s="328" t="s">
        <v>515</v>
      </c>
      <c r="D20" s="40"/>
      <c r="E20" s="40"/>
      <c r="F20" s="40"/>
      <c r="G20" s="40"/>
      <c r="H20" s="40"/>
      <c r="I20" s="40"/>
      <c r="J20" s="40"/>
    </row>
    <row r="21" spans="1:10" ht="14.4" x14ac:dyDescent="0.3">
      <c r="A21" s="326">
        <v>8</v>
      </c>
      <c r="B21" s="597" t="s">
        <v>682</v>
      </c>
      <c r="C21" s="40" t="s">
        <v>25</v>
      </c>
      <c r="D21" s="40"/>
      <c r="E21" s="40"/>
      <c r="F21" s="40"/>
      <c r="G21" s="40"/>
      <c r="H21" s="40"/>
      <c r="I21" s="40"/>
      <c r="J21" s="40"/>
    </row>
    <row r="22" spans="1:10" ht="14.4" x14ac:dyDescent="0.3">
      <c r="A22" s="326">
        <v>9</v>
      </c>
      <c r="B22" s="597" t="s">
        <v>683</v>
      </c>
      <c r="C22" s="40" t="s">
        <v>516</v>
      </c>
      <c r="D22" s="40"/>
      <c r="E22" s="40"/>
      <c r="F22" s="40"/>
      <c r="G22" s="40"/>
      <c r="H22" s="40"/>
      <c r="I22" s="40"/>
      <c r="J22" s="40"/>
    </row>
    <row r="23" spans="1:10" ht="14.4" x14ac:dyDescent="0.3">
      <c r="A23" s="326">
        <v>10</v>
      </c>
      <c r="B23" s="597" t="s">
        <v>684</v>
      </c>
      <c r="C23" s="40" t="s">
        <v>517</v>
      </c>
      <c r="D23" s="40"/>
      <c r="E23" s="40"/>
      <c r="F23" s="40"/>
      <c r="G23" s="40"/>
      <c r="H23" s="40"/>
      <c r="I23" s="40"/>
      <c r="J23" s="40"/>
    </row>
    <row r="24" spans="1:10" hidden="1" x14ac:dyDescent="0.25">
      <c r="A24" s="326">
        <v>11</v>
      </c>
      <c r="B24" s="329"/>
      <c r="C24" s="330"/>
      <c r="D24" s="330"/>
      <c r="E24" s="330"/>
      <c r="F24" s="330"/>
      <c r="G24" s="330"/>
      <c r="H24" s="330"/>
      <c r="I24" s="330"/>
      <c r="J24" s="330"/>
    </row>
    <row r="25" spans="1:10" hidden="1" x14ac:dyDescent="0.25">
      <c r="A25" s="326">
        <v>12</v>
      </c>
      <c r="B25" s="329"/>
      <c r="C25" s="330"/>
      <c r="D25" s="330"/>
      <c r="E25" s="330"/>
      <c r="F25" s="330"/>
      <c r="G25" s="330"/>
      <c r="H25" s="330"/>
      <c r="I25" s="330"/>
      <c r="J25" s="330"/>
    </row>
    <row r="26" spans="1:10" hidden="1" x14ac:dyDescent="0.25">
      <c r="A26" s="326">
        <v>13</v>
      </c>
      <c r="B26" s="329"/>
      <c r="C26" s="330"/>
      <c r="D26" s="330"/>
      <c r="E26" s="330" t="s">
        <v>12</v>
      </c>
      <c r="F26" s="330"/>
      <c r="G26" s="330"/>
      <c r="H26" s="330"/>
      <c r="I26" s="330"/>
      <c r="J26" s="330"/>
    </row>
    <row r="27" spans="1:10" s="323" customFormat="1" ht="14.4" x14ac:dyDescent="0.3">
      <c r="A27" s="326">
        <v>14</v>
      </c>
      <c r="B27" s="598" t="s">
        <v>685</v>
      </c>
      <c r="C27" s="289" t="s">
        <v>518</v>
      </c>
      <c r="D27" s="289"/>
      <c r="E27" s="289"/>
      <c r="F27" s="289"/>
      <c r="G27" s="289"/>
      <c r="H27" s="289"/>
      <c r="I27" s="289"/>
      <c r="J27" s="289"/>
    </row>
    <row r="28" spans="1:10" s="323" customFormat="1" ht="14.4" x14ac:dyDescent="0.3">
      <c r="A28" s="326">
        <v>15</v>
      </c>
      <c r="B28" s="598" t="s">
        <v>686</v>
      </c>
      <c r="C28" s="289" t="s">
        <v>519</v>
      </c>
      <c r="D28" s="289"/>
      <c r="E28" s="289"/>
      <c r="F28" s="289"/>
      <c r="G28" s="289"/>
      <c r="H28" s="289"/>
      <c r="I28" s="289"/>
      <c r="J28" s="289"/>
    </row>
    <row r="29" spans="1:10" s="323" customFormat="1" ht="14.4" x14ac:dyDescent="0.3">
      <c r="A29" s="326">
        <v>16</v>
      </c>
      <c r="B29" s="598" t="s">
        <v>687</v>
      </c>
      <c r="C29" s="289" t="s">
        <v>520</v>
      </c>
      <c r="D29" s="289"/>
      <c r="E29" s="289"/>
      <c r="F29" s="289"/>
      <c r="G29" s="289"/>
      <c r="H29" s="289"/>
      <c r="I29" s="289"/>
      <c r="J29" s="289"/>
    </row>
    <row r="30" spans="1:10" ht="14.4" x14ac:dyDescent="0.3">
      <c r="A30" s="326">
        <v>17</v>
      </c>
      <c r="B30" s="598" t="s">
        <v>688</v>
      </c>
      <c r="C30" s="40" t="s">
        <v>521</v>
      </c>
      <c r="D30" s="40"/>
      <c r="E30" s="40"/>
      <c r="F30" s="40"/>
      <c r="G30" s="40"/>
      <c r="H30" s="40"/>
      <c r="I30" s="40"/>
      <c r="J30" s="40"/>
    </row>
    <row r="31" spans="1:10" ht="14.4" x14ac:dyDescent="0.3">
      <c r="A31" s="326">
        <v>18</v>
      </c>
      <c r="B31" s="598" t="s">
        <v>689</v>
      </c>
      <c r="C31" s="40" t="s">
        <v>522</v>
      </c>
      <c r="D31" s="40"/>
      <c r="E31" s="40"/>
      <c r="F31" s="40"/>
      <c r="G31" s="40"/>
      <c r="H31" s="40"/>
      <c r="I31" s="40"/>
      <c r="J31" s="40"/>
    </row>
    <row r="32" spans="1:10" ht="14.4" x14ac:dyDescent="0.3">
      <c r="A32" s="326">
        <v>19</v>
      </c>
      <c r="B32" s="598" t="s">
        <v>690</v>
      </c>
      <c r="C32" s="929" t="s">
        <v>523</v>
      </c>
      <c r="D32" s="929"/>
      <c r="E32" s="929"/>
      <c r="F32" s="929"/>
      <c r="G32" s="929"/>
      <c r="H32" s="929"/>
      <c r="I32" s="929"/>
      <c r="J32" s="929"/>
    </row>
    <row r="33" spans="1:10" ht="14.4" x14ac:dyDescent="0.3">
      <c r="A33" s="326">
        <v>20</v>
      </c>
      <c r="B33" s="598" t="s">
        <v>914</v>
      </c>
      <c r="C33" s="40" t="s">
        <v>910</v>
      </c>
      <c r="D33" s="817"/>
      <c r="E33" s="817"/>
      <c r="F33" s="817"/>
      <c r="G33" s="817"/>
      <c r="H33" s="817"/>
      <c r="I33" s="817"/>
      <c r="J33" s="817"/>
    </row>
    <row r="34" spans="1:10" ht="14.4" x14ac:dyDescent="0.3">
      <c r="A34" s="326">
        <v>21</v>
      </c>
      <c r="B34" s="598" t="s">
        <v>732</v>
      </c>
      <c r="C34" s="40" t="s">
        <v>911</v>
      </c>
      <c r="D34" s="817"/>
      <c r="E34" s="817"/>
      <c r="F34" s="817"/>
      <c r="G34" s="817"/>
      <c r="H34" s="817"/>
      <c r="I34" s="817"/>
      <c r="J34" s="817"/>
    </row>
    <row r="35" spans="1:10" ht="14.4" x14ac:dyDescent="0.3">
      <c r="A35" s="326">
        <v>22</v>
      </c>
      <c r="B35" s="598" t="s">
        <v>731</v>
      </c>
      <c r="C35" s="40" t="s">
        <v>190</v>
      </c>
      <c r="D35" s="817"/>
      <c r="E35" s="817"/>
      <c r="F35" s="817"/>
      <c r="G35" s="817"/>
      <c r="H35" s="817"/>
      <c r="I35" s="817"/>
      <c r="J35" s="817"/>
    </row>
    <row r="36" spans="1:10" ht="14.4" x14ac:dyDescent="0.3">
      <c r="A36" s="326">
        <v>23</v>
      </c>
      <c r="B36" s="598" t="s">
        <v>733</v>
      </c>
      <c r="C36" s="40" t="s">
        <v>191</v>
      </c>
      <c r="D36" s="817"/>
      <c r="E36" s="817"/>
      <c r="F36" s="817"/>
      <c r="G36" s="817"/>
      <c r="H36" s="817"/>
      <c r="I36" s="817"/>
      <c r="J36" s="817"/>
    </row>
    <row r="37" spans="1:10" ht="14.4" x14ac:dyDescent="0.3">
      <c r="A37" s="326">
        <v>24</v>
      </c>
      <c r="B37" s="598" t="s">
        <v>879</v>
      </c>
      <c r="C37" s="40" t="s">
        <v>912</v>
      </c>
      <c r="D37" s="817"/>
      <c r="E37" s="817"/>
      <c r="F37" s="817"/>
      <c r="G37" s="817"/>
      <c r="H37" s="817"/>
      <c r="I37" s="817"/>
      <c r="J37" s="817"/>
    </row>
    <row r="38" spans="1:10" ht="14.4" x14ac:dyDescent="0.3">
      <c r="A38" s="326">
        <v>25</v>
      </c>
      <c r="B38" s="598" t="s">
        <v>880</v>
      </c>
      <c r="C38" s="40" t="s">
        <v>913</v>
      </c>
      <c r="D38" s="817"/>
      <c r="E38" s="817"/>
      <c r="F38" s="817"/>
      <c r="G38" s="817"/>
      <c r="H38" s="817"/>
      <c r="I38" s="817"/>
      <c r="J38" s="817"/>
    </row>
    <row r="39" spans="1:10" s="18" customFormat="1" ht="14.4" x14ac:dyDescent="0.3">
      <c r="A39" s="326">
        <v>26</v>
      </c>
      <c r="B39" s="597" t="s">
        <v>524</v>
      </c>
      <c r="C39" s="18" t="s">
        <v>525</v>
      </c>
    </row>
    <row r="40" spans="1:10" s="18" customFormat="1" ht="14.4" x14ac:dyDescent="0.3">
      <c r="A40" s="326">
        <v>27</v>
      </c>
      <c r="B40" s="597" t="s">
        <v>526</v>
      </c>
      <c r="C40" s="18" t="s">
        <v>695</v>
      </c>
    </row>
    <row r="41" spans="1:10" s="18" customFormat="1" ht="14.4" x14ac:dyDescent="0.3">
      <c r="A41" s="326">
        <v>28</v>
      </c>
      <c r="B41" s="626" t="s">
        <v>527</v>
      </c>
      <c r="C41" s="18" t="s">
        <v>528</v>
      </c>
    </row>
    <row r="42" spans="1:10" s="18" customFormat="1" ht="14.4" x14ac:dyDescent="0.3">
      <c r="A42" s="326">
        <v>29</v>
      </c>
      <c r="B42" s="597" t="s">
        <v>530</v>
      </c>
      <c r="C42" s="18" t="s">
        <v>529</v>
      </c>
    </row>
    <row r="43" spans="1:10" s="18" customFormat="1" ht="14.4" x14ac:dyDescent="0.3">
      <c r="A43" s="326">
        <v>30</v>
      </c>
      <c r="B43" s="597" t="s">
        <v>917</v>
      </c>
      <c r="C43" s="18" t="s">
        <v>915</v>
      </c>
    </row>
    <row r="44" spans="1:10" s="18" customFormat="1" ht="14.4" x14ac:dyDescent="0.3">
      <c r="A44" s="326">
        <v>31</v>
      </c>
      <c r="B44" s="597" t="s">
        <v>918</v>
      </c>
      <c r="C44" s="18" t="s">
        <v>916</v>
      </c>
    </row>
    <row r="45" spans="1:10" s="18" customFormat="1" ht="14.4" x14ac:dyDescent="0.3">
      <c r="A45" s="326">
        <v>32</v>
      </c>
      <c r="B45" s="597" t="s">
        <v>531</v>
      </c>
      <c r="C45" s="18" t="s">
        <v>535</v>
      </c>
    </row>
    <row r="46" spans="1:10" s="18" customFormat="1" ht="14.4" x14ac:dyDescent="0.3">
      <c r="A46" s="326">
        <v>33</v>
      </c>
      <c r="B46" s="597" t="s">
        <v>532</v>
      </c>
      <c r="C46" s="18" t="s">
        <v>696</v>
      </c>
    </row>
    <row r="47" spans="1:10" s="18" customFormat="1" ht="14.4" x14ac:dyDescent="0.3">
      <c r="A47" s="326">
        <v>34</v>
      </c>
      <c r="B47" s="597" t="s">
        <v>533</v>
      </c>
      <c r="C47" s="18" t="s">
        <v>536</v>
      </c>
    </row>
    <row r="48" spans="1:10" s="18" customFormat="1" ht="14.4" x14ac:dyDescent="0.3">
      <c r="A48" s="326">
        <v>35</v>
      </c>
      <c r="B48" s="597" t="s">
        <v>534</v>
      </c>
      <c r="C48" s="18" t="s">
        <v>537</v>
      </c>
    </row>
    <row r="49" spans="1:10" s="18" customFormat="1" ht="14.4" x14ac:dyDescent="0.3">
      <c r="A49" s="326">
        <v>36</v>
      </c>
      <c r="B49" s="597" t="s">
        <v>668</v>
      </c>
      <c r="C49" s="18" t="s">
        <v>669</v>
      </c>
    </row>
    <row r="50" spans="1:10" s="18" customFormat="1" ht="14.4" x14ac:dyDescent="0.3">
      <c r="A50" s="326">
        <v>37</v>
      </c>
      <c r="B50" s="626" t="s">
        <v>931</v>
      </c>
      <c r="C50" s="18" t="s">
        <v>797</v>
      </c>
    </row>
    <row r="51" spans="1:10" s="18" customFormat="1" ht="14.4" x14ac:dyDescent="0.3">
      <c r="A51" s="326">
        <v>38</v>
      </c>
      <c r="B51" s="626" t="s">
        <v>932</v>
      </c>
      <c r="C51" s="18" t="s">
        <v>769</v>
      </c>
    </row>
    <row r="52" spans="1:10" s="18" customFormat="1" x14ac:dyDescent="0.25">
      <c r="A52" s="326"/>
      <c r="B52" s="327"/>
      <c r="D52" s="323"/>
    </row>
    <row r="53" spans="1:10" s="18" customFormat="1" x14ac:dyDescent="0.25">
      <c r="A53" s="18" t="s">
        <v>583</v>
      </c>
    </row>
    <row r="54" spans="1:10" s="18" customFormat="1" x14ac:dyDescent="0.25">
      <c r="A54" s="18">
        <v>39</v>
      </c>
      <c r="B54" s="327" t="s">
        <v>584</v>
      </c>
      <c r="C54" s="40" t="s">
        <v>585</v>
      </c>
    </row>
    <row r="55" spans="1:10" s="18" customFormat="1" x14ac:dyDescent="0.25">
      <c r="A55" s="18">
        <v>40</v>
      </c>
      <c r="B55" s="327" t="s">
        <v>561</v>
      </c>
      <c r="C55" s="18" t="s">
        <v>586</v>
      </c>
    </row>
    <row r="56" spans="1:10" s="18" customFormat="1" x14ac:dyDescent="0.25">
      <c r="A56" s="18">
        <v>41</v>
      </c>
      <c r="B56" s="327" t="s">
        <v>587</v>
      </c>
      <c r="C56" s="18" t="s">
        <v>696</v>
      </c>
    </row>
    <row r="57" spans="1:10" s="18" customFormat="1" x14ac:dyDescent="0.25"/>
    <row r="58" spans="1:10" s="18" customFormat="1" x14ac:dyDescent="0.25"/>
    <row r="59" spans="1:10" s="18" customFormat="1" x14ac:dyDescent="0.25">
      <c r="A59" s="18" t="s">
        <v>919</v>
      </c>
      <c r="B59" s="323"/>
      <c r="C59" s="323"/>
      <c r="D59" s="323"/>
      <c r="E59" s="323"/>
      <c r="F59" s="323"/>
      <c r="G59" s="323"/>
      <c r="H59" s="323"/>
      <c r="I59" s="323"/>
      <c r="J59" s="323"/>
    </row>
    <row r="60" spans="1:10" s="18" customFormat="1" x14ac:dyDescent="0.25">
      <c r="A60" s="18" t="s">
        <v>313</v>
      </c>
      <c r="B60" s="323"/>
      <c r="C60" s="323"/>
      <c r="D60" s="323"/>
      <c r="E60" s="323"/>
      <c r="F60" s="323"/>
      <c r="G60" s="323"/>
      <c r="H60" s="323"/>
      <c r="I60" s="323"/>
      <c r="J60" s="323"/>
    </row>
    <row r="61" spans="1:10" s="18" customFormat="1" x14ac:dyDescent="0.25"/>
    <row r="62" spans="1:10" s="18" customFormat="1" hidden="1" x14ac:dyDescent="0.25"/>
    <row r="63" spans="1:10" s="18" customFormat="1" hidden="1" x14ac:dyDescent="0.25"/>
    <row r="64" spans="1:10" s="18" customFormat="1" hidden="1" x14ac:dyDescent="0.25"/>
    <row r="65" s="18" customFormat="1" hidden="1" x14ac:dyDescent="0.25"/>
    <row r="66" s="18" customFormat="1" hidden="1" x14ac:dyDescent="0.25"/>
    <row r="67" s="18" customFormat="1" hidden="1" x14ac:dyDescent="0.25"/>
    <row r="68" s="18" customFormat="1" hidden="1" x14ac:dyDescent="0.25"/>
    <row r="69" s="18" customFormat="1" hidden="1" x14ac:dyDescent="0.25"/>
    <row r="70" s="18" customFormat="1" hidden="1" x14ac:dyDescent="0.25"/>
    <row r="71" s="18" customFormat="1" hidden="1" x14ac:dyDescent="0.25"/>
    <row r="72" s="18" customFormat="1" hidden="1" x14ac:dyDescent="0.25"/>
    <row r="73" s="18" customFormat="1" hidden="1" x14ac:dyDescent="0.25"/>
    <row r="74" s="18" customFormat="1" hidden="1" x14ac:dyDescent="0.25"/>
    <row r="75" s="18" customFormat="1" hidden="1" x14ac:dyDescent="0.25"/>
    <row r="76" s="18" customFormat="1" hidden="1" x14ac:dyDescent="0.25"/>
    <row r="77" s="18" customFormat="1" hidden="1" x14ac:dyDescent="0.25"/>
    <row r="78" s="18" customFormat="1" hidden="1" x14ac:dyDescent="0.25"/>
    <row r="79" s="18" customFormat="1" hidden="1" x14ac:dyDescent="0.25"/>
    <row r="80" s="18" customFormat="1" hidden="1" x14ac:dyDescent="0.25"/>
    <row r="81" s="18" customFormat="1" hidden="1" x14ac:dyDescent="0.25"/>
    <row r="82" s="18" customFormat="1" hidden="1" x14ac:dyDescent="0.25"/>
    <row r="83" s="18" customFormat="1" hidden="1" x14ac:dyDescent="0.25"/>
    <row r="84" s="18" customFormat="1" hidden="1" x14ac:dyDescent="0.25"/>
    <row r="85" s="18" customFormat="1" hidden="1" x14ac:dyDescent="0.25"/>
    <row r="86" s="18" customFormat="1" hidden="1" x14ac:dyDescent="0.25"/>
    <row r="87" s="18" customFormat="1" hidden="1" x14ac:dyDescent="0.25"/>
    <row r="88" s="18" customFormat="1" hidden="1" x14ac:dyDescent="0.25"/>
    <row r="89" s="18" customFormat="1" hidden="1" x14ac:dyDescent="0.25"/>
    <row r="90" s="18" customFormat="1" hidden="1" x14ac:dyDescent="0.25"/>
    <row r="91" s="18" customFormat="1" hidden="1" x14ac:dyDescent="0.25"/>
    <row r="92" s="18" customFormat="1" hidden="1" x14ac:dyDescent="0.25"/>
    <row r="93" s="18" customFormat="1" hidden="1" x14ac:dyDescent="0.25"/>
    <row r="94" s="18" customFormat="1" hidden="1" x14ac:dyDescent="0.25"/>
    <row r="95" s="18" customFormat="1" hidden="1" x14ac:dyDescent="0.25"/>
    <row r="96" s="18" customFormat="1" hidden="1" x14ac:dyDescent="0.25"/>
    <row r="97" s="18" customFormat="1" hidden="1" x14ac:dyDescent="0.25"/>
    <row r="98" s="18" customFormat="1" hidden="1" x14ac:dyDescent="0.25"/>
    <row r="99" s="18" customFormat="1" hidden="1" x14ac:dyDescent="0.25"/>
    <row r="100" s="18" customFormat="1" hidden="1" x14ac:dyDescent="0.25"/>
    <row r="101" s="18" customFormat="1" hidden="1" x14ac:dyDescent="0.25"/>
    <row r="102" s="18" customFormat="1" hidden="1" x14ac:dyDescent="0.25"/>
    <row r="103" s="18" customFormat="1" hidden="1" x14ac:dyDescent="0.25"/>
    <row r="104" s="18" customFormat="1" hidden="1" x14ac:dyDescent="0.25"/>
    <row r="105" s="18" customFormat="1" hidden="1" x14ac:dyDescent="0.25"/>
    <row r="106" s="18" customFormat="1" hidden="1" x14ac:dyDescent="0.25"/>
    <row r="107" s="18" customFormat="1" hidden="1" x14ac:dyDescent="0.25"/>
    <row r="108" s="18" customFormat="1" hidden="1" x14ac:dyDescent="0.25"/>
    <row r="109" s="18" customFormat="1" hidden="1" x14ac:dyDescent="0.25"/>
    <row r="110" s="18" customFormat="1" hidden="1" x14ac:dyDescent="0.25"/>
    <row r="111" s="18" customFormat="1" hidden="1" x14ac:dyDescent="0.25"/>
    <row r="112" s="18" customFormat="1" hidden="1" x14ac:dyDescent="0.25"/>
    <row r="113" s="18" customFormat="1" hidden="1" x14ac:dyDescent="0.25"/>
    <row r="114" s="18" customFormat="1" hidden="1" x14ac:dyDescent="0.25"/>
    <row r="115" s="18" customFormat="1" hidden="1" x14ac:dyDescent="0.25"/>
    <row r="116" s="18" customFormat="1" hidden="1" x14ac:dyDescent="0.25"/>
    <row r="117" s="18" customFormat="1" hidden="1" x14ac:dyDescent="0.25"/>
    <row r="118" s="18" customFormat="1" hidden="1" x14ac:dyDescent="0.25"/>
    <row r="119" s="18" customFormat="1" hidden="1" x14ac:dyDescent="0.25"/>
    <row r="120" s="18" customFormat="1" hidden="1" x14ac:dyDescent="0.25"/>
    <row r="121" s="18" customFormat="1" hidden="1" x14ac:dyDescent="0.25"/>
    <row r="122" s="18" customFormat="1" hidden="1" x14ac:dyDescent="0.25"/>
    <row r="123" s="18" customFormat="1" hidden="1" x14ac:dyDescent="0.25"/>
    <row r="124" s="18" customFormat="1" hidden="1" x14ac:dyDescent="0.25"/>
    <row r="125" s="18" customFormat="1" hidden="1" x14ac:dyDescent="0.25"/>
    <row r="126" s="18" customFormat="1" hidden="1" x14ac:dyDescent="0.25"/>
    <row r="127" s="18" customFormat="1" hidden="1" x14ac:dyDescent="0.25"/>
    <row r="128" s="18" customFormat="1" hidden="1" x14ac:dyDescent="0.25"/>
    <row r="129" s="18" customFormat="1" hidden="1" x14ac:dyDescent="0.25"/>
    <row r="130" s="18" customFormat="1" hidden="1" x14ac:dyDescent="0.25"/>
    <row r="131" s="18" customFormat="1" hidden="1" x14ac:dyDescent="0.25"/>
    <row r="132" s="18" customFormat="1" hidden="1" x14ac:dyDescent="0.25"/>
    <row r="133" s="18" customFormat="1" hidden="1" x14ac:dyDescent="0.25"/>
    <row r="134" s="18" customFormat="1" hidden="1" x14ac:dyDescent="0.25"/>
    <row r="135" s="18" customFormat="1" hidden="1" x14ac:dyDescent="0.25"/>
    <row r="136" s="18" customFormat="1" hidden="1" x14ac:dyDescent="0.25"/>
    <row r="137" s="18" customFormat="1" hidden="1" x14ac:dyDescent="0.25"/>
    <row r="138" s="18" customFormat="1" hidden="1" x14ac:dyDescent="0.25"/>
    <row r="139" s="18" customFormat="1" hidden="1" x14ac:dyDescent="0.25"/>
    <row r="140" s="18" customFormat="1" hidden="1" x14ac:dyDescent="0.25"/>
    <row r="141" s="18" customFormat="1" hidden="1" x14ac:dyDescent="0.25"/>
    <row r="142" s="18" customFormat="1" hidden="1" x14ac:dyDescent="0.25"/>
    <row r="143" s="18" customFormat="1" hidden="1" x14ac:dyDescent="0.25"/>
    <row r="144" s="18" customFormat="1" hidden="1" x14ac:dyDescent="0.25"/>
    <row r="145" s="18" customFormat="1" hidden="1" x14ac:dyDescent="0.25"/>
    <row r="146" s="18" customFormat="1" hidden="1" x14ac:dyDescent="0.25"/>
    <row r="147" s="18" customFormat="1" hidden="1" x14ac:dyDescent="0.25"/>
    <row r="148" s="18" customFormat="1" hidden="1" x14ac:dyDescent="0.25"/>
    <row r="149" s="18" customFormat="1" hidden="1" x14ac:dyDescent="0.25"/>
    <row r="150" s="18" customFormat="1" hidden="1" x14ac:dyDescent="0.25"/>
    <row r="151" s="18" customFormat="1" hidden="1" x14ac:dyDescent="0.25"/>
    <row r="152" s="18" customFormat="1" hidden="1" x14ac:dyDescent="0.25"/>
    <row r="153" s="18" customFormat="1" hidden="1" x14ac:dyDescent="0.25"/>
    <row r="154" s="18" customFormat="1" hidden="1" x14ac:dyDescent="0.25"/>
    <row r="155" s="18" customFormat="1" hidden="1" x14ac:dyDescent="0.25"/>
    <row r="156" s="18" customFormat="1" hidden="1" x14ac:dyDescent="0.25"/>
    <row r="157" s="18" customFormat="1" hidden="1" x14ac:dyDescent="0.25"/>
    <row r="158" s="18" customFormat="1" hidden="1" x14ac:dyDescent="0.25"/>
    <row r="159" s="18" customFormat="1" hidden="1" x14ac:dyDescent="0.25"/>
    <row r="160" s="18" customFormat="1" hidden="1" x14ac:dyDescent="0.25"/>
    <row r="161" s="18" customFormat="1" hidden="1" x14ac:dyDescent="0.25"/>
    <row r="162" s="18" customFormat="1" hidden="1" x14ac:dyDescent="0.25"/>
    <row r="163" s="18" customFormat="1" hidden="1" x14ac:dyDescent="0.25"/>
    <row r="164" s="18" customFormat="1" hidden="1" x14ac:dyDescent="0.25"/>
    <row r="165" s="18" customFormat="1" hidden="1" x14ac:dyDescent="0.25"/>
    <row r="166" s="18" customFormat="1" hidden="1" x14ac:dyDescent="0.25"/>
    <row r="167" s="18" customFormat="1" hidden="1" x14ac:dyDescent="0.25"/>
    <row r="168" s="18" customFormat="1" hidden="1" x14ac:dyDescent="0.25"/>
    <row r="169" s="18" customFormat="1" hidden="1" x14ac:dyDescent="0.25"/>
    <row r="170" s="18" customFormat="1" hidden="1" x14ac:dyDescent="0.25"/>
    <row r="171" s="18" customFormat="1" hidden="1" x14ac:dyDescent="0.25"/>
    <row r="172" s="18" customFormat="1" hidden="1" x14ac:dyDescent="0.25"/>
    <row r="173" s="18" customFormat="1" hidden="1" x14ac:dyDescent="0.25"/>
    <row r="174" s="18" customFormat="1" hidden="1" x14ac:dyDescent="0.25"/>
    <row r="175" s="18" customFormat="1" hidden="1" x14ac:dyDescent="0.25"/>
    <row r="176" s="18" customFormat="1" hidden="1" x14ac:dyDescent="0.25"/>
    <row r="177" s="18" customFormat="1" hidden="1" x14ac:dyDescent="0.25"/>
    <row r="178" s="18" customFormat="1" hidden="1" x14ac:dyDescent="0.25"/>
    <row r="179" s="18" customFormat="1" hidden="1" x14ac:dyDescent="0.25"/>
    <row r="180" s="18" customFormat="1" hidden="1" x14ac:dyDescent="0.25"/>
    <row r="181" s="18" customFormat="1" hidden="1" x14ac:dyDescent="0.25"/>
    <row r="182" s="18" customFormat="1" hidden="1" x14ac:dyDescent="0.25"/>
    <row r="183" s="18" customFormat="1" hidden="1" x14ac:dyDescent="0.25"/>
    <row r="184" s="18" customFormat="1" hidden="1" x14ac:dyDescent="0.25"/>
    <row r="185" s="18" customFormat="1" hidden="1" x14ac:dyDescent="0.25"/>
    <row r="186" s="18" customFormat="1" hidden="1" x14ac:dyDescent="0.25"/>
    <row r="187" s="18" customFormat="1" hidden="1" x14ac:dyDescent="0.25"/>
    <row r="188" s="18" customFormat="1" hidden="1" x14ac:dyDescent="0.25"/>
    <row r="189" s="18" customFormat="1" hidden="1" x14ac:dyDescent="0.25"/>
    <row r="190" s="18" customFormat="1" hidden="1" x14ac:dyDescent="0.25"/>
    <row r="191" s="18" customFormat="1" hidden="1" x14ac:dyDescent="0.25"/>
    <row r="192" s="18" customFormat="1" hidden="1" x14ac:dyDescent="0.25"/>
    <row r="193" s="18" customFormat="1" hidden="1" x14ac:dyDescent="0.25"/>
    <row r="194" s="18" customFormat="1" hidden="1" x14ac:dyDescent="0.25"/>
    <row r="195" s="18" customFormat="1" hidden="1" x14ac:dyDescent="0.25"/>
    <row r="196" s="18" customFormat="1" hidden="1" x14ac:dyDescent="0.25"/>
    <row r="197" s="18" customFormat="1" hidden="1" x14ac:dyDescent="0.25"/>
    <row r="198" s="18" customFormat="1" hidden="1" x14ac:dyDescent="0.25"/>
    <row r="199" s="18" customFormat="1" hidden="1" x14ac:dyDescent="0.25"/>
    <row r="200" s="18" customFormat="1" hidden="1" x14ac:dyDescent="0.25"/>
    <row r="201" s="18" customFormat="1" hidden="1" x14ac:dyDescent="0.25"/>
    <row r="202" s="18" customFormat="1" hidden="1" x14ac:dyDescent="0.25"/>
    <row r="203" s="18" customFormat="1" hidden="1" x14ac:dyDescent="0.25"/>
    <row r="204" s="18" customFormat="1" hidden="1" x14ac:dyDescent="0.25"/>
    <row r="205" s="18" customFormat="1" hidden="1" x14ac:dyDescent="0.25"/>
    <row r="206" s="18" customFormat="1" hidden="1" x14ac:dyDescent="0.25"/>
    <row r="207" s="18" customFormat="1" hidden="1" x14ac:dyDescent="0.25"/>
    <row r="208" s="18" customFormat="1" hidden="1" x14ac:dyDescent="0.25"/>
    <row r="209" s="18" customFormat="1" hidden="1" x14ac:dyDescent="0.25"/>
    <row r="210" s="18" customFormat="1" hidden="1" x14ac:dyDescent="0.25"/>
    <row r="211" s="18" customFormat="1" hidden="1" x14ac:dyDescent="0.25"/>
    <row r="212" s="18" customFormat="1" hidden="1" x14ac:dyDescent="0.25"/>
    <row r="213" s="18" customFormat="1" hidden="1" x14ac:dyDescent="0.25"/>
    <row r="214" s="18" customFormat="1" hidden="1" x14ac:dyDescent="0.25"/>
    <row r="215" s="18" customFormat="1" hidden="1" x14ac:dyDescent="0.25"/>
    <row r="216" s="18" customFormat="1" hidden="1" x14ac:dyDescent="0.25"/>
    <row r="217" s="18" customFormat="1" hidden="1" x14ac:dyDescent="0.25"/>
    <row r="218" s="18" customFormat="1" hidden="1" x14ac:dyDescent="0.25"/>
    <row r="219" s="18" customFormat="1" hidden="1" x14ac:dyDescent="0.25"/>
    <row r="220" s="18" customFormat="1" hidden="1" x14ac:dyDescent="0.25"/>
    <row r="221" s="18" customFormat="1" hidden="1" x14ac:dyDescent="0.25"/>
    <row r="222" s="18" customFormat="1" hidden="1" x14ac:dyDescent="0.25"/>
    <row r="223" s="18" customFormat="1" hidden="1" x14ac:dyDescent="0.25"/>
    <row r="224" s="18" customFormat="1" hidden="1" x14ac:dyDescent="0.25"/>
    <row r="225" s="18" customFormat="1" hidden="1" x14ac:dyDescent="0.25"/>
    <row r="226" s="18" customFormat="1" hidden="1" x14ac:dyDescent="0.25"/>
    <row r="227" s="18" customFormat="1" hidden="1" x14ac:dyDescent="0.25"/>
    <row r="228" s="18" customFormat="1" hidden="1" x14ac:dyDescent="0.25"/>
    <row r="229" s="18" customFormat="1" hidden="1" x14ac:dyDescent="0.25"/>
    <row r="230" s="18" customFormat="1" hidden="1" x14ac:dyDescent="0.25"/>
    <row r="231" s="18" customFormat="1" hidden="1" x14ac:dyDescent="0.25"/>
    <row r="232" s="18" customFormat="1" hidden="1" x14ac:dyDescent="0.25"/>
    <row r="233" s="18" customFormat="1" hidden="1" x14ac:dyDescent="0.25"/>
    <row r="234" s="18" customFormat="1" hidden="1" x14ac:dyDescent="0.25"/>
    <row r="235" s="18" customFormat="1" hidden="1" x14ac:dyDescent="0.25"/>
    <row r="236" s="18" customFormat="1" hidden="1" x14ac:dyDescent="0.25"/>
    <row r="237" s="18" customFormat="1" hidden="1" x14ac:dyDescent="0.25"/>
    <row r="238" s="18" customFormat="1" hidden="1" x14ac:dyDescent="0.25"/>
    <row r="239" s="18" customFormat="1" hidden="1" x14ac:dyDescent="0.25"/>
    <row r="240" s="18" customFormat="1" hidden="1" x14ac:dyDescent="0.25"/>
    <row r="241" s="18" customFormat="1" hidden="1" x14ac:dyDescent="0.25"/>
    <row r="242" s="18" customFormat="1" hidden="1" x14ac:dyDescent="0.25"/>
    <row r="243" s="18" customFormat="1" hidden="1" x14ac:dyDescent="0.25"/>
    <row r="244" s="18" customFormat="1" hidden="1" x14ac:dyDescent="0.25"/>
    <row r="245" s="18" customFormat="1" hidden="1" x14ac:dyDescent="0.25"/>
    <row r="246" s="18" customFormat="1" hidden="1" x14ac:dyDescent="0.25"/>
    <row r="247" s="18" customFormat="1" hidden="1" x14ac:dyDescent="0.25"/>
    <row r="248" s="18" customFormat="1" hidden="1" x14ac:dyDescent="0.25"/>
    <row r="249" s="18" customFormat="1" hidden="1" x14ac:dyDescent="0.25"/>
    <row r="250" s="18" customFormat="1" hidden="1" x14ac:dyDescent="0.25"/>
    <row r="251" s="18" customFormat="1" hidden="1" x14ac:dyDescent="0.25"/>
    <row r="252" s="18" customFormat="1" hidden="1" x14ac:dyDescent="0.25"/>
    <row r="253" s="18" customFormat="1" hidden="1" x14ac:dyDescent="0.25"/>
    <row r="254" s="18" customFormat="1" hidden="1" x14ac:dyDescent="0.25"/>
    <row r="255" s="18" customFormat="1" hidden="1" x14ac:dyDescent="0.25"/>
    <row r="256" s="18" customFormat="1" hidden="1" x14ac:dyDescent="0.25"/>
    <row r="257" s="18" customFormat="1" hidden="1" x14ac:dyDescent="0.25"/>
    <row r="258" s="18" customFormat="1" hidden="1" x14ac:dyDescent="0.25"/>
    <row r="259" s="18" customFormat="1" hidden="1" x14ac:dyDescent="0.25"/>
    <row r="260" s="18" customFormat="1" hidden="1" x14ac:dyDescent="0.25"/>
    <row r="261" s="18" customFormat="1" hidden="1" x14ac:dyDescent="0.25"/>
    <row r="262" s="18" customFormat="1" hidden="1" x14ac:dyDescent="0.25"/>
    <row r="263" s="18" customFormat="1" hidden="1" x14ac:dyDescent="0.25"/>
    <row r="264" s="18" customFormat="1" hidden="1" x14ac:dyDescent="0.25"/>
    <row r="265" s="18" customFormat="1" hidden="1" x14ac:dyDescent="0.25"/>
    <row r="266" s="18" customFormat="1" hidden="1" x14ac:dyDescent="0.25"/>
    <row r="267" s="18" customFormat="1" hidden="1" x14ac:dyDescent="0.25"/>
  </sheetData>
  <mergeCells count="2">
    <mergeCell ref="A5:J5"/>
    <mergeCell ref="C32:J32"/>
  </mergeCells>
  <hyperlinks>
    <hyperlink ref="B14" location="'Market Consistent Balance Sheet'!B1" display="Form MC-BS(A)[AR]" xr:uid="{47D856E8-9358-4825-860C-84B29563339F}"/>
    <hyperlink ref="B17" location="'Note 1 Government Securities'!A1" display="'Note 1 Government Securities'!A1" xr:uid="{DF0087F9-E5F9-46A6-B9E2-41EB5BA79376}"/>
    <hyperlink ref="B18" location="'Note 2 Debt securities'!A1" display="'Note 2 Debt securities'!A1" xr:uid="{9D139EEE-5C4A-44FE-A192-7641A5A88093}"/>
    <hyperlink ref="B19" location="'Note 3 Ordinary shares'!A1" display="Form MC-BS(A) -3 [AR]" xr:uid="{0E834692-359A-4B65-9F29-0C328436927D}"/>
    <hyperlink ref="B20" location="'Note 4 Corporate Debts'!A1" display="Form MC-BS(A) -4[AR]" xr:uid="{94CC1C84-31D8-40D5-BD97-D058D0213CC3}"/>
    <hyperlink ref="B21" location="'Note 5 Deposits'!A1" display="Form MC-BS(A) -5[AR]" xr:uid="{82BD0AFA-3944-4918-9845-6463264C63C0}"/>
    <hyperlink ref="B22" location="'Note 6 Freehold - Occupied'!A1" display="Form MC-BS(A) -6 [AR]" xr:uid="{A1A71310-6EA3-4DBC-B608-DE78540BEE57}"/>
    <hyperlink ref="B23" location="'Note 7 Free Hold - Investment'!A1" display="Form MC-BS(A) -7[AR]" xr:uid="{A5BE3DE1-2735-4F29-931A-793D23A54528}"/>
    <hyperlink ref="B27" location="'Note 8 Inv - Related parties'!A1" display="Form MC-BS(A) -8 [AR]" xr:uid="{29C1B0CF-A7CE-40FE-AD3A-C3B9CC178D82}"/>
    <hyperlink ref="B28" location="'Note 9 Unlis Shar &amp; Co deb inv'!A1" display="Form MC-BS(A) -9 [AR]" xr:uid="{494A71DB-1613-46E4-A555-01BB9D93BEE2}"/>
    <hyperlink ref="B29" location="'Note 10 Unrated Corporate Debt '!A1" display="Form MC-BS(A) -10 [AR]" xr:uid="{DC6A17F1-5D83-4195-B203-958E878E25F5}"/>
    <hyperlink ref="B30" location="'Note 11 Unit Trust and MF'!A1" display="Form MC-BS(A) -11 [AR]" xr:uid="{09B1A12E-F347-42DD-8AB2-392A05201B14}"/>
    <hyperlink ref="B31" location="'Note 12 Gold'!A1" display="Form MC-BS(A) -12 [AR]" xr:uid="{7E30D131-92CB-4469-A3BD-A2A82227DA85}"/>
    <hyperlink ref="B32" location="'Note 13 Morgage loan'!A1" display="Form MC-BS(A) -13 [AR]" xr:uid="{C524313B-3250-4011-A0E9-97FD0F2D16F0}"/>
    <hyperlink ref="B39" location="'Table 1A Unit Trusts'!A1" display="Table 1A" xr:uid="{7177189C-FC36-486B-9F7E-4CAF28CE78C4}"/>
    <hyperlink ref="B40" location="'Table 2A - Liability Breakdown'!A1" display="Table 2A" xr:uid="{424A6BCE-8FF9-4D8A-8013-1E96489EF042}"/>
    <hyperlink ref="B41" location="'Table 2B - Reinsurance'!A1" display="Table 2B" xr:uid="{80F72E44-11A7-416A-BC6A-891D9A26FEE8}"/>
    <hyperlink ref="B42" location="'Table 2C - Reinsurance Details'!A1" display="Table 2C" xr:uid="{F6A81BDC-7F33-427B-982F-B96CC40DC6DB}"/>
    <hyperlink ref="B45" location="'Table 4 - Asset Cashflows'!A1" display="Table 4" xr:uid="{5C289093-3AE2-4BD4-8062-13785635D319}"/>
    <hyperlink ref="B46" location="'Table 5 - Liability Cashflows'!A1" display="Table 5" xr:uid="{4A35874B-C781-492D-9B24-A577F0623249}"/>
    <hyperlink ref="B47" location="'Ins Claims '!A1" display="Ins Claims" xr:uid="{0F9EBBF4-BB31-4CDD-9AB3-5ECFD72C6BB2}"/>
    <hyperlink ref="B48" location="'ZC Curve'!A1" display="ZC curve" xr:uid="{8995CC7F-E9E2-4B27-B8B6-8B8DE088682B}"/>
    <hyperlink ref="B54" location="'Market Consistent Balance Sheet'!H100" display="Form MC-BS(L)[AR] - IM" xr:uid="{73D2E272-22D1-4CCF-AAEF-D82F073F6DE5}"/>
    <hyperlink ref="B55" location="'Table 2A - Liability Breakdown'!A25" display="Table 2AA" xr:uid="{D2ACEB0F-7892-43DE-A46E-EEF60517802C}"/>
    <hyperlink ref="B56" location="'Table 5A - Liability Cfs_IM'!A1" display="Table 5A" xr:uid="{7040A965-A619-4C84-8012-19DC6B399000}"/>
    <hyperlink ref="B49" location="'GI-TR '!A1" display="GI-TR" xr:uid="{E55694B1-3804-4F91-A88F-77BA34420FAB}"/>
    <hyperlink ref="B15" location="'Market Consistent Balance Sheet'!B107" display="Form MC-BS(L)[AR]" xr:uid="{21776BFA-0789-41FA-B961-240498F48724}"/>
    <hyperlink ref="B16" location="'Market Consistent Balance Sheet'!C141" display="Form MC-BS(E)[AR]" xr:uid="{934BDFDE-73EB-49CF-A7A9-B220E2026383}"/>
    <hyperlink ref="B33:B38" location="'Note 13 Morgage loan'!A1" display="Form MC-BS(A) -13 [AR]" xr:uid="{E1D7BC44-3025-4B7F-8ADE-63CA12E39FE8}"/>
    <hyperlink ref="B33" location="'Note 14 Leasehold Property'!A1" display="Form MC-BS(A) -14 [AR]" xr:uid="{DF7C9DE4-96DA-49CB-9C7D-6C5913E8468E}"/>
    <hyperlink ref="B34" location="'Note15 Other inadmissible asset'!A1" display="Form MC-BS(A) -15 [AR]" xr:uid="{39255074-8510-4EFE-8B8D-1062E964AA97}"/>
    <hyperlink ref="B35" location="'Note 16 Inadmissible Prop,Plant'!A1" display="Form MC-BS(A) -16 [AR]" xr:uid="{C38DA33E-F0AC-41C5-94C4-F7263F158804}"/>
    <hyperlink ref="B36" location="'Note 17 Inadmissible L&amp;A'!A1" display="Form MC-BS(A) -17 [AR]" xr:uid="{88E2625A-20BA-42CB-8A92-236DD8DB46D5}"/>
    <hyperlink ref="B37" location="'Note 18 Inadmissible shares'!A1" display="Form MC-BS(A) -18 [AR]" xr:uid="{4AB3B48A-162E-4E90-8A48-8E5EC30D33E7}"/>
    <hyperlink ref="B38" location="'Note 19 Inadmissible Inv Rel'!A1" display="Form MC-BS(A) -19 [AR]" xr:uid="{C1DA1E31-3AC5-4698-A3AD-DFB2AFD0AF91}"/>
    <hyperlink ref="B43:B44" location="'Table 2C - Reinsurance Details'!A1" display="Table 2C" xr:uid="{088A8B81-020B-4A82-8AE2-4123FB2C8D1B}"/>
    <hyperlink ref="B43" location="'Table 2D - Coinsurance'!A1" display="Table 2D" xr:uid="{CF99CFC2-9920-4D13-8D7F-808EFE5A2065}"/>
    <hyperlink ref="B44" location="'Table 2E - Coinsurance Detail'!A1" display="Table 2E" xr:uid="{C545F084-6314-45CC-9D9C-515B712AFB71}"/>
    <hyperlink ref="B50" location="'4 Reinsurance&amp;Coinsurance Risk'!A1" display="Reinsurance&amp;Coinsurance Risk" xr:uid="{9031A31B-7A11-4A98-8E02-FA7E77711D7C}"/>
    <hyperlink ref="B51" location="'7 Catastrophe Risk'!A1" display="Catastrophe Risk" xr:uid="{568A2290-D653-4375-8C7F-ECC5663A3C24}"/>
  </hyperlinks>
  <pageMargins left="0.75" right="0.75" top="1" bottom="1" header="0.5" footer="0.5"/>
  <pageSetup orientation="portrait" horizontalDpi="4294967293"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C93FA-19F9-44E1-AA99-D21C02F79079}">
  <sheetPr>
    <tabColor rgb="FFFFFF99"/>
  </sheetPr>
  <dimension ref="B1:G40"/>
  <sheetViews>
    <sheetView showGridLines="0" workbookViewId="0">
      <selection activeCell="B1" sqref="B1"/>
    </sheetView>
  </sheetViews>
  <sheetFormatPr defaultColWidth="8.77734375" defaultRowHeight="13.2" x14ac:dyDescent="0.25"/>
  <cols>
    <col min="1" max="1" width="8.77734375" style="642"/>
    <col min="2" max="2" width="26.44140625" style="642" customWidth="1"/>
    <col min="3" max="3" width="25.5546875" style="642" customWidth="1"/>
    <col min="4" max="4" width="22.5546875" style="642" customWidth="1"/>
    <col min="5" max="5" width="16.44140625" style="642" customWidth="1"/>
    <col min="6" max="6" width="15.5546875" style="642" customWidth="1"/>
    <col min="7" max="7" width="20.44140625" style="642" customWidth="1"/>
    <col min="8" max="16384" width="8.77734375" style="642"/>
  </cols>
  <sheetData>
    <row r="1" spans="2:7" x14ac:dyDescent="0.25">
      <c r="B1" s="652" t="s">
        <v>732</v>
      </c>
      <c r="C1" s="653"/>
      <c r="D1" s="653"/>
      <c r="E1" s="653"/>
      <c r="F1" s="653"/>
      <c r="G1" s="652"/>
    </row>
    <row r="2" spans="2:7" x14ac:dyDescent="0.25">
      <c r="B2" s="642" t="s">
        <v>710</v>
      </c>
      <c r="C2" s="653"/>
      <c r="D2" s="653"/>
      <c r="E2" s="653"/>
      <c r="F2" s="653"/>
    </row>
    <row r="3" spans="2:7" x14ac:dyDescent="0.25">
      <c r="B3" s="654" t="s">
        <v>881</v>
      </c>
      <c r="C3" s="653"/>
      <c r="D3" s="653"/>
      <c r="E3" s="653"/>
      <c r="F3" s="653"/>
      <c r="G3" s="654"/>
    </row>
    <row r="4" spans="2:7" x14ac:dyDescent="0.25">
      <c r="B4" s="642" t="s">
        <v>394</v>
      </c>
    </row>
    <row r="5" spans="2:7" x14ac:dyDescent="0.25">
      <c r="B5" s="18" t="s">
        <v>465</v>
      </c>
    </row>
    <row r="7" spans="2:7" ht="13.8" thickBot="1" x14ac:dyDescent="0.3">
      <c r="F7" s="642" t="s">
        <v>413</v>
      </c>
    </row>
    <row r="8" spans="2:7" ht="39.6" x14ac:dyDescent="0.25">
      <c r="B8" s="655" t="s">
        <v>404</v>
      </c>
      <c r="C8" s="656" t="s">
        <v>416</v>
      </c>
      <c r="D8" s="656" t="s">
        <v>186</v>
      </c>
      <c r="E8" s="656" t="s">
        <v>417</v>
      </c>
      <c r="F8" s="657" t="s">
        <v>418</v>
      </c>
    </row>
    <row r="9" spans="2:7" x14ac:dyDescent="0.25">
      <c r="B9" s="676"/>
      <c r="C9" s="677"/>
      <c r="D9" s="677"/>
      <c r="E9" s="648"/>
      <c r="F9" s="681"/>
    </row>
    <row r="10" spans="2:7" x14ac:dyDescent="0.25">
      <c r="B10" s="676"/>
      <c r="C10" s="677"/>
      <c r="D10" s="677"/>
      <c r="E10" s="648"/>
      <c r="F10" s="681"/>
    </row>
    <row r="11" spans="2:7" x14ac:dyDescent="0.25">
      <c r="B11" s="676"/>
      <c r="C11" s="677"/>
      <c r="D11" s="677"/>
      <c r="E11" s="648"/>
      <c r="F11" s="662"/>
    </row>
    <row r="12" spans="2:7" x14ac:dyDescent="0.25">
      <c r="B12" s="676"/>
      <c r="C12" s="677"/>
      <c r="D12" s="677"/>
      <c r="E12" s="648"/>
      <c r="F12" s="662"/>
    </row>
    <row r="13" spans="2:7" x14ac:dyDescent="0.25">
      <c r="B13" s="661"/>
      <c r="C13" s="648"/>
      <c r="D13" s="648"/>
      <c r="E13" s="648"/>
      <c r="F13" s="662"/>
    </row>
    <row r="14" spans="2:7" x14ac:dyDescent="0.25">
      <c r="B14" s="661"/>
      <c r="C14" s="648"/>
      <c r="D14" s="648"/>
      <c r="E14" s="648"/>
      <c r="F14" s="662"/>
    </row>
    <row r="15" spans="2:7" x14ac:dyDescent="0.25">
      <c r="B15" s="661"/>
      <c r="C15" s="648"/>
      <c r="D15" s="648"/>
      <c r="E15" s="648"/>
      <c r="F15" s="662"/>
    </row>
    <row r="16" spans="2:7" x14ac:dyDescent="0.25">
      <c r="B16" s="663"/>
      <c r="C16" s="643"/>
      <c r="D16" s="643"/>
      <c r="E16" s="643"/>
      <c r="F16" s="664"/>
    </row>
    <row r="17" spans="2:6" ht="13.8" thickBot="1" x14ac:dyDescent="0.3">
      <c r="B17" s="665" t="s">
        <v>475</v>
      </c>
      <c r="C17" s="666">
        <f>SUM(C9:C14)</f>
        <v>0</v>
      </c>
      <c r="D17" s="666">
        <f>SUM(D9:D14)</f>
        <v>0</v>
      </c>
      <c r="E17" s="666">
        <f>SUM(E9:E14)</f>
        <v>0</v>
      </c>
      <c r="F17" s="667">
        <f>SUM(F9:F14)</f>
        <v>0</v>
      </c>
    </row>
    <row r="21" spans="2:6" x14ac:dyDescent="0.25">
      <c r="B21" s="668" t="s">
        <v>496</v>
      </c>
      <c r="C21" s="668" t="s">
        <v>493</v>
      </c>
      <c r="D21" s="668" t="s">
        <v>498</v>
      </c>
      <c r="E21" s="668" t="s">
        <v>494</v>
      </c>
      <c r="F21" s="668" t="s">
        <v>495</v>
      </c>
    </row>
    <row r="22" spans="2:6" ht="26.4" x14ac:dyDescent="0.25">
      <c r="B22" s="669" t="s">
        <v>730</v>
      </c>
      <c r="C22" s="670">
        <f>'Market Consistent Balance Sheet'!D89</f>
        <v>0</v>
      </c>
      <c r="D22" s="670">
        <f>'Market Consistent Balance Sheet'!E89</f>
        <v>0</v>
      </c>
      <c r="E22" s="670">
        <f>'Market Consistent Balance Sheet'!K89</f>
        <v>0</v>
      </c>
      <c r="F22" s="670">
        <f>'Market Consistent Balance Sheet'!L89</f>
        <v>0</v>
      </c>
    </row>
    <row r="23" spans="2:6" x14ac:dyDescent="0.25">
      <c r="B23" s="668" t="s">
        <v>43</v>
      </c>
      <c r="C23" s="671">
        <f>C22-D17</f>
        <v>0</v>
      </c>
      <c r="D23" s="671">
        <f>D22-C17</f>
        <v>0</v>
      </c>
      <c r="E23" s="671">
        <f>E22-E17</f>
        <v>0</v>
      </c>
      <c r="F23" s="671">
        <f>F22-F17</f>
        <v>0</v>
      </c>
    </row>
    <row r="28" spans="2:6" x14ac:dyDescent="0.25">
      <c r="C28" s="672"/>
      <c r="D28" s="673"/>
      <c r="E28" s="673"/>
    </row>
    <row r="32" spans="2:6" x14ac:dyDescent="0.25">
      <c r="D32" s="673"/>
      <c r="E32" s="673"/>
      <c r="F32" s="673"/>
    </row>
    <row r="33" spans="3:6" x14ac:dyDescent="0.25">
      <c r="D33" s="673"/>
      <c r="E33" s="673"/>
      <c r="F33" s="673"/>
    </row>
    <row r="34" spans="3:6" x14ac:dyDescent="0.25">
      <c r="D34" s="673"/>
      <c r="E34" s="673"/>
      <c r="F34" s="673"/>
    </row>
    <row r="35" spans="3:6" x14ac:dyDescent="0.25">
      <c r="D35" s="673"/>
      <c r="E35" s="673"/>
      <c r="F35" s="673"/>
    </row>
    <row r="36" spans="3:6" x14ac:dyDescent="0.25">
      <c r="D36" s="673"/>
      <c r="E36" s="673"/>
      <c r="F36" s="673"/>
    </row>
    <row r="37" spans="3:6" x14ac:dyDescent="0.25">
      <c r="D37" s="672"/>
      <c r="E37" s="673"/>
      <c r="F37" s="673"/>
    </row>
    <row r="38" spans="3:6" x14ac:dyDescent="0.25">
      <c r="C38" s="674"/>
      <c r="D38" s="672"/>
      <c r="E38" s="675"/>
      <c r="F38" s="675"/>
    </row>
    <row r="39" spans="3:6" x14ac:dyDescent="0.25">
      <c r="C39" s="674"/>
      <c r="D39" s="672"/>
      <c r="E39" s="675"/>
      <c r="F39" s="675"/>
    </row>
    <row r="40" spans="3:6" x14ac:dyDescent="0.25">
      <c r="C40" s="674"/>
      <c r="E40" s="675"/>
      <c r="F40" s="67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29502-5EAF-448E-A17A-4FB015765F96}">
  <sheetPr>
    <tabColor rgb="FFFFFF99"/>
  </sheetPr>
  <dimension ref="B1:G40"/>
  <sheetViews>
    <sheetView showGridLines="0" workbookViewId="0">
      <selection activeCell="B1" sqref="B1"/>
    </sheetView>
  </sheetViews>
  <sheetFormatPr defaultColWidth="8.77734375" defaultRowHeight="13.2" x14ac:dyDescent="0.25"/>
  <cols>
    <col min="1" max="1" width="8.77734375" style="642"/>
    <col min="2" max="2" width="26.44140625" style="642" customWidth="1"/>
    <col min="3" max="3" width="25.5546875" style="642" customWidth="1"/>
    <col min="4" max="4" width="22.5546875" style="642" customWidth="1"/>
    <col min="5" max="5" width="16.44140625" style="642" customWidth="1"/>
    <col min="6" max="6" width="15.5546875" style="642" customWidth="1"/>
    <col min="7" max="7" width="20.44140625" style="642" customWidth="1"/>
    <col min="8" max="16384" width="8.77734375" style="642"/>
  </cols>
  <sheetData>
    <row r="1" spans="2:7" x14ac:dyDescent="0.25">
      <c r="B1" s="652" t="s">
        <v>731</v>
      </c>
      <c r="C1" s="653"/>
      <c r="D1" s="653"/>
      <c r="E1" s="653"/>
      <c r="F1" s="653"/>
      <c r="G1" s="652"/>
    </row>
    <row r="2" spans="2:7" x14ac:dyDescent="0.25">
      <c r="B2" s="642" t="s">
        <v>710</v>
      </c>
      <c r="C2" s="653"/>
      <c r="D2" s="653"/>
      <c r="E2" s="653"/>
      <c r="F2" s="653"/>
    </row>
    <row r="3" spans="2:7" x14ac:dyDescent="0.25">
      <c r="B3" s="654" t="s">
        <v>875</v>
      </c>
      <c r="C3" s="653"/>
      <c r="D3" s="653"/>
      <c r="E3" s="653"/>
      <c r="F3" s="653"/>
      <c r="G3" s="654"/>
    </row>
    <row r="4" spans="2:7" x14ac:dyDescent="0.25">
      <c r="B4" s="642" t="s">
        <v>394</v>
      </c>
    </row>
    <row r="5" spans="2:7" x14ac:dyDescent="0.25">
      <c r="B5" s="18" t="s">
        <v>465</v>
      </c>
    </row>
    <row r="7" spans="2:7" ht="13.8" thickBot="1" x14ac:dyDescent="0.3">
      <c r="F7" s="642" t="s">
        <v>413</v>
      </c>
    </row>
    <row r="8" spans="2:7" ht="39.6" x14ac:dyDescent="0.25">
      <c r="B8" s="655" t="s">
        <v>404</v>
      </c>
      <c r="C8" s="656" t="s">
        <v>416</v>
      </c>
      <c r="D8" s="656" t="s">
        <v>186</v>
      </c>
      <c r="E8" s="656" t="s">
        <v>417</v>
      </c>
      <c r="F8" s="657" t="s">
        <v>418</v>
      </c>
    </row>
    <row r="9" spans="2:7" x14ac:dyDescent="0.25">
      <c r="B9" s="676"/>
      <c r="C9" s="677"/>
      <c r="D9" s="677"/>
      <c r="E9" s="648"/>
      <c r="F9" s="681"/>
    </row>
    <row r="10" spans="2:7" x14ac:dyDescent="0.25">
      <c r="B10" s="676"/>
      <c r="C10" s="677"/>
      <c r="D10" s="677"/>
      <c r="E10" s="648"/>
      <c r="F10" s="681"/>
    </row>
    <row r="11" spans="2:7" x14ac:dyDescent="0.25">
      <c r="B11" s="676"/>
      <c r="C11" s="677"/>
      <c r="D11" s="677"/>
      <c r="E11" s="648"/>
      <c r="F11" s="662"/>
    </row>
    <row r="12" spans="2:7" x14ac:dyDescent="0.25">
      <c r="B12" s="676"/>
      <c r="C12" s="677"/>
      <c r="D12" s="677"/>
      <c r="E12" s="648"/>
      <c r="F12" s="662"/>
    </row>
    <row r="13" spans="2:7" x14ac:dyDescent="0.25">
      <c r="B13" s="661"/>
      <c r="C13" s="648"/>
      <c r="D13" s="648"/>
      <c r="E13" s="648"/>
      <c r="F13" s="662"/>
    </row>
    <row r="14" spans="2:7" x14ac:dyDescent="0.25">
      <c r="B14" s="661"/>
      <c r="C14" s="648"/>
      <c r="D14" s="648"/>
      <c r="E14" s="648"/>
      <c r="F14" s="662"/>
    </row>
    <row r="15" spans="2:7" x14ac:dyDescent="0.25">
      <c r="B15" s="661"/>
      <c r="C15" s="648"/>
      <c r="D15" s="648"/>
      <c r="E15" s="648"/>
      <c r="F15" s="662"/>
    </row>
    <row r="16" spans="2:7" x14ac:dyDescent="0.25">
      <c r="B16" s="663"/>
      <c r="C16" s="643"/>
      <c r="D16" s="643"/>
      <c r="E16" s="643"/>
      <c r="F16" s="664"/>
    </row>
    <row r="17" spans="2:6" ht="13.8" thickBot="1" x14ac:dyDescent="0.3">
      <c r="B17" s="665" t="s">
        <v>475</v>
      </c>
      <c r="C17" s="666">
        <f>SUM(C9:C14)</f>
        <v>0</v>
      </c>
      <c r="D17" s="666">
        <f>SUM(D9:D14)</f>
        <v>0</v>
      </c>
      <c r="E17" s="666">
        <f>SUM(E9:E14)</f>
        <v>0</v>
      </c>
      <c r="F17" s="667">
        <f>SUM(F9:F14)</f>
        <v>0</v>
      </c>
    </row>
    <row r="21" spans="2:6" x14ac:dyDescent="0.25">
      <c r="B21" s="668" t="s">
        <v>496</v>
      </c>
      <c r="C21" s="668" t="s">
        <v>493</v>
      </c>
      <c r="D21" s="668" t="s">
        <v>498</v>
      </c>
      <c r="E21" s="668" t="s">
        <v>494</v>
      </c>
      <c r="F21" s="668" t="s">
        <v>495</v>
      </c>
    </row>
    <row r="22" spans="2:6" ht="26.4" x14ac:dyDescent="0.25">
      <c r="B22" s="669" t="s">
        <v>730</v>
      </c>
      <c r="C22" s="670">
        <f>'Market Consistent Balance Sheet'!D92</f>
        <v>0</v>
      </c>
      <c r="D22" s="670">
        <f>'Market Consistent Balance Sheet'!E92</f>
        <v>0</v>
      </c>
      <c r="E22" s="670">
        <f>'Market Consistent Balance Sheet'!K92</f>
        <v>0</v>
      </c>
      <c r="F22" s="670">
        <f>'Market Consistent Balance Sheet'!L92</f>
        <v>0</v>
      </c>
    </row>
    <row r="23" spans="2:6" x14ac:dyDescent="0.25">
      <c r="B23" s="668" t="s">
        <v>43</v>
      </c>
      <c r="C23" s="671">
        <f>C22-D17</f>
        <v>0</v>
      </c>
      <c r="D23" s="671">
        <f>D22-C17</f>
        <v>0</v>
      </c>
      <c r="E23" s="671">
        <f>E22-E17</f>
        <v>0</v>
      </c>
      <c r="F23" s="671">
        <f>F22-F17</f>
        <v>0</v>
      </c>
    </row>
    <row r="28" spans="2:6" x14ac:dyDescent="0.25">
      <c r="C28" s="672"/>
      <c r="D28" s="673"/>
      <c r="E28" s="673"/>
    </row>
    <row r="32" spans="2:6" x14ac:dyDescent="0.25">
      <c r="D32" s="673"/>
      <c r="E32" s="673"/>
      <c r="F32" s="673"/>
    </row>
    <row r="33" spans="3:6" x14ac:dyDescent="0.25">
      <c r="D33" s="673"/>
      <c r="E33" s="673"/>
      <c r="F33" s="673"/>
    </row>
    <row r="34" spans="3:6" x14ac:dyDescent="0.25">
      <c r="D34" s="673"/>
      <c r="E34" s="673"/>
      <c r="F34" s="673"/>
    </row>
    <row r="35" spans="3:6" x14ac:dyDescent="0.25">
      <c r="D35" s="673"/>
      <c r="E35" s="673"/>
      <c r="F35" s="673"/>
    </row>
    <row r="36" spans="3:6" x14ac:dyDescent="0.25">
      <c r="D36" s="673"/>
      <c r="E36" s="673"/>
      <c r="F36" s="673"/>
    </row>
    <row r="37" spans="3:6" x14ac:dyDescent="0.25">
      <c r="D37" s="672"/>
      <c r="E37" s="673"/>
      <c r="F37" s="673"/>
    </row>
    <row r="38" spans="3:6" x14ac:dyDescent="0.25">
      <c r="C38" s="674"/>
      <c r="D38" s="672"/>
      <c r="E38" s="675"/>
      <c r="F38" s="675"/>
    </row>
    <row r="39" spans="3:6" x14ac:dyDescent="0.25">
      <c r="C39" s="674"/>
      <c r="D39" s="672"/>
      <c r="E39" s="675"/>
      <c r="F39" s="675"/>
    </row>
    <row r="40" spans="3:6" x14ac:dyDescent="0.25">
      <c r="C40" s="674"/>
      <c r="E40" s="675"/>
      <c r="F40" s="67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50A9-0E67-4E6F-A74B-4106F5D8A0AF}">
  <sheetPr>
    <tabColor rgb="FFFFFF99"/>
  </sheetPr>
  <dimension ref="B1:G40"/>
  <sheetViews>
    <sheetView showGridLines="0" workbookViewId="0">
      <selection activeCell="B1" sqref="B1"/>
    </sheetView>
  </sheetViews>
  <sheetFormatPr defaultColWidth="8.77734375" defaultRowHeight="13.2" x14ac:dyDescent="0.25"/>
  <cols>
    <col min="1" max="1" width="8.77734375" style="642"/>
    <col min="2" max="2" width="20.44140625" style="642" customWidth="1"/>
    <col min="3" max="3" width="25.5546875" style="642" customWidth="1"/>
    <col min="4" max="4" width="22.5546875" style="642" customWidth="1"/>
    <col min="5" max="5" width="16.44140625" style="642" customWidth="1"/>
    <col min="6" max="6" width="15.5546875" style="642" customWidth="1"/>
    <col min="7" max="7" width="20.44140625" style="642" customWidth="1"/>
    <col min="8" max="16384" width="8.77734375" style="642"/>
  </cols>
  <sheetData>
    <row r="1" spans="2:7" x14ac:dyDescent="0.25">
      <c r="B1" s="652" t="s">
        <v>733</v>
      </c>
      <c r="C1" s="653"/>
      <c r="D1" s="653"/>
      <c r="E1" s="653"/>
      <c r="F1" s="653"/>
      <c r="G1" s="652"/>
    </row>
    <row r="2" spans="2:7" x14ac:dyDescent="0.25">
      <c r="B2" s="642" t="s">
        <v>710</v>
      </c>
      <c r="C2" s="653"/>
      <c r="D2" s="653"/>
      <c r="E2" s="653"/>
      <c r="F2" s="653"/>
    </row>
    <row r="3" spans="2:7" x14ac:dyDescent="0.25">
      <c r="B3" s="654" t="s">
        <v>876</v>
      </c>
      <c r="C3" s="653"/>
      <c r="D3" s="653"/>
      <c r="E3" s="653"/>
      <c r="F3" s="653"/>
      <c r="G3" s="654"/>
    </row>
    <row r="4" spans="2:7" x14ac:dyDescent="0.25">
      <c r="B4" s="642" t="s">
        <v>394</v>
      </c>
    </row>
    <row r="5" spans="2:7" x14ac:dyDescent="0.25">
      <c r="B5" s="18" t="s">
        <v>465</v>
      </c>
    </row>
    <row r="7" spans="2:7" ht="13.8" thickBot="1" x14ac:dyDescent="0.3">
      <c r="F7" s="642" t="s">
        <v>413</v>
      </c>
    </row>
    <row r="8" spans="2:7" ht="39.6" x14ac:dyDescent="0.25">
      <c r="B8" s="655" t="s">
        <v>404</v>
      </c>
      <c r="C8" s="656" t="s">
        <v>416</v>
      </c>
      <c r="D8" s="656" t="s">
        <v>186</v>
      </c>
      <c r="E8" s="656" t="s">
        <v>417</v>
      </c>
      <c r="F8" s="657" t="s">
        <v>418</v>
      </c>
    </row>
    <row r="9" spans="2:7" x14ac:dyDescent="0.25">
      <c r="B9" s="658"/>
      <c r="C9" s="659"/>
      <c r="D9" s="659"/>
      <c r="E9" s="659"/>
      <c r="F9" s="660"/>
    </row>
    <row r="10" spans="2:7" x14ac:dyDescent="0.25">
      <c r="B10" s="661"/>
      <c r="C10" s="648"/>
      <c r="D10" s="648"/>
      <c r="E10" s="648"/>
      <c r="F10" s="662"/>
    </row>
    <row r="11" spans="2:7" x14ac:dyDescent="0.25">
      <c r="B11" s="661"/>
      <c r="C11" s="648"/>
      <c r="D11" s="648"/>
      <c r="E11" s="648"/>
      <c r="F11" s="662"/>
    </row>
    <row r="12" spans="2:7" x14ac:dyDescent="0.25">
      <c r="B12" s="661"/>
      <c r="C12" s="648"/>
      <c r="D12" s="648"/>
      <c r="E12" s="648"/>
      <c r="F12" s="662"/>
    </row>
    <row r="13" spans="2:7" x14ac:dyDescent="0.25">
      <c r="B13" s="661"/>
      <c r="C13" s="648"/>
      <c r="D13" s="648"/>
      <c r="E13" s="648"/>
      <c r="F13" s="662"/>
    </row>
    <row r="14" spans="2:7" x14ac:dyDescent="0.25">
      <c r="B14" s="661"/>
      <c r="C14" s="648"/>
      <c r="D14" s="648"/>
      <c r="E14" s="648"/>
      <c r="F14" s="662"/>
    </row>
    <row r="15" spans="2:7" x14ac:dyDescent="0.25">
      <c r="B15" s="661"/>
      <c r="C15" s="648"/>
      <c r="D15" s="648"/>
      <c r="E15" s="648"/>
      <c r="F15" s="662"/>
    </row>
    <row r="16" spans="2:7" x14ac:dyDescent="0.25">
      <c r="B16" s="663"/>
      <c r="C16" s="643"/>
      <c r="D16" s="643"/>
      <c r="E16" s="643"/>
      <c r="F16" s="664"/>
    </row>
    <row r="17" spans="2:6" ht="13.8" thickBot="1" x14ac:dyDescent="0.3">
      <c r="B17" s="665" t="s">
        <v>475</v>
      </c>
      <c r="C17" s="666">
        <f>SUM(C10:C15)</f>
        <v>0</v>
      </c>
      <c r="D17" s="666">
        <f>SUM(D10:D15)</f>
        <v>0</v>
      </c>
      <c r="E17" s="666">
        <f>SUM(E10:E15)</f>
        <v>0</v>
      </c>
      <c r="F17" s="667"/>
    </row>
    <row r="21" spans="2:6" x14ac:dyDescent="0.25">
      <c r="B21" s="668" t="s">
        <v>496</v>
      </c>
      <c r="C21" s="668" t="s">
        <v>493</v>
      </c>
      <c r="D21" s="668" t="s">
        <v>498</v>
      </c>
      <c r="E21" s="668" t="s">
        <v>494</v>
      </c>
      <c r="F21" s="668" t="s">
        <v>495</v>
      </c>
    </row>
    <row r="22" spans="2:6" ht="26.4" x14ac:dyDescent="0.25">
      <c r="B22" s="669" t="s">
        <v>886</v>
      </c>
      <c r="C22" s="670">
        <f>'Market Consistent Balance Sheet'!D93</f>
        <v>0</v>
      </c>
      <c r="D22" s="670">
        <f>'Market Consistent Balance Sheet'!E93</f>
        <v>0</v>
      </c>
      <c r="E22" s="670">
        <f>'Market Consistent Balance Sheet'!K93</f>
        <v>0</v>
      </c>
      <c r="F22" s="670">
        <f>'Market Consistent Balance Sheet'!L93</f>
        <v>0</v>
      </c>
    </row>
    <row r="23" spans="2:6" x14ac:dyDescent="0.25">
      <c r="B23" s="668" t="s">
        <v>43</v>
      </c>
      <c r="C23" s="671">
        <f>C22-D17</f>
        <v>0</v>
      </c>
      <c r="D23" s="671">
        <f>D22-C17</f>
        <v>0</v>
      </c>
      <c r="E23" s="671">
        <f>E22-E17</f>
        <v>0</v>
      </c>
      <c r="F23" s="671">
        <f>F22-F17</f>
        <v>0</v>
      </c>
    </row>
    <row r="28" spans="2:6" x14ac:dyDescent="0.25">
      <c r="C28" s="672"/>
      <c r="D28" s="673"/>
      <c r="E28" s="673"/>
    </row>
    <row r="32" spans="2:6" x14ac:dyDescent="0.25">
      <c r="D32" s="673"/>
      <c r="E32" s="673"/>
      <c r="F32" s="673"/>
    </row>
    <row r="33" spans="3:6" x14ac:dyDescent="0.25">
      <c r="D33" s="673"/>
      <c r="E33" s="673"/>
      <c r="F33" s="673"/>
    </row>
    <row r="34" spans="3:6" x14ac:dyDescent="0.25">
      <c r="D34" s="673"/>
      <c r="E34" s="673"/>
      <c r="F34" s="673"/>
    </row>
    <row r="35" spans="3:6" x14ac:dyDescent="0.25">
      <c r="D35" s="673"/>
      <c r="E35" s="673"/>
      <c r="F35" s="673"/>
    </row>
    <row r="36" spans="3:6" x14ac:dyDescent="0.25">
      <c r="D36" s="673"/>
      <c r="E36" s="673"/>
      <c r="F36" s="673"/>
    </row>
    <row r="37" spans="3:6" x14ac:dyDescent="0.25">
      <c r="D37" s="672"/>
      <c r="E37" s="673"/>
      <c r="F37" s="673"/>
    </row>
    <row r="38" spans="3:6" x14ac:dyDescent="0.25">
      <c r="C38" s="674"/>
      <c r="D38" s="672"/>
      <c r="E38" s="675"/>
      <c r="F38" s="675"/>
    </row>
    <row r="39" spans="3:6" x14ac:dyDescent="0.25">
      <c r="C39" s="674"/>
      <c r="D39" s="672"/>
      <c r="E39" s="675"/>
      <c r="F39" s="675"/>
    </row>
    <row r="40" spans="3:6" x14ac:dyDescent="0.25">
      <c r="C40" s="674"/>
      <c r="E40" s="675"/>
      <c r="F40" s="67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248F8-2C50-4E47-8B81-78BE51D8C0DC}">
  <sheetPr>
    <tabColor rgb="FFFFFF99"/>
  </sheetPr>
  <dimension ref="B1:G40"/>
  <sheetViews>
    <sheetView showGridLines="0" workbookViewId="0">
      <selection activeCell="B1" sqref="B1"/>
    </sheetView>
  </sheetViews>
  <sheetFormatPr defaultColWidth="8.77734375" defaultRowHeight="13.2" x14ac:dyDescent="0.25"/>
  <cols>
    <col min="1" max="1" width="8.77734375" style="642"/>
    <col min="2" max="2" width="27.5546875" style="642" customWidth="1"/>
    <col min="3" max="3" width="25.5546875" style="642" customWidth="1"/>
    <col min="4" max="4" width="22.5546875" style="642" customWidth="1"/>
    <col min="5" max="5" width="16.44140625" style="642" customWidth="1"/>
    <col min="6" max="6" width="15.5546875" style="642" customWidth="1"/>
    <col min="7" max="7" width="20.44140625" style="642" customWidth="1"/>
    <col min="8" max="16384" width="8.77734375" style="642"/>
  </cols>
  <sheetData>
    <row r="1" spans="2:7" x14ac:dyDescent="0.25">
      <c r="B1" s="652" t="s">
        <v>879</v>
      </c>
      <c r="C1" s="653"/>
      <c r="D1" s="653"/>
      <c r="E1" s="653"/>
      <c r="F1" s="653"/>
      <c r="G1" s="652"/>
    </row>
    <row r="2" spans="2:7" x14ac:dyDescent="0.25">
      <c r="B2" s="642" t="s">
        <v>710</v>
      </c>
      <c r="C2" s="653"/>
      <c r="D2" s="653"/>
      <c r="E2" s="653"/>
      <c r="F2" s="653"/>
    </row>
    <row r="3" spans="2:7" x14ac:dyDescent="0.25">
      <c r="B3" s="654" t="s">
        <v>877</v>
      </c>
      <c r="C3" s="653"/>
      <c r="D3" s="653"/>
      <c r="E3" s="653"/>
      <c r="F3" s="653"/>
      <c r="G3" s="654"/>
    </row>
    <row r="4" spans="2:7" x14ac:dyDescent="0.25">
      <c r="B4" s="642" t="s">
        <v>394</v>
      </c>
    </row>
    <row r="5" spans="2:7" x14ac:dyDescent="0.25">
      <c r="B5" s="18" t="s">
        <v>465</v>
      </c>
    </row>
    <row r="7" spans="2:7" ht="13.8" thickBot="1" x14ac:dyDescent="0.3">
      <c r="F7" s="642" t="s">
        <v>413</v>
      </c>
    </row>
    <row r="8" spans="2:7" ht="39.6" x14ac:dyDescent="0.25">
      <c r="B8" s="655" t="s">
        <v>404</v>
      </c>
      <c r="C8" s="656" t="s">
        <v>416</v>
      </c>
      <c r="D8" s="656" t="s">
        <v>186</v>
      </c>
      <c r="E8" s="656" t="s">
        <v>417</v>
      </c>
      <c r="F8" s="657" t="s">
        <v>418</v>
      </c>
    </row>
    <row r="9" spans="2:7" x14ac:dyDescent="0.25">
      <c r="B9" s="676"/>
      <c r="C9" s="677"/>
      <c r="D9" s="677"/>
      <c r="E9" s="648"/>
      <c r="F9" s="681"/>
    </row>
    <row r="10" spans="2:7" x14ac:dyDescent="0.25">
      <c r="B10" s="676"/>
      <c r="C10" s="677"/>
      <c r="D10" s="677"/>
      <c r="E10" s="648"/>
      <c r="F10" s="681"/>
    </row>
    <row r="11" spans="2:7" x14ac:dyDescent="0.25">
      <c r="B11" s="676"/>
      <c r="C11" s="677"/>
      <c r="D11" s="677"/>
      <c r="E11" s="648"/>
      <c r="F11" s="662"/>
    </row>
    <row r="12" spans="2:7" x14ac:dyDescent="0.25">
      <c r="B12" s="676"/>
      <c r="C12" s="677"/>
      <c r="D12" s="677"/>
      <c r="E12" s="648"/>
      <c r="F12" s="662"/>
    </row>
    <row r="13" spans="2:7" x14ac:dyDescent="0.25">
      <c r="B13" s="661"/>
      <c r="C13" s="648"/>
      <c r="D13" s="648"/>
      <c r="E13" s="648"/>
      <c r="F13" s="662"/>
    </row>
    <row r="14" spans="2:7" x14ac:dyDescent="0.25">
      <c r="B14" s="661"/>
      <c r="C14" s="648"/>
      <c r="D14" s="648"/>
      <c r="E14" s="648"/>
      <c r="F14" s="662"/>
    </row>
    <row r="15" spans="2:7" x14ac:dyDescent="0.25">
      <c r="B15" s="661"/>
      <c r="C15" s="648"/>
      <c r="D15" s="648"/>
      <c r="E15" s="648"/>
      <c r="F15" s="662"/>
    </row>
    <row r="16" spans="2:7" x14ac:dyDescent="0.25">
      <c r="B16" s="663"/>
      <c r="C16" s="643"/>
      <c r="D16" s="643"/>
      <c r="E16" s="643"/>
      <c r="F16" s="664"/>
    </row>
    <row r="17" spans="2:6" ht="13.8" thickBot="1" x14ac:dyDescent="0.3">
      <c r="B17" s="665" t="s">
        <v>475</v>
      </c>
      <c r="C17" s="678">
        <f>SUM(C9:C14)</f>
        <v>0</v>
      </c>
      <c r="D17" s="678">
        <f>SUM(D9:D14)</f>
        <v>0</v>
      </c>
      <c r="E17" s="678">
        <f>SUM(E9:E14)</f>
        <v>0</v>
      </c>
      <c r="F17" s="679">
        <f>SUM(F9:F14)</f>
        <v>0</v>
      </c>
    </row>
    <row r="21" spans="2:6" x14ac:dyDescent="0.25">
      <c r="B21" s="668" t="s">
        <v>496</v>
      </c>
      <c r="C21" s="668" t="s">
        <v>493</v>
      </c>
      <c r="D21" s="668" t="s">
        <v>498</v>
      </c>
      <c r="E21" s="668" t="s">
        <v>494</v>
      </c>
      <c r="F21" s="668" t="s">
        <v>495</v>
      </c>
    </row>
    <row r="22" spans="2:6" x14ac:dyDescent="0.25">
      <c r="B22" s="669" t="s">
        <v>729</v>
      </c>
      <c r="C22" s="670">
        <f>'Market Consistent Balance Sheet'!D101</f>
        <v>0</v>
      </c>
      <c r="D22" s="670">
        <f>'Market Consistent Balance Sheet'!E101</f>
        <v>0</v>
      </c>
      <c r="E22" s="670">
        <f>'Market Consistent Balance Sheet'!K101</f>
        <v>0</v>
      </c>
      <c r="F22" s="670">
        <f>'Market Consistent Balance Sheet'!L101</f>
        <v>0</v>
      </c>
    </row>
    <row r="23" spans="2:6" x14ac:dyDescent="0.25">
      <c r="B23" s="668" t="s">
        <v>43</v>
      </c>
      <c r="C23" s="680">
        <f>C22-D17</f>
        <v>0</v>
      </c>
      <c r="D23" s="680">
        <f>D22-C17</f>
        <v>0</v>
      </c>
      <c r="E23" s="680">
        <f>E22-E17</f>
        <v>0</v>
      </c>
      <c r="F23" s="680">
        <f>F22-F17</f>
        <v>0</v>
      </c>
    </row>
    <row r="28" spans="2:6" x14ac:dyDescent="0.25">
      <c r="C28" s="672"/>
      <c r="D28" s="673"/>
      <c r="E28" s="673"/>
    </row>
    <row r="32" spans="2:6" x14ac:dyDescent="0.25">
      <c r="D32" s="673"/>
      <c r="E32" s="673"/>
      <c r="F32" s="673"/>
    </row>
    <row r="33" spans="3:6" x14ac:dyDescent="0.25">
      <c r="D33" s="673"/>
      <c r="E33" s="673"/>
      <c r="F33" s="673"/>
    </row>
    <row r="34" spans="3:6" x14ac:dyDescent="0.25">
      <c r="D34" s="673"/>
      <c r="E34" s="673"/>
      <c r="F34" s="673"/>
    </row>
    <row r="35" spans="3:6" x14ac:dyDescent="0.25">
      <c r="D35" s="673"/>
      <c r="E35" s="673"/>
      <c r="F35" s="673"/>
    </row>
    <row r="36" spans="3:6" x14ac:dyDescent="0.25">
      <c r="D36" s="673"/>
      <c r="E36" s="673"/>
      <c r="F36" s="673"/>
    </row>
    <row r="37" spans="3:6" x14ac:dyDescent="0.25">
      <c r="D37" s="672"/>
      <c r="E37" s="673"/>
      <c r="F37" s="673"/>
    </row>
    <row r="38" spans="3:6" x14ac:dyDescent="0.25">
      <c r="C38" s="674"/>
      <c r="D38" s="672"/>
      <c r="E38" s="675"/>
      <c r="F38" s="675"/>
    </row>
    <row r="39" spans="3:6" x14ac:dyDescent="0.25">
      <c r="C39" s="674"/>
      <c r="D39" s="672"/>
      <c r="E39" s="675"/>
      <c r="F39" s="675"/>
    </row>
    <row r="40" spans="3:6" x14ac:dyDescent="0.25">
      <c r="C40" s="674"/>
      <c r="E40" s="675"/>
      <c r="F40" s="67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EE060-9A44-4F6A-9F0E-E9C7FE35F383}">
  <sheetPr>
    <tabColor rgb="FFFFFF99"/>
  </sheetPr>
  <dimension ref="B1:G40"/>
  <sheetViews>
    <sheetView showGridLines="0" workbookViewId="0">
      <selection activeCell="B1" sqref="B1"/>
    </sheetView>
  </sheetViews>
  <sheetFormatPr defaultColWidth="8.77734375" defaultRowHeight="13.2" x14ac:dyDescent="0.25"/>
  <cols>
    <col min="1" max="1" width="8.77734375" style="642"/>
    <col min="2" max="2" width="26.44140625" style="642" customWidth="1"/>
    <col min="3" max="3" width="25.5546875" style="642" customWidth="1"/>
    <col min="4" max="4" width="22.5546875" style="642" customWidth="1"/>
    <col min="5" max="5" width="16.44140625" style="642" customWidth="1"/>
    <col min="6" max="6" width="15.5546875" style="642" customWidth="1"/>
    <col min="7" max="7" width="20.44140625" style="642" customWidth="1"/>
    <col min="8" max="16384" width="8.77734375" style="642"/>
  </cols>
  <sheetData>
    <row r="1" spans="2:7" x14ac:dyDescent="0.25">
      <c r="B1" s="652" t="s">
        <v>880</v>
      </c>
      <c r="C1" s="653"/>
      <c r="D1" s="653"/>
      <c r="E1" s="653"/>
      <c r="F1" s="653"/>
      <c r="G1" s="652"/>
    </row>
    <row r="2" spans="2:7" x14ac:dyDescent="0.25">
      <c r="B2" s="642" t="s">
        <v>710</v>
      </c>
      <c r="C2" s="653"/>
      <c r="D2" s="653"/>
      <c r="E2" s="653"/>
      <c r="F2" s="653"/>
    </row>
    <row r="3" spans="2:7" x14ac:dyDescent="0.25">
      <c r="B3" s="654" t="s">
        <v>878</v>
      </c>
      <c r="C3" s="653"/>
      <c r="D3" s="653"/>
      <c r="E3" s="653"/>
      <c r="F3" s="653"/>
      <c r="G3" s="654"/>
    </row>
    <row r="4" spans="2:7" x14ac:dyDescent="0.25">
      <c r="B4" s="642" t="s">
        <v>394</v>
      </c>
    </row>
    <row r="5" spans="2:7" x14ac:dyDescent="0.25">
      <c r="B5" s="18" t="s">
        <v>465</v>
      </c>
    </row>
    <row r="7" spans="2:7" ht="13.8" thickBot="1" x14ac:dyDescent="0.3">
      <c r="F7" s="642" t="s">
        <v>413</v>
      </c>
    </row>
    <row r="8" spans="2:7" ht="39.6" x14ac:dyDescent="0.25">
      <c r="B8" s="655" t="s">
        <v>404</v>
      </c>
      <c r="C8" s="656" t="s">
        <v>416</v>
      </c>
      <c r="D8" s="656" t="s">
        <v>186</v>
      </c>
      <c r="E8" s="656" t="s">
        <v>417</v>
      </c>
      <c r="F8" s="657" t="s">
        <v>418</v>
      </c>
    </row>
    <row r="9" spans="2:7" x14ac:dyDescent="0.25">
      <c r="B9" s="676"/>
      <c r="C9" s="677"/>
      <c r="D9" s="677"/>
      <c r="E9" s="648"/>
      <c r="F9" s="681"/>
    </row>
    <row r="10" spans="2:7" x14ac:dyDescent="0.25">
      <c r="B10" s="676"/>
      <c r="C10" s="677"/>
      <c r="D10" s="677"/>
      <c r="E10" s="648"/>
      <c r="F10" s="681"/>
    </row>
    <row r="11" spans="2:7" x14ac:dyDescent="0.25">
      <c r="B11" s="676"/>
      <c r="C11" s="677"/>
      <c r="D11" s="677"/>
      <c r="E11" s="648"/>
      <c r="F11" s="662"/>
    </row>
    <row r="12" spans="2:7" x14ac:dyDescent="0.25">
      <c r="B12" s="676"/>
      <c r="C12" s="677"/>
      <c r="D12" s="677"/>
      <c r="E12" s="648"/>
      <c r="F12" s="662"/>
    </row>
    <row r="13" spans="2:7" x14ac:dyDescent="0.25">
      <c r="B13" s="661"/>
      <c r="C13" s="648"/>
      <c r="D13" s="648"/>
      <c r="E13" s="648"/>
      <c r="F13" s="662"/>
    </row>
    <row r="14" spans="2:7" x14ac:dyDescent="0.25">
      <c r="B14" s="661"/>
      <c r="C14" s="648"/>
      <c r="D14" s="648"/>
      <c r="E14" s="648"/>
      <c r="F14" s="662"/>
    </row>
    <row r="15" spans="2:7" x14ac:dyDescent="0.25">
      <c r="B15" s="661"/>
      <c r="C15" s="648"/>
      <c r="D15" s="648"/>
      <c r="E15" s="648"/>
      <c r="F15" s="662"/>
    </row>
    <row r="16" spans="2:7" x14ac:dyDescent="0.25">
      <c r="B16" s="663"/>
      <c r="C16" s="643"/>
      <c r="D16" s="643"/>
      <c r="E16" s="643"/>
      <c r="F16" s="664"/>
    </row>
    <row r="17" spans="2:6" ht="13.8" thickBot="1" x14ac:dyDescent="0.3">
      <c r="B17" s="665" t="s">
        <v>475</v>
      </c>
      <c r="C17" s="666">
        <f>SUM(C9:C14)</f>
        <v>0</v>
      </c>
      <c r="D17" s="666">
        <f>SUM(D9:D14)</f>
        <v>0</v>
      </c>
      <c r="E17" s="666">
        <f>SUM(E9:E14)</f>
        <v>0</v>
      </c>
      <c r="F17" s="667">
        <f>SUM(F9:F14)</f>
        <v>0</v>
      </c>
    </row>
    <row r="21" spans="2:6" x14ac:dyDescent="0.25">
      <c r="B21" s="668" t="s">
        <v>496</v>
      </c>
      <c r="C21" s="668" t="s">
        <v>493</v>
      </c>
      <c r="D21" s="668" t="s">
        <v>498</v>
      </c>
      <c r="E21" s="668" t="s">
        <v>494</v>
      </c>
      <c r="F21" s="668" t="s">
        <v>495</v>
      </c>
    </row>
    <row r="22" spans="2:6" ht="26.4" x14ac:dyDescent="0.25">
      <c r="B22" s="669" t="s">
        <v>730</v>
      </c>
      <c r="C22" s="670">
        <f>'Market Consistent Balance Sheet'!D102</f>
        <v>0</v>
      </c>
      <c r="D22" s="670">
        <f>'Market Consistent Balance Sheet'!E102</f>
        <v>0</v>
      </c>
      <c r="E22" s="670">
        <f>'Market Consistent Balance Sheet'!K102</f>
        <v>0</v>
      </c>
      <c r="F22" s="670">
        <f>'Market Consistent Balance Sheet'!L102</f>
        <v>0</v>
      </c>
    </row>
    <row r="23" spans="2:6" x14ac:dyDescent="0.25">
      <c r="B23" s="668" t="s">
        <v>43</v>
      </c>
      <c r="C23" s="671">
        <f>C22-D17</f>
        <v>0</v>
      </c>
      <c r="D23" s="671">
        <f>D22-C17</f>
        <v>0</v>
      </c>
      <c r="E23" s="671">
        <f>E22-E17</f>
        <v>0</v>
      </c>
      <c r="F23" s="671">
        <f>F22-F17</f>
        <v>0</v>
      </c>
    </row>
    <row r="28" spans="2:6" x14ac:dyDescent="0.25">
      <c r="C28" s="672"/>
      <c r="D28" s="673"/>
      <c r="E28" s="673"/>
    </row>
    <row r="32" spans="2:6" x14ac:dyDescent="0.25">
      <c r="D32" s="673"/>
      <c r="E32" s="673"/>
      <c r="F32" s="673"/>
    </row>
    <row r="33" spans="3:6" x14ac:dyDescent="0.25">
      <c r="D33" s="673"/>
      <c r="E33" s="673"/>
      <c r="F33" s="673"/>
    </row>
    <row r="34" spans="3:6" x14ac:dyDescent="0.25">
      <c r="D34" s="673"/>
      <c r="E34" s="673"/>
      <c r="F34" s="673"/>
    </row>
    <row r="35" spans="3:6" x14ac:dyDescent="0.25">
      <c r="D35" s="673"/>
      <c r="E35" s="673"/>
      <c r="F35" s="673"/>
    </row>
    <row r="36" spans="3:6" x14ac:dyDescent="0.25">
      <c r="D36" s="673"/>
      <c r="E36" s="673"/>
      <c r="F36" s="673"/>
    </row>
    <row r="37" spans="3:6" x14ac:dyDescent="0.25">
      <c r="D37" s="672"/>
      <c r="E37" s="673"/>
      <c r="F37" s="673"/>
    </row>
    <row r="38" spans="3:6" x14ac:dyDescent="0.25">
      <c r="C38" s="674"/>
      <c r="D38" s="672"/>
      <c r="E38" s="675"/>
      <c r="F38" s="675"/>
    </row>
    <row r="39" spans="3:6" x14ac:dyDescent="0.25">
      <c r="C39" s="674"/>
      <c r="D39" s="672"/>
      <c r="E39" s="675"/>
      <c r="F39" s="675"/>
    </row>
    <row r="40" spans="3:6" x14ac:dyDescent="0.25">
      <c r="C40" s="674"/>
      <c r="E40" s="675"/>
      <c r="F40" s="67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66918-AAAC-4271-9318-DD562DA8232C}">
  <sheetPr>
    <tabColor rgb="FFFFFF99"/>
  </sheetPr>
  <dimension ref="A1:S15"/>
  <sheetViews>
    <sheetView workbookViewId="0">
      <selection sqref="A1:D1"/>
    </sheetView>
  </sheetViews>
  <sheetFormatPr defaultColWidth="0" defaultRowHeight="13.2" zeroHeight="1" x14ac:dyDescent="0.25"/>
  <cols>
    <col min="1" max="1" width="5.5546875" style="18" customWidth="1"/>
    <col min="2" max="2" width="69.21875" style="18" customWidth="1"/>
    <col min="3" max="3" width="16.5546875" style="30" customWidth="1"/>
    <col min="4" max="4" width="15" style="18" customWidth="1"/>
    <col min="5" max="13" width="0" style="18" hidden="1" customWidth="1"/>
    <col min="14" max="19" width="20.44140625" style="18" hidden="1" customWidth="1"/>
    <col min="20" max="16384" width="0" style="18" hidden="1"/>
  </cols>
  <sheetData>
    <row r="1" spans="1:4" x14ac:dyDescent="0.25">
      <c r="A1" s="967" t="s">
        <v>284</v>
      </c>
      <c r="B1" s="967"/>
      <c r="C1" s="967"/>
      <c r="D1" s="967"/>
    </row>
    <row r="2" spans="1:4" ht="13.5" customHeight="1" x14ac:dyDescent="0.25">
      <c r="A2" s="18" t="s">
        <v>394</v>
      </c>
      <c r="B2" s="635"/>
      <c r="C2" s="635"/>
      <c r="D2" s="635"/>
    </row>
    <row r="3" spans="1:4" ht="13.5" customHeight="1" x14ac:dyDescent="0.25">
      <c r="A3" s="18" t="s">
        <v>465</v>
      </c>
    </row>
    <row r="4" spans="1:4" ht="13.5" customHeight="1" x14ac:dyDescent="0.25">
      <c r="A4" s="18" t="s">
        <v>693</v>
      </c>
    </row>
    <row r="5" spans="1:4" ht="37.5" customHeight="1" x14ac:dyDescent="0.25">
      <c r="B5" s="346" t="s">
        <v>482</v>
      </c>
    </row>
    <row r="6" spans="1:4" ht="30.75" customHeight="1" x14ac:dyDescent="0.25">
      <c r="A6" s="351" t="s">
        <v>22</v>
      </c>
      <c r="B6" s="351" t="s">
        <v>285</v>
      </c>
      <c r="C6" s="352" t="s">
        <v>550</v>
      </c>
    </row>
    <row r="7" spans="1:4" ht="26.4" x14ac:dyDescent="0.25">
      <c r="A7" s="20">
        <v>1</v>
      </c>
      <c r="B7" s="213" t="s">
        <v>596</v>
      </c>
      <c r="C7" s="93">
        <v>0</v>
      </c>
    </row>
    <row r="8" spans="1:4" x14ac:dyDescent="0.25">
      <c r="A8" s="20">
        <v>2</v>
      </c>
      <c r="B8" s="213" t="s">
        <v>286</v>
      </c>
      <c r="C8" s="93">
        <v>0</v>
      </c>
    </row>
    <row r="9" spans="1:4" x14ac:dyDescent="0.25">
      <c r="A9" s="20">
        <v>3</v>
      </c>
      <c r="B9" s="213" t="s">
        <v>287</v>
      </c>
      <c r="C9" s="93">
        <v>0</v>
      </c>
    </row>
    <row r="10" spans="1:4" x14ac:dyDescent="0.25">
      <c r="A10" s="20">
        <v>4</v>
      </c>
      <c r="B10" s="213" t="s">
        <v>288</v>
      </c>
      <c r="C10" s="93">
        <v>0</v>
      </c>
    </row>
    <row r="11" spans="1:4" x14ac:dyDescent="0.25">
      <c r="A11" s="20">
        <v>5</v>
      </c>
      <c r="B11" s="213" t="s">
        <v>180</v>
      </c>
      <c r="C11" s="93">
        <v>0</v>
      </c>
    </row>
    <row r="12" spans="1:4" x14ac:dyDescent="0.25">
      <c r="A12" s="20">
        <v>6</v>
      </c>
      <c r="B12" s="213" t="s">
        <v>289</v>
      </c>
      <c r="C12" s="93">
        <v>0</v>
      </c>
    </row>
    <row r="13" spans="1:4" x14ac:dyDescent="0.25">
      <c r="A13" s="347"/>
      <c r="B13" s="348" t="s">
        <v>7</v>
      </c>
      <c r="C13" s="831">
        <f>SUM(C7:C12)</f>
        <v>0</v>
      </c>
    </row>
    <row r="14" spans="1:4" x14ac:dyDescent="0.25">
      <c r="B14" s="31" t="s">
        <v>290</v>
      </c>
      <c r="C14" s="830" t="b">
        <f>'Market Consistent Balance Sheet'!K66='Table 1A Unit Trusts'!C13</f>
        <v>1</v>
      </c>
    </row>
    <row r="15" spans="1:4" hidden="1" x14ac:dyDescent="0.25">
      <c r="C15" s="18"/>
    </row>
  </sheetData>
  <sheetProtection selectLockedCells="1"/>
  <mergeCells count="1">
    <mergeCell ref="A1:D1"/>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68BBF-BA6C-461F-8BEF-B16C19A87F7C}">
  <sheetPr>
    <tabColor rgb="FFFFFF99"/>
  </sheetPr>
  <dimension ref="A1:Y26"/>
  <sheetViews>
    <sheetView zoomScale="70" zoomScaleNormal="70" workbookViewId="0">
      <selection sqref="A1:O1"/>
    </sheetView>
  </sheetViews>
  <sheetFormatPr defaultColWidth="4.44140625" defaultRowHeight="13.2" x14ac:dyDescent="0.25"/>
  <cols>
    <col min="1" max="1" width="40" style="18" customWidth="1"/>
    <col min="2" max="2" width="19.21875" style="30" customWidth="1"/>
    <col min="3" max="3" width="25.5546875" style="18" customWidth="1"/>
    <col min="4" max="4" width="12.21875" style="18" customWidth="1"/>
    <col min="5" max="5" width="14.5546875" style="18" customWidth="1"/>
    <col min="6" max="6" width="14" style="18" customWidth="1"/>
    <col min="7" max="7" width="15.5546875" style="18" customWidth="1"/>
    <col min="8" max="8" width="15.44140625" style="18" customWidth="1"/>
    <col min="9" max="9" width="16.21875" style="18" customWidth="1"/>
    <col min="10" max="10" width="16" style="30" customWidth="1"/>
    <col min="11" max="11" width="16.44140625" style="30" customWidth="1"/>
    <col min="12" max="12" width="16.5546875" style="30" customWidth="1"/>
    <col min="13" max="21" width="18.21875" style="18" customWidth="1"/>
    <col min="22" max="22" width="19" style="18" customWidth="1"/>
    <col min="23" max="23" width="3.44140625" style="18" customWidth="1"/>
    <col min="24" max="25" width="19" style="18" customWidth="1"/>
    <col min="26" max="26" width="4.44140625" style="18" customWidth="1"/>
    <col min="27" max="27" width="19.77734375" style="18" customWidth="1"/>
    <col min="28" max="16384" width="4.44140625" style="18"/>
  </cols>
  <sheetData>
    <row r="1" spans="1:25" ht="13.5" customHeight="1" x14ac:dyDescent="0.25">
      <c r="A1" s="968" t="s">
        <v>631</v>
      </c>
      <c r="B1" s="968"/>
      <c r="C1" s="968"/>
      <c r="D1" s="968"/>
      <c r="E1" s="968"/>
      <c r="F1" s="968"/>
      <c r="G1" s="968"/>
      <c r="H1" s="968"/>
      <c r="I1" s="968"/>
      <c r="J1" s="968"/>
      <c r="K1" s="968"/>
      <c r="L1" s="968"/>
      <c r="M1" s="968"/>
      <c r="N1" s="968"/>
      <c r="O1" s="968"/>
    </row>
    <row r="2" spans="1:25" ht="17.399999999999999" x14ac:dyDescent="0.3">
      <c r="A2" s="105" t="s">
        <v>483</v>
      </c>
      <c r="B2" s="238" t="s">
        <v>563</v>
      </c>
      <c r="C2" s="238"/>
      <c r="D2" s="238"/>
      <c r="E2" s="238"/>
      <c r="F2" s="238"/>
      <c r="G2" s="238"/>
      <c r="H2" s="238"/>
      <c r="I2" s="238"/>
      <c r="J2" s="238"/>
      <c r="K2" s="238"/>
      <c r="L2" s="238"/>
      <c r="M2"/>
      <c r="N2"/>
      <c r="Y2" s="18" t="s">
        <v>699</v>
      </c>
    </row>
    <row r="3" spans="1:25" ht="25.5" customHeight="1" x14ac:dyDescent="0.3">
      <c r="A3" s="105"/>
      <c r="B3" s="238"/>
      <c r="C3" s="969" t="s">
        <v>700</v>
      </c>
      <c r="D3" s="969"/>
      <c r="E3" s="969"/>
      <c r="F3" s="969"/>
      <c r="G3" s="238"/>
      <c r="H3" s="238"/>
      <c r="I3" s="238"/>
      <c r="J3" s="238"/>
      <c r="K3" s="238"/>
      <c r="L3" s="238"/>
      <c r="M3"/>
      <c r="N3"/>
      <c r="Y3" s="18" t="s">
        <v>701</v>
      </c>
    </row>
    <row r="4" spans="1:25" ht="13.5" customHeight="1" x14ac:dyDescent="0.25">
      <c r="A4" s="18" t="s">
        <v>394</v>
      </c>
      <c r="B4" s="238"/>
      <c r="C4" s="636"/>
      <c r="D4" s="636"/>
      <c r="E4" s="636"/>
      <c r="F4" s="636"/>
      <c r="G4" s="238"/>
      <c r="H4" s="238"/>
      <c r="I4" s="238"/>
      <c r="J4" s="238"/>
      <c r="K4" s="238"/>
      <c r="L4" s="238"/>
      <c r="M4" s="431"/>
      <c r="N4" s="431"/>
    </row>
    <row r="5" spans="1:25" ht="13.5" customHeight="1" x14ac:dyDescent="0.25">
      <c r="A5" s="18" t="s">
        <v>465</v>
      </c>
      <c r="B5" s="238"/>
      <c r="C5" s="636"/>
      <c r="D5" s="636"/>
      <c r="E5" s="636"/>
      <c r="F5" s="636"/>
      <c r="G5" s="238"/>
      <c r="H5" s="238"/>
      <c r="I5" s="238"/>
      <c r="J5" s="238"/>
      <c r="K5" s="238"/>
      <c r="L5" s="238"/>
      <c r="M5" s="431"/>
      <c r="N5" s="431"/>
    </row>
    <row r="6" spans="1:25" ht="13.5" customHeight="1" x14ac:dyDescent="0.25">
      <c r="A6" s="18" t="s">
        <v>693</v>
      </c>
      <c r="B6" s="238"/>
      <c r="C6" s="636"/>
      <c r="D6" s="636"/>
      <c r="E6" s="636"/>
      <c r="F6" s="636"/>
      <c r="G6" s="238"/>
      <c r="H6" s="238"/>
      <c r="I6" s="238"/>
      <c r="J6" s="238"/>
      <c r="K6" s="238"/>
      <c r="L6" s="238"/>
      <c r="M6" s="431"/>
      <c r="N6" s="431"/>
    </row>
    <row r="7" spans="1:25" ht="22.35" customHeight="1" x14ac:dyDescent="0.25">
      <c r="A7" s="970" t="s">
        <v>250</v>
      </c>
      <c r="B7" s="970"/>
      <c r="C7" s="970"/>
      <c r="D7" s="970"/>
      <c r="E7" s="970"/>
      <c r="F7" s="970"/>
      <c r="G7" s="970"/>
      <c r="H7" s="970"/>
      <c r="I7" s="970"/>
      <c r="J7" s="970"/>
      <c r="K7" s="970"/>
      <c r="L7" s="970"/>
      <c r="M7" s="970"/>
      <c r="N7" s="94"/>
      <c r="O7" s="94"/>
    </row>
    <row r="8" spans="1:25" ht="19.350000000000001" customHeight="1" x14ac:dyDescent="0.25">
      <c r="B8" s="978" t="s">
        <v>245</v>
      </c>
      <c r="C8" s="978"/>
      <c r="D8" s="978"/>
      <c r="E8" s="978"/>
      <c r="F8" s="978"/>
      <c r="G8" s="978"/>
      <c r="H8" s="978"/>
      <c r="I8" s="978"/>
      <c r="J8" s="978"/>
      <c r="K8" s="978"/>
      <c r="L8" s="978"/>
      <c r="M8" s="978"/>
      <c r="N8" s="977" t="s">
        <v>249</v>
      </c>
      <c r="O8" s="977"/>
      <c r="P8" s="977"/>
      <c r="Q8" s="977"/>
      <c r="R8" s="95"/>
      <c r="S8" s="95"/>
      <c r="T8" s="95"/>
      <c r="U8" s="95"/>
      <c r="V8" s="95"/>
    </row>
    <row r="9" spans="1:25" ht="19.350000000000001" customHeight="1" x14ac:dyDescent="0.25">
      <c r="A9" s="96"/>
      <c r="B9" s="971" t="s">
        <v>728</v>
      </c>
      <c r="C9" s="972"/>
      <c r="D9" s="972"/>
      <c r="E9" s="973"/>
      <c r="F9" s="974" t="s">
        <v>794</v>
      </c>
      <c r="G9" s="975"/>
      <c r="H9" s="975"/>
      <c r="I9" s="976"/>
      <c r="J9" s="980" t="s">
        <v>793</v>
      </c>
      <c r="K9" s="980"/>
      <c r="L9" s="980"/>
      <c r="M9" s="980"/>
      <c r="N9" s="971" t="s">
        <v>728</v>
      </c>
      <c r="O9" s="972"/>
      <c r="P9" s="973"/>
      <c r="Q9" s="974" t="s">
        <v>794</v>
      </c>
      <c r="R9" s="975"/>
      <c r="S9" s="976"/>
      <c r="T9" s="974" t="s">
        <v>793</v>
      </c>
      <c r="U9" s="975"/>
      <c r="V9" s="976"/>
    </row>
    <row r="10" spans="1:25" ht="61.35" customHeight="1" x14ac:dyDescent="0.25">
      <c r="A10" s="97" t="s">
        <v>101</v>
      </c>
      <c r="B10" s="98" t="s">
        <v>177</v>
      </c>
      <c r="C10" s="98" t="s">
        <v>246</v>
      </c>
      <c r="D10" s="98" t="s">
        <v>247</v>
      </c>
      <c r="E10" s="98" t="s">
        <v>248</v>
      </c>
      <c r="F10" s="296" t="s">
        <v>177</v>
      </c>
      <c r="G10" s="296" t="s">
        <v>246</v>
      </c>
      <c r="H10" s="296" t="s">
        <v>247</v>
      </c>
      <c r="I10" s="296" t="s">
        <v>248</v>
      </c>
      <c r="J10" s="296" t="s">
        <v>177</v>
      </c>
      <c r="K10" s="296" t="s">
        <v>246</v>
      </c>
      <c r="L10" s="296" t="s">
        <v>247</v>
      </c>
      <c r="M10" s="296" t="s">
        <v>248</v>
      </c>
      <c r="N10" s="98" t="s">
        <v>251</v>
      </c>
      <c r="O10" s="98" t="s">
        <v>252</v>
      </c>
      <c r="P10" s="98" t="s">
        <v>253</v>
      </c>
      <c r="Q10" s="296" t="s">
        <v>251</v>
      </c>
      <c r="R10" s="296" t="s">
        <v>252</v>
      </c>
      <c r="S10" s="296" t="s">
        <v>253</v>
      </c>
      <c r="T10" s="296" t="s">
        <v>251</v>
      </c>
      <c r="U10" s="296" t="s">
        <v>252</v>
      </c>
      <c r="V10" s="296" t="s">
        <v>253</v>
      </c>
    </row>
    <row r="11" spans="1:25" x14ac:dyDescent="0.25">
      <c r="A11" s="979" t="s">
        <v>53</v>
      </c>
      <c r="B11" s="979"/>
      <c r="C11" s="979"/>
      <c r="D11" s="979"/>
      <c r="E11" s="979"/>
      <c r="F11" s="979"/>
      <c r="G11" s="979"/>
      <c r="H11" s="979"/>
      <c r="I11" s="979"/>
      <c r="J11" s="979"/>
      <c r="K11" s="979"/>
      <c r="L11" s="979"/>
      <c r="M11" s="979"/>
      <c r="N11" s="979"/>
      <c r="O11" s="979"/>
      <c r="P11" s="979"/>
      <c r="Q11" s="979"/>
      <c r="R11" s="979"/>
      <c r="S11" s="979"/>
      <c r="T11" s="979"/>
      <c r="U11" s="979"/>
      <c r="V11" s="979"/>
    </row>
    <row r="12" spans="1:25" ht="39.6" x14ac:dyDescent="0.25">
      <c r="A12" s="99" t="s">
        <v>319</v>
      </c>
      <c r="B12" s="100"/>
      <c r="C12" s="100"/>
      <c r="D12" s="292">
        <f>C12*'5 Liability Risk Charge'!Q11</f>
        <v>0</v>
      </c>
      <c r="E12" s="102">
        <f>MAX(B12,C12+D12)</f>
        <v>0</v>
      </c>
      <c r="F12" s="101"/>
      <c r="G12" s="101"/>
      <c r="H12" s="292">
        <f>G12*'5 Liability Risk Charge'!Q11</f>
        <v>0</v>
      </c>
      <c r="I12" s="102">
        <f>MAX(F12,G12+H12)</f>
        <v>0</v>
      </c>
      <c r="J12" s="101"/>
      <c r="K12" s="101"/>
      <c r="L12" s="292">
        <f>K12*'5 Liability Risk Charge'!Q11</f>
        <v>0</v>
      </c>
      <c r="M12" s="102">
        <f>MAX(J12,K12+L12)</f>
        <v>0</v>
      </c>
      <c r="N12" s="100"/>
      <c r="O12" s="293">
        <f>N12*'5 Liability Risk Charge'!R11</f>
        <v>0</v>
      </c>
      <c r="P12" s="103">
        <f>N12+O12</f>
        <v>0</v>
      </c>
      <c r="Q12" s="100"/>
      <c r="R12" s="292">
        <f>Q12*'5 Liability Risk Charge'!R11</f>
        <v>0</v>
      </c>
      <c r="S12" s="103">
        <f>Q12+R12</f>
        <v>0</v>
      </c>
      <c r="T12" s="100"/>
      <c r="U12" s="292">
        <f>T12*'5 Liability Risk Charge'!R11</f>
        <v>0</v>
      </c>
      <c r="V12" s="103">
        <f>T12+U12</f>
        <v>0</v>
      </c>
      <c r="X12" s="72" t="s">
        <v>609</v>
      </c>
    </row>
    <row r="13" spans="1:25" x14ac:dyDescent="0.25">
      <c r="A13" s="99" t="s">
        <v>318</v>
      </c>
      <c r="B13" s="100"/>
      <c r="C13" s="100"/>
      <c r="D13" s="292">
        <f>C13*'5 Liability Risk Charge'!Q12</f>
        <v>0</v>
      </c>
      <c r="E13" s="102">
        <f>MAX(B13,C13+D13)</f>
        <v>0</v>
      </c>
      <c r="F13" s="101"/>
      <c r="G13" s="101"/>
      <c r="H13" s="292">
        <f>G13*'5 Liability Risk Charge'!Q12</f>
        <v>0</v>
      </c>
      <c r="I13" s="102">
        <f>MAX(F13,G13+H13)</f>
        <v>0</v>
      </c>
      <c r="J13" s="101"/>
      <c r="K13" s="101"/>
      <c r="L13" s="292">
        <f>K13*'5 Liability Risk Charge'!Q12</f>
        <v>0</v>
      </c>
      <c r="M13" s="102">
        <f>MAX(J13,K13+L13)</f>
        <v>0</v>
      </c>
      <c r="N13" s="100"/>
      <c r="O13" s="293">
        <f>N13*'5 Liability Risk Charge'!R12</f>
        <v>0</v>
      </c>
      <c r="P13" s="103">
        <f>N13+O13</f>
        <v>0</v>
      </c>
      <c r="Q13" s="100"/>
      <c r="R13" s="292">
        <f>Q13*'5 Liability Risk Charge'!R12</f>
        <v>0</v>
      </c>
      <c r="S13" s="103">
        <f>Q13+R13</f>
        <v>0</v>
      </c>
      <c r="T13" s="100"/>
      <c r="U13" s="292">
        <f>T13*'5 Liability Risk Charge'!R12</f>
        <v>0</v>
      </c>
      <c r="V13" s="103">
        <f>T13+U13</f>
        <v>0</v>
      </c>
      <c r="X13" s="75" t="s">
        <v>610</v>
      </c>
      <c r="Y13" s="75" t="s">
        <v>608</v>
      </c>
    </row>
    <row r="14" spans="1:25" x14ac:dyDescent="0.25">
      <c r="A14" s="99" t="s">
        <v>317</v>
      </c>
      <c r="B14" s="100"/>
      <c r="C14" s="100"/>
      <c r="D14" s="292">
        <f>C14*'5 Liability Risk Charge'!Q13</f>
        <v>0</v>
      </c>
      <c r="E14" s="102">
        <f>MAX(B14,C14+D14)</f>
        <v>0</v>
      </c>
      <c r="F14" s="101"/>
      <c r="G14" s="101"/>
      <c r="H14" s="292">
        <f>G14*'5 Liability Risk Charge'!Q13</f>
        <v>0</v>
      </c>
      <c r="I14" s="102">
        <f>MAX(F14,G14+H14)</f>
        <v>0</v>
      </c>
      <c r="J14" s="101"/>
      <c r="K14" s="101"/>
      <c r="L14" s="292">
        <f>K14*'5 Liability Risk Charge'!Q13</f>
        <v>0</v>
      </c>
      <c r="M14" s="102">
        <f>MAX(J14,K14+L14)</f>
        <v>0</v>
      </c>
      <c r="N14" s="100"/>
      <c r="O14" s="293">
        <f>N14*'5 Liability Risk Charge'!R13</f>
        <v>0</v>
      </c>
      <c r="P14" s="103">
        <f>N14+O14</f>
        <v>0</v>
      </c>
      <c r="Q14" s="100"/>
      <c r="R14" s="292">
        <f>Q14*'5 Liability Risk Charge'!R13</f>
        <v>0</v>
      </c>
      <c r="S14" s="103">
        <f>Q14+R14</f>
        <v>0</v>
      </c>
      <c r="T14" s="100"/>
      <c r="U14" s="292">
        <f>T14*'5 Liability Risk Charge'!R13</f>
        <v>0</v>
      </c>
      <c r="V14" s="103">
        <f>T14+U14</f>
        <v>0</v>
      </c>
      <c r="X14" s="101"/>
      <c r="Y14" s="101"/>
    </row>
    <row r="15" spans="1:25" x14ac:dyDescent="0.25">
      <c r="A15" s="979" t="s">
        <v>54</v>
      </c>
      <c r="B15" s="979"/>
      <c r="C15" s="979"/>
      <c r="D15" s="979"/>
      <c r="E15" s="979"/>
      <c r="F15" s="979"/>
      <c r="G15" s="979"/>
      <c r="H15" s="979"/>
      <c r="I15" s="979"/>
      <c r="J15" s="979"/>
      <c r="K15" s="979"/>
      <c r="L15" s="979"/>
      <c r="M15" s="979"/>
      <c r="N15" s="979"/>
      <c r="O15" s="979"/>
      <c r="P15" s="979"/>
      <c r="Q15" s="979"/>
      <c r="R15" s="979"/>
      <c r="S15" s="979"/>
      <c r="T15" s="979"/>
      <c r="U15" s="979"/>
      <c r="V15" s="979"/>
      <c r="X15" s="101"/>
      <c r="Y15" s="101"/>
    </row>
    <row r="16" spans="1:25" x14ac:dyDescent="0.25">
      <c r="A16" s="104" t="s">
        <v>55</v>
      </c>
      <c r="B16" s="100"/>
      <c r="C16" s="100"/>
      <c r="D16" s="292">
        <f>C16*'5 Liability Risk Charge'!Q15</f>
        <v>0</v>
      </c>
      <c r="E16" s="102">
        <f>MAX(B16,C16+D16)</f>
        <v>0</v>
      </c>
      <c r="F16" s="101"/>
      <c r="G16" s="101"/>
      <c r="H16" s="292">
        <f>G16*'5 Liability Risk Charge'!Q15</f>
        <v>0</v>
      </c>
      <c r="I16" s="102">
        <f>MAX(F16,G16+H16)</f>
        <v>0</v>
      </c>
      <c r="J16" s="101"/>
      <c r="K16" s="101"/>
      <c r="L16" s="292">
        <f>K16*'5 Liability Risk Charge'!Q15</f>
        <v>0</v>
      </c>
      <c r="M16" s="102">
        <f>MAX(J16,K16+L16)</f>
        <v>0</v>
      </c>
      <c r="N16" s="100"/>
      <c r="O16" s="293">
        <f>N16*'5 Liability Risk Charge'!R15</f>
        <v>0</v>
      </c>
      <c r="P16" s="103">
        <f>N16+O16</f>
        <v>0</v>
      </c>
      <c r="Q16" s="100"/>
      <c r="R16" s="292">
        <f>Q16*'5 Liability Risk Charge'!R15</f>
        <v>0</v>
      </c>
      <c r="S16" s="103">
        <f>Q16+R16</f>
        <v>0</v>
      </c>
      <c r="T16" s="100"/>
      <c r="U16" s="292">
        <f>T16*'5 Liability Risk Charge'!R15</f>
        <v>0</v>
      </c>
      <c r="V16" s="103">
        <f>T16+U16</f>
        <v>0</v>
      </c>
      <c r="X16" s="101"/>
      <c r="Y16" s="101"/>
    </row>
    <row r="17" spans="1:25" x14ac:dyDescent="0.25">
      <c r="A17" s="104" t="s">
        <v>56</v>
      </c>
      <c r="B17" s="100"/>
      <c r="C17" s="100"/>
      <c r="D17" s="292">
        <f>C17*'5 Liability Risk Charge'!Q16</f>
        <v>0</v>
      </c>
      <c r="E17" s="102">
        <f>MAX(B17,C17+D17)</f>
        <v>0</v>
      </c>
      <c r="F17" s="101"/>
      <c r="G17" s="101"/>
      <c r="H17" s="292">
        <f>G17*'5 Liability Risk Charge'!Q16</f>
        <v>0</v>
      </c>
      <c r="I17" s="102">
        <f>MAX(F17,G17+H17)</f>
        <v>0</v>
      </c>
      <c r="J17" s="101"/>
      <c r="K17" s="101"/>
      <c r="L17" s="292">
        <f>K17*'5 Liability Risk Charge'!Q16</f>
        <v>0</v>
      </c>
      <c r="M17" s="102">
        <f>MAX(J17,K17+L17)</f>
        <v>0</v>
      </c>
      <c r="N17" s="100"/>
      <c r="O17" s="293">
        <f>N17*'5 Liability Risk Charge'!R16</f>
        <v>0</v>
      </c>
      <c r="P17" s="103">
        <f>N17+O17</f>
        <v>0</v>
      </c>
      <c r="Q17" s="100"/>
      <c r="R17" s="292">
        <f>Q17*'5 Liability Risk Charge'!R16</f>
        <v>0</v>
      </c>
      <c r="S17" s="103">
        <f>Q17+R17</f>
        <v>0</v>
      </c>
      <c r="T17" s="100"/>
      <c r="U17" s="292">
        <f>T17*'5 Liability Risk Charge'!R16</f>
        <v>0</v>
      </c>
      <c r="V17" s="103">
        <f>T17+U17</f>
        <v>0</v>
      </c>
      <c r="X17" s="101"/>
      <c r="Y17" s="101"/>
    </row>
    <row r="18" spans="1:25" x14ac:dyDescent="0.25">
      <c r="A18" s="104" t="s">
        <v>314</v>
      </c>
      <c r="B18" s="100"/>
      <c r="C18" s="100"/>
      <c r="D18" s="292">
        <f>C18*'5 Liability Risk Charge'!Q17</f>
        <v>0</v>
      </c>
      <c r="E18" s="102">
        <f>MAX(B18,C18+D18)</f>
        <v>0</v>
      </c>
      <c r="F18" s="101"/>
      <c r="G18" s="101"/>
      <c r="H18" s="292">
        <f>G18*'5 Liability Risk Charge'!Q17</f>
        <v>0</v>
      </c>
      <c r="I18" s="102">
        <f>MAX(F18,G18+H18)</f>
        <v>0</v>
      </c>
      <c r="J18" s="101"/>
      <c r="K18" s="101"/>
      <c r="L18" s="292">
        <f>K18*'5 Liability Risk Charge'!Q17</f>
        <v>0</v>
      </c>
      <c r="M18" s="102">
        <f>MAX(J18,K18+L18)</f>
        <v>0</v>
      </c>
      <c r="N18" s="100"/>
      <c r="O18" s="293">
        <f>N18*'5 Liability Risk Charge'!R17</f>
        <v>0</v>
      </c>
      <c r="P18" s="103">
        <f>N18+O18</f>
        <v>0</v>
      </c>
      <c r="Q18" s="100"/>
      <c r="R18" s="292">
        <f>Q18*'5 Liability Risk Charge'!R17</f>
        <v>0</v>
      </c>
      <c r="S18" s="103">
        <f>Q18+R18</f>
        <v>0</v>
      </c>
      <c r="T18" s="100"/>
      <c r="U18" s="292">
        <f>T18*'5 Liability Risk Charge'!R17</f>
        <v>0</v>
      </c>
      <c r="V18" s="103">
        <f>T18+U18</f>
        <v>0</v>
      </c>
      <c r="X18" s="20" t="s">
        <v>7</v>
      </c>
      <c r="Y18" s="313">
        <f>SUM(Y14:Y17)</f>
        <v>0</v>
      </c>
    </row>
    <row r="19" spans="1:25" x14ac:dyDescent="0.25">
      <c r="A19" s="104" t="s">
        <v>315</v>
      </c>
      <c r="B19" s="100"/>
      <c r="C19" s="100"/>
      <c r="D19" s="292">
        <f>C19*'5 Liability Risk Charge'!Q18</f>
        <v>0</v>
      </c>
      <c r="E19" s="102">
        <f>MAX(B19,C19+D19)</f>
        <v>0</v>
      </c>
      <c r="F19" s="101"/>
      <c r="G19" s="101"/>
      <c r="H19" s="292">
        <f>G19*'5 Liability Risk Charge'!Q18</f>
        <v>0</v>
      </c>
      <c r="I19" s="102">
        <f>MAX(F19,G19+H19)</f>
        <v>0</v>
      </c>
      <c r="J19" s="101"/>
      <c r="K19" s="101"/>
      <c r="L19" s="292">
        <f>K19*'5 Liability Risk Charge'!Q18</f>
        <v>0</v>
      </c>
      <c r="M19" s="102">
        <f>MAX(J19,K19+L19)</f>
        <v>0</v>
      </c>
      <c r="N19" s="100"/>
      <c r="O19" s="293">
        <f>N19*'5 Liability Risk Charge'!R18</f>
        <v>0</v>
      </c>
      <c r="P19" s="103">
        <f>N19+O19</f>
        <v>0</v>
      </c>
      <c r="Q19" s="100"/>
      <c r="R19" s="292">
        <f>Q19*'5 Liability Risk Charge'!R18</f>
        <v>0</v>
      </c>
      <c r="S19" s="103">
        <f>Q19+R19</f>
        <v>0</v>
      </c>
      <c r="T19" s="100"/>
      <c r="U19" s="292">
        <f>T19*'5 Liability Risk Charge'!R18</f>
        <v>0</v>
      </c>
      <c r="V19" s="103">
        <f>T19+U19</f>
        <v>0</v>
      </c>
    </row>
    <row r="20" spans="1:25" x14ac:dyDescent="0.25">
      <c r="A20" s="979" t="s">
        <v>57</v>
      </c>
      <c r="B20" s="979"/>
      <c r="C20" s="979"/>
      <c r="D20" s="979"/>
      <c r="E20" s="979"/>
      <c r="F20" s="979"/>
      <c r="G20" s="979"/>
      <c r="H20" s="979"/>
      <c r="I20" s="979"/>
      <c r="J20" s="979"/>
      <c r="K20" s="979"/>
      <c r="L20" s="979"/>
      <c r="M20" s="979"/>
      <c r="N20" s="979"/>
      <c r="O20" s="979"/>
      <c r="P20" s="979"/>
      <c r="Q20" s="979"/>
      <c r="R20" s="979"/>
      <c r="S20" s="979"/>
      <c r="T20" s="979"/>
      <c r="U20" s="979"/>
      <c r="V20" s="979"/>
      <c r="X20" s="72" t="s">
        <v>606</v>
      </c>
    </row>
    <row r="21" spans="1:25" x14ac:dyDescent="0.25">
      <c r="A21" s="104" t="s">
        <v>58</v>
      </c>
      <c r="B21" s="100"/>
      <c r="C21" s="100"/>
      <c r="D21" s="292">
        <f>C21*'5 Liability Risk Charge'!Q20</f>
        <v>0</v>
      </c>
      <c r="E21" s="102">
        <f>MAX(B21,C21+D21)</f>
        <v>0</v>
      </c>
      <c r="F21" s="101"/>
      <c r="G21" s="101"/>
      <c r="H21" s="292">
        <f>G21*'5 Liability Risk Charge'!Q20</f>
        <v>0</v>
      </c>
      <c r="I21" s="102">
        <f>MAX(F21,G21+H21)</f>
        <v>0</v>
      </c>
      <c r="J21" s="101"/>
      <c r="K21" s="101"/>
      <c r="L21" s="292">
        <f>K21*'5 Liability Risk Charge'!Q20</f>
        <v>0</v>
      </c>
      <c r="M21" s="102">
        <f>MAX(J21,K21+L21)</f>
        <v>0</v>
      </c>
      <c r="N21" s="100"/>
      <c r="O21" s="293">
        <f>N21*'5 Liability Risk Charge'!R20</f>
        <v>0</v>
      </c>
      <c r="P21" s="103">
        <f>N21+O21</f>
        <v>0</v>
      </c>
      <c r="Q21" s="100"/>
      <c r="R21" s="292">
        <f>Q21*'5 Liability Risk Charge'!R20</f>
        <v>0</v>
      </c>
      <c r="S21" s="103">
        <f>Q21+R21</f>
        <v>0</v>
      </c>
      <c r="T21" s="100"/>
      <c r="U21" s="292">
        <f>T21*'5 Liability Risk Charge'!R20</f>
        <v>0</v>
      </c>
      <c r="V21" s="103">
        <f>T21+U21</f>
        <v>0</v>
      </c>
      <c r="X21" s="75" t="s">
        <v>607</v>
      </c>
      <c r="Y21" s="75" t="s">
        <v>608</v>
      </c>
    </row>
    <row r="22" spans="1:25" x14ac:dyDescent="0.25">
      <c r="A22" s="104" t="s">
        <v>316</v>
      </c>
      <c r="B22" s="100"/>
      <c r="C22" s="100"/>
      <c r="D22" s="292">
        <f>C22*'5 Liability Risk Charge'!Q21</f>
        <v>0</v>
      </c>
      <c r="E22" s="102">
        <f>MAX(B22,C22+D22)</f>
        <v>0</v>
      </c>
      <c r="F22" s="101"/>
      <c r="G22" s="101"/>
      <c r="H22" s="292">
        <f>G22*'5 Liability Risk Charge'!Q21</f>
        <v>0</v>
      </c>
      <c r="I22" s="102">
        <f>MAX(F22,G22+H22)</f>
        <v>0</v>
      </c>
      <c r="J22" s="101"/>
      <c r="K22" s="101"/>
      <c r="L22" s="292">
        <f>K22*'5 Liability Risk Charge'!Q21</f>
        <v>0</v>
      </c>
      <c r="M22" s="102">
        <f>MAX(J22,K22+L22)</f>
        <v>0</v>
      </c>
      <c r="N22" s="100"/>
      <c r="O22" s="293">
        <f>N22*'5 Liability Risk Charge'!R21</f>
        <v>0</v>
      </c>
      <c r="P22" s="103">
        <f>N22+O22</f>
        <v>0</v>
      </c>
      <c r="Q22" s="100"/>
      <c r="R22" s="292">
        <f>Q22*'5 Liability Risk Charge'!R21</f>
        <v>0</v>
      </c>
      <c r="S22" s="103">
        <f>Q22+R22</f>
        <v>0</v>
      </c>
      <c r="T22" s="100"/>
      <c r="U22" s="292">
        <f>T22*'5 Liability Risk Charge'!R21</f>
        <v>0</v>
      </c>
      <c r="V22" s="103">
        <f>T22+U22</f>
        <v>0</v>
      </c>
      <c r="X22" s="101"/>
      <c r="Y22" s="101"/>
    </row>
    <row r="23" spans="1:25" x14ac:dyDescent="0.25">
      <c r="A23" s="104" t="s">
        <v>320</v>
      </c>
      <c r="B23" s="100"/>
      <c r="C23" s="100"/>
      <c r="D23" s="292">
        <f>C23*'5 Liability Risk Charge'!Q22</f>
        <v>0</v>
      </c>
      <c r="E23" s="102">
        <f>MAX(B23,C23+D23)</f>
        <v>0</v>
      </c>
      <c r="F23" s="101"/>
      <c r="G23" s="101"/>
      <c r="H23" s="292">
        <f>G23*'5 Liability Risk Charge'!Q22</f>
        <v>0</v>
      </c>
      <c r="I23" s="102">
        <f>MAX(F23,G23+H23)</f>
        <v>0</v>
      </c>
      <c r="J23" s="101"/>
      <c r="K23" s="101"/>
      <c r="L23" s="292">
        <f>K23*'5 Liability Risk Charge'!Q22</f>
        <v>0</v>
      </c>
      <c r="M23" s="102">
        <f>MAX(J23,K23+L23)</f>
        <v>0</v>
      </c>
      <c r="N23" s="100"/>
      <c r="O23" s="293">
        <f>N23*'5 Liability Risk Charge'!R22</f>
        <v>0</v>
      </c>
      <c r="P23" s="103">
        <f>N23+O23</f>
        <v>0</v>
      </c>
      <c r="Q23" s="100"/>
      <c r="R23" s="292">
        <f>Q23*'5 Liability Risk Charge'!R22</f>
        <v>0</v>
      </c>
      <c r="S23" s="103">
        <f>Q23+R23</f>
        <v>0</v>
      </c>
      <c r="T23" s="100"/>
      <c r="U23" s="292">
        <f>T23*'5 Liability Risk Charge'!R22</f>
        <v>0</v>
      </c>
      <c r="V23" s="103">
        <f>T23+U23</f>
        <v>0</v>
      </c>
      <c r="X23" s="101"/>
      <c r="Y23" s="101"/>
    </row>
    <row r="24" spans="1:25" x14ac:dyDescent="0.25">
      <c r="A24" s="104" t="s">
        <v>59</v>
      </c>
      <c r="B24" s="100"/>
      <c r="C24" s="100"/>
      <c r="D24" s="292">
        <f>C24*'5 Liability Risk Charge'!Q23</f>
        <v>0</v>
      </c>
      <c r="E24" s="102">
        <f>MAX(B24,C24+D24)</f>
        <v>0</v>
      </c>
      <c r="F24" s="101"/>
      <c r="G24" s="101"/>
      <c r="H24" s="292">
        <f>G24*'5 Liability Risk Charge'!Q23</f>
        <v>0</v>
      </c>
      <c r="I24" s="102">
        <f>MAX(F24,G24+H24)</f>
        <v>0</v>
      </c>
      <c r="J24" s="101"/>
      <c r="K24" s="101"/>
      <c r="L24" s="292">
        <f>K24*'5 Liability Risk Charge'!Q23</f>
        <v>0</v>
      </c>
      <c r="M24" s="102">
        <f>MAX(J24,K24+L24)</f>
        <v>0</v>
      </c>
      <c r="N24" s="100"/>
      <c r="O24" s="293">
        <f>N24*'5 Liability Risk Charge'!R23</f>
        <v>0</v>
      </c>
      <c r="P24" s="103">
        <f>N24+O24</f>
        <v>0</v>
      </c>
      <c r="Q24" s="100"/>
      <c r="R24" s="292">
        <f>Q24*'5 Liability Risk Charge'!R23</f>
        <v>0</v>
      </c>
      <c r="S24" s="103">
        <f>Q24+R24</f>
        <v>0</v>
      </c>
      <c r="T24" s="100"/>
      <c r="U24" s="292">
        <f>T24*'5 Liability Risk Charge'!R23</f>
        <v>0</v>
      </c>
      <c r="V24" s="103">
        <f>T24+U24</f>
        <v>0</v>
      </c>
      <c r="X24" s="101"/>
      <c r="Y24" s="101"/>
    </row>
    <row r="25" spans="1:25" x14ac:dyDescent="0.25">
      <c r="A25" s="104" t="s">
        <v>321</v>
      </c>
      <c r="B25" s="100"/>
      <c r="C25" s="100"/>
      <c r="D25" s="292">
        <f>C25*'5 Liability Risk Charge'!Q24</f>
        <v>0</v>
      </c>
      <c r="E25" s="102">
        <f>MAX(B25,C25+D25)</f>
        <v>0</v>
      </c>
      <c r="F25" s="101"/>
      <c r="G25" s="101"/>
      <c r="H25" s="292">
        <f>G25*'5 Liability Risk Charge'!Q24</f>
        <v>0</v>
      </c>
      <c r="I25" s="102">
        <f>MAX(F25,G25+H25)</f>
        <v>0</v>
      </c>
      <c r="J25" s="101"/>
      <c r="K25" s="101"/>
      <c r="L25" s="292">
        <f>K25*'5 Liability Risk Charge'!Q24</f>
        <v>0</v>
      </c>
      <c r="M25" s="102">
        <f>MAX(J25,K25+L25)</f>
        <v>0</v>
      </c>
      <c r="N25" s="100"/>
      <c r="O25" s="293">
        <f>N25*'5 Liability Risk Charge'!R24</f>
        <v>0</v>
      </c>
      <c r="P25" s="103">
        <f>N25+O25</f>
        <v>0</v>
      </c>
      <c r="Q25" s="100"/>
      <c r="R25" s="292">
        <f>Q25*'5 Liability Risk Charge'!R24</f>
        <v>0</v>
      </c>
      <c r="S25" s="103">
        <f>Q25+R25</f>
        <v>0</v>
      </c>
      <c r="T25" s="100"/>
      <c r="U25" s="292">
        <f>T25*'5 Liability Risk Charge'!R24</f>
        <v>0</v>
      </c>
      <c r="V25" s="103">
        <f>T25+U25</f>
        <v>0</v>
      </c>
      <c r="X25" s="101"/>
      <c r="Y25" s="101"/>
    </row>
    <row r="26" spans="1:25" x14ac:dyDescent="0.25">
      <c r="A26" s="834" t="s">
        <v>7</v>
      </c>
      <c r="B26" s="832">
        <f t="shared" ref="B26:S26" si="0">SUM(B12:B25)</f>
        <v>0</v>
      </c>
      <c r="C26" s="832">
        <f t="shared" si="0"/>
        <v>0</v>
      </c>
      <c r="D26" s="832">
        <f t="shared" si="0"/>
        <v>0</v>
      </c>
      <c r="E26" s="832">
        <f t="shared" si="0"/>
        <v>0</v>
      </c>
      <c r="F26" s="832">
        <f t="shared" si="0"/>
        <v>0</v>
      </c>
      <c r="G26" s="832">
        <f t="shared" si="0"/>
        <v>0</v>
      </c>
      <c r="H26" s="832">
        <f t="shared" si="0"/>
        <v>0</v>
      </c>
      <c r="I26" s="833">
        <f t="shared" si="0"/>
        <v>0</v>
      </c>
      <c r="J26" s="832">
        <f>SUM(J12:J25)</f>
        <v>0</v>
      </c>
      <c r="K26" s="832">
        <f>SUM(K12:K25)</f>
        <v>0</v>
      </c>
      <c r="L26" s="832">
        <f>SUM(L12:L25)</f>
        <v>0</v>
      </c>
      <c r="M26" s="833">
        <f>SUM(M12:M25)</f>
        <v>0</v>
      </c>
      <c r="N26" s="832">
        <f t="shared" si="0"/>
        <v>0</v>
      </c>
      <c r="O26" s="832">
        <f t="shared" si="0"/>
        <v>0</v>
      </c>
      <c r="P26" s="832">
        <f t="shared" si="0"/>
        <v>0</v>
      </c>
      <c r="Q26" s="832">
        <f t="shared" si="0"/>
        <v>0</v>
      </c>
      <c r="R26" s="832">
        <f t="shared" si="0"/>
        <v>0</v>
      </c>
      <c r="S26" s="832">
        <f t="shared" si="0"/>
        <v>0</v>
      </c>
      <c r="T26" s="832">
        <f>SUM(T12:T25)</f>
        <v>0</v>
      </c>
      <c r="U26" s="832">
        <f>SUM(U12:U25)</f>
        <v>0</v>
      </c>
      <c r="V26" s="832">
        <f>SUM(V12:V25)</f>
        <v>0</v>
      </c>
      <c r="X26" s="20" t="s">
        <v>7</v>
      </c>
      <c r="Y26" s="313">
        <f>SUM(Y22:Y25)</f>
        <v>0</v>
      </c>
    </row>
  </sheetData>
  <sheetProtection selectLockedCells="1"/>
  <mergeCells count="14">
    <mergeCell ref="T9:V9"/>
    <mergeCell ref="A11:V11"/>
    <mergeCell ref="A15:V15"/>
    <mergeCell ref="A20:V20"/>
    <mergeCell ref="J9:M9"/>
    <mergeCell ref="A1:O1"/>
    <mergeCell ref="C3:F3"/>
    <mergeCell ref="A7:M7"/>
    <mergeCell ref="N9:P9"/>
    <mergeCell ref="F9:I9"/>
    <mergeCell ref="B9:E9"/>
    <mergeCell ref="N8:Q8"/>
    <mergeCell ref="B8:M8"/>
    <mergeCell ref="Q9:S9"/>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8B219-372C-4016-A41C-F80DE09CC4D7}">
  <sheetPr>
    <tabColor rgb="FFFFFF99"/>
  </sheetPr>
  <dimension ref="A1:U41"/>
  <sheetViews>
    <sheetView workbookViewId="0">
      <selection sqref="A1:I1"/>
    </sheetView>
  </sheetViews>
  <sheetFormatPr defaultColWidth="0" defaultRowHeight="18" customHeight="1" x14ac:dyDescent="0.25"/>
  <cols>
    <col min="1" max="1" width="5.5546875" style="18" customWidth="1"/>
    <col min="2" max="2" width="78.44140625" style="18" customWidth="1"/>
    <col min="3" max="3" width="16.5546875" style="30" customWidth="1"/>
    <col min="4" max="4" width="14.21875" style="18" customWidth="1"/>
    <col min="5" max="5" width="18.5546875" style="18" customWidth="1"/>
    <col min="6" max="6" width="49.77734375" style="18" bestFit="1" customWidth="1"/>
    <col min="7" max="8" width="14.5546875" style="18" customWidth="1"/>
    <col min="9" max="9" width="17.44140625" style="18" customWidth="1"/>
    <col min="10" max="18" width="0" style="18" hidden="1" customWidth="1"/>
    <col min="19" max="21" width="20.44140625" style="18" hidden="1" customWidth="1"/>
    <col min="22" max="16384" width="0" style="18" hidden="1"/>
  </cols>
  <sheetData>
    <row r="1" spans="1:9" ht="18" customHeight="1" x14ac:dyDescent="0.25">
      <c r="A1" s="967" t="s">
        <v>273</v>
      </c>
      <c r="B1" s="967"/>
      <c r="C1" s="967"/>
      <c r="D1" s="967"/>
      <c r="E1" s="967"/>
      <c r="F1" s="967"/>
      <c r="G1" s="967"/>
      <c r="H1" s="967"/>
      <c r="I1" s="967"/>
    </row>
    <row r="2" spans="1:9" ht="14.25" customHeight="1" x14ac:dyDescent="0.25">
      <c r="A2" s="981" t="s">
        <v>435</v>
      </c>
      <c r="B2" s="981"/>
      <c r="C2" s="981"/>
      <c r="D2" s="635"/>
      <c r="E2" s="635"/>
      <c r="F2" s="635"/>
      <c r="G2" s="635"/>
      <c r="H2" s="635"/>
      <c r="I2" s="635"/>
    </row>
    <row r="3" spans="1:9" ht="14.25" customHeight="1" x14ac:dyDescent="0.25">
      <c r="A3" s="19" t="s">
        <v>436</v>
      </c>
      <c r="B3" s="40"/>
      <c r="C3" s="40"/>
      <c r="D3" s="635"/>
      <c r="E3" s="635"/>
      <c r="F3" s="635"/>
      <c r="G3" s="635"/>
      <c r="H3" s="635"/>
      <c r="I3" s="635"/>
    </row>
    <row r="4" spans="1:9" ht="14.25" customHeight="1" x14ac:dyDescent="0.25">
      <c r="A4" s="19" t="s">
        <v>693</v>
      </c>
      <c r="B4" s="40"/>
      <c r="C4" s="40"/>
      <c r="D4" s="635"/>
      <c r="E4" s="635"/>
      <c r="F4" s="635"/>
      <c r="G4" s="635"/>
      <c r="H4" s="635"/>
      <c r="I4" s="635"/>
    </row>
    <row r="5" spans="1:9" ht="18" customHeight="1" x14ac:dyDescent="0.25">
      <c r="A5" s="89" t="s">
        <v>237</v>
      </c>
      <c r="C5" s="18"/>
    </row>
    <row r="6" spans="1:9" ht="18" customHeight="1" x14ac:dyDescent="0.25">
      <c r="A6" s="89" t="s">
        <v>269</v>
      </c>
      <c r="C6" s="18"/>
    </row>
    <row r="7" spans="1:9" ht="18" customHeight="1" x14ac:dyDescent="0.25">
      <c r="A7" s="89"/>
      <c r="C7" s="18"/>
    </row>
    <row r="8" spans="1:9" ht="18" customHeight="1" x14ac:dyDescent="0.25">
      <c r="A8" s="89" t="s">
        <v>597</v>
      </c>
      <c r="C8" s="18"/>
    </row>
    <row r="9" spans="1:9" ht="18" customHeight="1" x14ac:dyDescent="0.25">
      <c r="A9" s="89" t="s">
        <v>270</v>
      </c>
      <c r="C9" s="18"/>
    </row>
    <row r="10" spans="1:9" ht="18" customHeight="1" x14ac:dyDescent="0.25">
      <c r="A10" s="89" t="s">
        <v>271</v>
      </c>
      <c r="C10" s="18"/>
    </row>
    <row r="11" spans="1:9" ht="18" customHeight="1" x14ac:dyDescent="0.25">
      <c r="A11" s="89" t="s">
        <v>599</v>
      </c>
    </row>
    <row r="12" spans="1:9" ht="18" customHeight="1" x14ac:dyDescent="0.25">
      <c r="B12" s="238" t="s">
        <v>484</v>
      </c>
    </row>
    <row r="13" spans="1:9" ht="18" customHeight="1" x14ac:dyDescent="0.25">
      <c r="A13" s="351" t="s">
        <v>22</v>
      </c>
      <c r="B13" s="351" t="s">
        <v>209</v>
      </c>
      <c r="C13" s="351" t="s">
        <v>268</v>
      </c>
    </row>
    <row r="14" spans="1:9" ht="26.4" x14ac:dyDescent="0.25">
      <c r="A14" s="20">
        <v>1</v>
      </c>
      <c r="B14" s="688" t="s">
        <v>887</v>
      </c>
      <c r="C14" s="834">
        <f>SUM(C15:C20)</f>
        <v>0</v>
      </c>
      <c r="D14" s="835" t="b">
        <f>SUM('Table 2C - Reinsurance Details'!I10:I59)=C14</f>
        <v>1</v>
      </c>
      <c r="E14" s="89" t="s">
        <v>485</v>
      </c>
    </row>
    <row r="15" spans="1:9" ht="18" customHeight="1" x14ac:dyDescent="0.25">
      <c r="A15" s="20"/>
      <c r="B15" s="8" t="s">
        <v>582</v>
      </c>
      <c r="C15" s="92">
        <f>SUMIF('Table 2C - Reinsurance Details'!$D$10:$D$59,0,'Table 2C - Reinsurance Details'!$I$10:$I$59)</f>
        <v>0</v>
      </c>
    </row>
    <row r="16" spans="1:9" ht="18" customHeight="1" x14ac:dyDescent="0.25">
      <c r="A16" s="20"/>
      <c r="B16" s="8" t="s">
        <v>0</v>
      </c>
      <c r="C16" s="92">
        <f>SUMIF('Table 2C - Reinsurance Details'!$D$10:$D$59,1,'Table 2C - Reinsurance Details'!$I$10:$I$59)</f>
        <v>0</v>
      </c>
    </row>
    <row r="17" spans="1:5" ht="18" customHeight="1" x14ac:dyDescent="0.25">
      <c r="A17" s="20"/>
      <c r="B17" s="8" t="s">
        <v>1</v>
      </c>
      <c r="C17" s="92">
        <f>SUMIF('Table 2C - Reinsurance Details'!$D$10:$D$59,2,'Table 2C - Reinsurance Details'!$I$10:$I$59)</f>
        <v>0</v>
      </c>
    </row>
    <row r="18" spans="1:5" ht="18" customHeight="1" x14ac:dyDescent="0.25">
      <c r="A18" s="20"/>
      <c r="B18" s="9" t="s">
        <v>2</v>
      </c>
      <c r="C18" s="92">
        <f>SUMIF('Table 2C - Reinsurance Details'!$D$10:$D$59,3,'Table 2C - Reinsurance Details'!$I$10:$I$59)</f>
        <v>0</v>
      </c>
    </row>
    <row r="19" spans="1:5" ht="18" customHeight="1" x14ac:dyDescent="0.25">
      <c r="A19" s="20"/>
      <c r="B19" s="9" t="s">
        <v>702</v>
      </c>
      <c r="C19" s="92">
        <f>SUMIF('Table 2C - Reinsurance Details'!$D$10:$D$59,4,'Table 2C - Reinsurance Details'!$I$10:$I$59)</f>
        <v>0</v>
      </c>
    </row>
    <row r="20" spans="1:5" ht="18" customHeight="1" x14ac:dyDescent="0.25">
      <c r="A20" s="20"/>
      <c r="B20" s="8" t="s">
        <v>703</v>
      </c>
      <c r="C20" s="92">
        <f>SUMIF('Table 2C - Reinsurance Details'!$D$10:$D$59,5,'Table 2C - Reinsurance Details'!$I$10:$I$59)</f>
        <v>0</v>
      </c>
    </row>
    <row r="21" spans="1:5" ht="18" customHeight="1" x14ac:dyDescent="0.25">
      <c r="A21" s="20">
        <v>2</v>
      </c>
      <c r="B21" s="688" t="s">
        <v>888</v>
      </c>
      <c r="C21" s="834">
        <f>SUM(C22:C27)</f>
        <v>0</v>
      </c>
      <c r="D21" s="835" t="b">
        <f>SUM('Table 2C - Reinsurance Details'!J10:J59)=C21</f>
        <v>1</v>
      </c>
      <c r="E21" s="89" t="s">
        <v>485</v>
      </c>
    </row>
    <row r="22" spans="1:5" ht="18" customHeight="1" x14ac:dyDescent="0.25">
      <c r="A22" s="20"/>
      <c r="B22" s="8" t="s">
        <v>582</v>
      </c>
      <c r="C22" s="92">
        <f>SUMIF('Table 2C - Reinsurance Details'!$D$10:$D$59,0,'Table 2C - Reinsurance Details'!$J$10:$J$59)</f>
        <v>0</v>
      </c>
    </row>
    <row r="23" spans="1:5" ht="18" customHeight="1" x14ac:dyDescent="0.25">
      <c r="A23" s="20"/>
      <c r="B23" s="8" t="s">
        <v>0</v>
      </c>
      <c r="C23" s="92">
        <f>SUMIF('Table 2C - Reinsurance Details'!$D$10:$D$59,1,'Table 2C - Reinsurance Details'!$J$10:$J$59)</f>
        <v>0</v>
      </c>
    </row>
    <row r="24" spans="1:5" ht="18" customHeight="1" x14ac:dyDescent="0.25">
      <c r="A24" s="20"/>
      <c r="B24" s="8" t="s">
        <v>1</v>
      </c>
      <c r="C24" s="92">
        <f>SUMIF('Table 2C - Reinsurance Details'!$D$10:$D$59,2,'Table 2C - Reinsurance Details'!$J$10:$J$59)</f>
        <v>0</v>
      </c>
    </row>
    <row r="25" spans="1:5" ht="18" customHeight="1" x14ac:dyDescent="0.25">
      <c r="A25" s="20"/>
      <c r="B25" s="9" t="s">
        <v>2</v>
      </c>
      <c r="C25" s="92">
        <f>SUMIF('Table 2C - Reinsurance Details'!$D$10:$D$59,3,'Table 2C - Reinsurance Details'!$J$10:$J$59)</f>
        <v>0</v>
      </c>
    </row>
    <row r="26" spans="1:5" ht="18" customHeight="1" x14ac:dyDescent="0.25">
      <c r="A26" s="20"/>
      <c r="B26" s="9" t="s">
        <v>702</v>
      </c>
      <c r="C26" s="92">
        <f>SUMIF('Table 2C - Reinsurance Details'!$D$10:$D$59,4,'Table 2C - Reinsurance Details'!$J$10:$J$59)</f>
        <v>0</v>
      </c>
    </row>
    <row r="27" spans="1:5" ht="18" customHeight="1" x14ac:dyDescent="0.25">
      <c r="A27" s="20"/>
      <c r="B27" s="8" t="s">
        <v>703</v>
      </c>
      <c r="C27" s="92">
        <f>SUMIF('Table 2C - Reinsurance Details'!$D$10:$D$59,5,'Table 2C - Reinsurance Details'!$J$10:$J$59)</f>
        <v>0</v>
      </c>
    </row>
    <row r="28" spans="1:5" ht="27" customHeight="1" x14ac:dyDescent="0.25">
      <c r="A28" s="20">
        <v>3</v>
      </c>
      <c r="B28" s="90" t="s">
        <v>302</v>
      </c>
      <c r="C28" s="834">
        <f>SUM(C29:C34)</f>
        <v>0</v>
      </c>
      <c r="D28" s="835" t="b">
        <f>('Table 2A - Liability Breakdown'!S26-'Table 2A - Liability Breakdown'!V26)=C28</f>
        <v>1</v>
      </c>
      <c r="E28" s="89" t="s">
        <v>486</v>
      </c>
    </row>
    <row r="29" spans="1:5" ht="18" customHeight="1" x14ac:dyDescent="0.25">
      <c r="A29" s="20"/>
      <c r="B29" s="8" t="s">
        <v>582</v>
      </c>
      <c r="C29" s="93"/>
    </row>
    <row r="30" spans="1:5" ht="18" customHeight="1" x14ac:dyDescent="0.25">
      <c r="A30" s="20"/>
      <c r="B30" s="8" t="s">
        <v>0</v>
      </c>
      <c r="C30" s="93"/>
    </row>
    <row r="31" spans="1:5" ht="18" customHeight="1" x14ac:dyDescent="0.25">
      <c r="A31" s="20"/>
      <c r="B31" s="8" t="s">
        <v>1</v>
      </c>
      <c r="C31" s="93"/>
    </row>
    <row r="32" spans="1:5" ht="18" customHeight="1" x14ac:dyDescent="0.25">
      <c r="A32" s="20"/>
      <c r="B32" s="9" t="s">
        <v>2</v>
      </c>
      <c r="C32" s="93"/>
    </row>
    <row r="33" spans="1:5" ht="18" customHeight="1" x14ac:dyDescent="0.25">
      <c r="A33" s="20"/>
      <c r="B33" s="9" t="s">
        <v>702</v>
      </c>
      <c r="C33" s="93"/>
    </row>
    <row r="34" spans="1:5" ht="18" customHeight="1" x14ac:dyDescent="0.25">
      <c r="A34" s="20"/>
      <c r="B34" s="8" t="s">
        <v>703</v>
      </c>
      <c r="C34" s="93"/>
    </row>
    <row r="35" spans="1:5" ht="18" customHeight="1" x14ac:dyDescent="0.25">
      <c r="A35" s="20">
        <v>4</v>
      </c>
      <c r="B35" s="90" t="s">
        <v>272</v>
      </c>
      <c r="C35" s="834">
        <f>SUM(C36:C41)</f>
        <v>0</v>
      </c>
      <c r="D35" s="835" t="b">
        <f>('Table 2A - Liability Breakdown'!I26-'Table 2A - Liability Breakdown'!M26)=C35</f>
        <v>1</v>
      </c>
      <c r="E35" s="89" t="s">
        <v>486</v>
      </c>
    </row>
    <row r="36" spans="1:5" ht="18" customHeight="1" x14ac:dyDescent="0.25">
      <c r="A36" s="20"/>
      <c r="B36" s="8" t="s">
        <v>582</v>
      </c>
      <c r="C36" s="93"/>
    </row>
    <row r="37" spans="1:5" ht="18" customHeight="1" x14ac:dyDescent="0.25">
      <c r="A37" s="20"/>
      <c r="B37" s="8" t="s">
        <v>0</v>
      </c>
      <c r="C37" s="93"/>
    </row>
    <row r="38" spans="1:5" ht="18" customHeight="1" x14ac:dyDescent="0.25">
      <c r="A38" s="20"/>
      <c r="B38" s="8" t="s">
        <v>1</v>
      </c>
      <c r="C38" s="93"/>
    </row>
    <row r="39" spans="1:5" ht="18" customHeight="1" x14ac:dyDescent="0.25">
      <c r="A39" s="20"/>
      <c r="B39" s="9" t="s">
        <v>2</v>
      </c>
      <c r="C39" s="93"/>
    </row>
    <row r="40" spans="1:5" ht="18" customHeight="1" x14ac:dyDescent="0.25">
      <c r="A40" s="20"/>
      <c r="B40" s="9" t="s">
        <v>702</v>
      </c>
      <c r="C40" s="93"/>
    </row>
    <row r="41" spans="1:5" ht="18" customHeight="1" x14ac:dyDescent="0.25">
      <c r="A41" s="20"/>
      <c r="B41" s="8" t="s">
        <v>703</v>
      </c>
      <c r="C41" s="93"/>
    </row>
  </sheetData>
  <sheetProtection selectLockedCells="1"/>
  <mergeCells count="2">
    <mergeCell ref="A1:I1"/>
    <mergeCell ref="A2:C2"/>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68F96-2ED6-4F3A-836A-C194CC6C1432}">
  <sheetPr>
    <tabColor rgb="FFFF0000"/>
  </sheetPr>
  <dimension ref="A1:P80"/>
  <sheetViews>
    <sheetView workbookViewId="0">
      <selection sqref="A1:C1"/>
    </sheetView>
  </sheetViews>
  <sheetFormatPr defaultColWidth="9.21875" defaultRowHeight="13.2" zeroHeight="1" x14ac:dyDescent="0.25"/>
  <cols>
    <col min="1" max="1" width="9.21875" style="18"/>
    <col min="2" max="2" width="23.5546875" style="18" customWidth="1"/>
    <col min="3" max="4" width="12.21875" style="18" customWidth="1"/>
    <col min="5" max="5" width="20.44140625" style="18" customWidth="1"/>
    <col min="6" max="6" width="16.44140625" style="18" customWidth="1"/>
    <col min="7" max="7" width="13.44140625" style="18" customWidth="1"/>
    <col min="8" max="8" width="14.44140625" style="18" customWidth="1"/>
    <col min="9" max="10" width="23.5546875" style="18" customWidth="1"/>
    <col min="11" max="11" width="12.21875" style="18" customWidth="1"/>
    <col min="12" max="12" width="9.21875" style="18"/>
    <col min="13" max="13" width="12.44140625" style="18" customWidth="1"/>
    <col min="14" max="14" width="10.21875" style="18" customWidth="1"/>
    <col min="15" max="15" width="9.21875" style="18"/>
    <col min="16" max="16" width="20.5546875" style="18" customWidth="1"/>
    <col min="17" max="16384" width="9.21875" style="18"/>
  </cols>
  <sheetData>
    <row r="1" spans="1:16" x14ac:dyDescent="0.25">
      <c r="A1" s="981" t="s">
        <v>435</v>
      </c>
      <c r="B1" s="981"/>
      <c r="C1" s="981"/>
    </row>
    <row r="2" spans="1:16" x14ac:dyDescent="0.25">
      <c r="A2" s="19" t="s">
        <v>436</v>
      </c>
      <c r="B2" s="40"/>
      <c r="C2" s="40"/>
    </row>
    <row r="3" spans="1:16" x14ac:dyDescent="0.25">
      <c r="A3" s="19" t="s">
        <v>693</v>
      </c>
      <c r="B3" s="40"/>
      <c r="C3" s="40"/>
    </row>
    <row r="4" spans="1:16" x14ac:dyDescent="0.25"/>
    <row r="5" spans="1:16" x14ac:dyDescent="0.25">
      <c r="B5" s="238" t="s">
        <v>487</v>
      </c>
    </row>
    <row r="6" spans="1:16" ht="13.8" thickBot="1" x14ac:dyDescent="0.3"/>
    <row r="7" spans="1:16" ht="26.4" x14ac:dyDescent="0.25">
      <c r="A7" s="10" t="s">
        <v>325</v>
      </c>
      <c r="B7" s="11"/>
      <c r="C7" s="13"/>
      <c r="D7" s="86"/>
      <c r="E7" s="982" t="s">
        <v>333</v>
      </c>
      <c r="F7" s="983"/>
      <c r="G7" s="984"/>
      <c r="H7" s="297" t="s">
        <v>334</v>
      </c>
      <c r="I7" s="87"/>
      <c r="J7" s="87"/>
      <c r="K7" s="87"/>
      <c r="M7" s="72" t="s">
        <v>43</v>
      </c>
    </row>
    <row r="8" spans="1:16" s="121" customFormat="1" ht="131.25" customHeight="1" x14ac:dyDescent="0.3">
      <c r="A8" s="584"/>
      <c r="B8" s="687" t="s">
        <v>332</v>
      </c>
      <c r="C8" s="687" t="s">
        <v>340</v>
      </c>
      <c r="D8" s="687" t="s">
        <v>336</v>
      </c>
      <c r="E8" s="687" t="s">
        <v>326</v>
      </c>
      <c r="F8" s="687" t="s">
        <v>759</v>
      </c>
      <c r="G8" s="687" t="s">
        <v>760</v>
      </c>
      <c r="H8" s="687" t="s">
        <v>335</v>
      </c>
      <c r="I8" s="785" t="s">
        <v>761</v>
      </c>
      <c r="J8" s="785" t="s">
        <v>762</v>
      </c>
      <c r="K8" s="786" t="s">
        <v>763</v>
      </c>
      <c r="M8" s="585" t="s">
        <v>341</v>
      </c>
      <c r="N8" s="585" t="s">
        <v>337</v>
      </c>
      <c r="P8" s="586"/>
    </row>
    <row r="9" spans="1:16" x14ac:dyDescent="0.25">
      <c r="A9" s="14">
        <v>-1</v>
      </c>
      <c r="B9" s="15" t="s">
        <v>327</v>
      </c>
      <c r="C9" s="12" t="s">
        <v>328</v>
      </c>
      <c r="D9" s="12" t="s">
        <v>329</v>
      </c>
      <c r="E9" s="12" t="s">
        <v>330</v>
      </c>
      <c r="F9" s="12" t="s">
        <v>331</v>
      </c>
      <c r="G9" s="14">
        <v>-7</v>
      </c>
      <c r="H9" s="14">
        <v>-8</v>
      </c>
      <c r="I9" s="14">
        <v>-9</v>
      </c>
      <c r="J9" s="16">
        <v>-10</v>
      </c>
      <c r="K9" s="16">
        <v>-11</v>
      </c>
      <c r="M9" s="16">
        <v>-13</v>
      </c>
      <c r="N9" s="16">
        <v>-14</v>
      </c>
      <c r="P9" s="88"/>
    </row>
    <row r="10" spans="1:16" x14ac:dyDescent="0.25">
      <c r="A10" s="20">
        <v>1</v>
      </c>
      <c r="B10" s="20">
        <f>Input!B13</f>
        <v>0</v>
      </c>
      <c r="C10" s="20">
        <f>Input!C13</f>
        <v>0</v>
      </c>
      <c r="D10" s="20">
        <f>Input!D13</f>
        <v>0</v>
      </c>
      <c r="E10" s="76">
        <f>Input!E13</f>
        <v>0</v>
      </c>
      <c r="F10" s="76">
        <f>Input!F13*(Input!$C$10=1)+Input!H13*(Input!$C$10=2)</f>
        <v>0</v>
      </c>
      <c r="G10" s="76">
        <f>Input!G13*(Input!$C$10=1)+Input!I13*(Input!$C$10=2)</f>
        <v>0</v>
      </c>
      <c r="H10" s="76">
        <f>Input!J13</f>
        <v>0</v>
      </c>
      <c r="I10" s="313">
        <f>IF(E10&gt;H10,IF(F10&gt;H10,F10-H10,0),0)</f>
        <v>0</v>
      </c>
      <c r="J10" s="313">
        <f>G10</f>
        <v>0</v>
      </c>
      <c r="K10" s="313">
        <f>MAX(0,H10-F10)</f>
        <v>0</v>
      </c>
      <c r="M10" s="836" t="b">
        <f>E10=F10+G10</f>
        <v>1</v>
      </c>
      <c r="N10" s="313">
        <f>IF(H10&gt;F10,H10-F10,0)-K10</f>
        <v>0</v>
      </c>
      <c r="P10" s="88"/>
    </row>
    <row r="11" spans="1:16" x14ac:dyDescent="0.25">
      <c r="A11" s="20">
        <v>2</v>
      </c>
      <c r="B11" s="20">
        <f>Input!B14</f>
        <v>0</v>
      </c>
      <c r="C11" s="20">
        <f>Input!C14</f>
        <v>0</v>
      </c>
      <c r="D11" s="20">
        <f>Input!D14</f>
        <v>0</v>
      </c>
      <c r="E11" s="76">
        <f>Input!E14</f>
        <v>0</v>
      </c>
      <c r="F11" s="76">
        <f>Input!F14*(Input!$C$10=1)+Input!H14*(Input!$C$10=2)</f>
        <v>0</v>
      </c>
      <c r="G11" s="76">
        <f>Input!G14*(Input!$C$10=1)+Input!I14*(Input!$C$10=2)</f>
        <v>0</v>
      </c>
      <c r="H11" s="76">
        <f>Input!J14</f>
        <v>0</v>
      </c>
      <c r="I11" s="313">
        <f t="shared" ref="I11:I59" si="0">IF(E11&gt;H11,IF(F11&gt;H11,F11-H11,0),0)</f>
        <v>0</v>
      </c>
      <c r="J11" s="313">
        <f t="shared" ref="J11:J59" si="1">G11</f>
        <v>0</v>
      </c>
      <c r="K11" s="313">
        <f t="shared" ref="K11:K59" si="2">MAX(0,H11-F11)</f>
        <v>0</v>
      </c>
      <c r="M11" s="836" t="b">
        <f t="shared" ref="M11:M59" si="3">E11=F11+G11</f>
        <v>1</v>
      </c>
      <c r="N11" s="313">
        <f t="shared" ref="N11:N59" si="4">IF(H11&gt;F11,H11-F11,0)-K11</f>
        <v>0</v>
      </c>
      <c r="P11" s="88"/>
    </row>
    <row r="12" spans="1:16" x14ac:dyDescent="0.25">
      <c r="A12" s="20">
        <v>3</v>
      </c>
      <c r="B12" s="20">
        <f>Input!B15</f>
        <v>0</v>
      </c>
      <c r="C12" s="20">
        <f>Input!C15</f>
        <v>0</v>
      </c>
      <c r="D12" s="20">
        <f>Input!D15</f>
        <v>0</v>
      </c>
      <c r="E12" s="76">
        <f>Input!E15</f>
        <v>0</v>
      </c>
      <c r="F12" s="76">
        <f>Input!F15*(Input!$C$10=1)+Input!H15*(Input!$C$10=2)</f>
        <v>0</v>
      </c>
      <c r="G12" s="76">
        <f>Input!G15*(Input!$C$10=1)+Input!I15*(Input!$C$10=2)</f>
        <v>0</v>
      </c>
      <c r="H12" s="76">
        <f>Input!J15</f>
        <v>0</v>
      </c>
      <c r="I12" s="313">
        <f t="shared" si="0"/>
        <v>0</v>
      </c>
      <c r="J12" s="313">
        <f t="shared" si="1"/>
        <v>0</v>
      </c>
      <c r="K12" s="313">
        <f t="shared" si="2"/>
        <v>0</v>
      </c>
      <c r="M12" s="836" t="b">
        <f t="shared" si="3"/>
        <v>1</v>
      </c>
      <c r="N12" s="313">
        <f t="shared" si="4"/>
        <v>0</v>
      </c>
      <c r="P12" s="88"/>
    </row>
    <row r="13" spans="1:16" x14ac:dyDescent="0.25">
      <c r="A13" s="20">
        <v>4</v>
      </c>
      <c r="B13" s="20">
        <f>Input!B16</f>
        <v>0</v>
      </c>
      <c r="C13" s="20">
        <f>Input!C16</f>
        <v>0</v>
      </c>
      <c r="D13" s="20">
        <f>Input!D16</f>
        <v>0</v>
      </c>
      <c r="E13" s="76">
        <f>Input!E16</f>
        <v>0</v>
      </c>
      <c r="F13" s="76">
        <f>Input!F16*(Input!$C$10=1)+Input!H16*(Input!$C$10=2)</f>
        <v>0</v>
      </c>
      <c r="G13" s="76">
        <f>Input!G16*(Input!$C$10=1)+Input!I16*(Input!$C$10=2)</f>
        <v>0</v>
      </c>
      <c r="H13" s="76">
        <f>Input!J16</f>
        <v>0</v>
      </c>
      <c r="I13" s="313">
        <f t="shared" si="0"/>
        <v>0</v>
      </c>
      <c r="J13" s="313">
        <f t="shared" si="1"/>
        <v>0</v>
      </c>
      <c r="K13" s="313">
        <f t="shared" si="2"/>
        <v>0</v>
      </c>
      <c r="M13" s="836" t="b">
        <f t="shared" si="3"/>
        <v>1</v>
      </c>
      <c r="N13" s="313">
        <f t="shared" si="4"/>
        <v>0</v>
      </c>
      <c r="P13" s="88"/>
    </row>
    <row r="14" spans="1:16" x14ac:dyDescent="0.25">
      <c r="A14" s="20">
        <v>5</v>
      </c>
      <c r="B14" s="20">
        <f>Input!B17</f>
        <v>0</v>
      </c>
      <c r="C14" s="20">
        <f>Input!C17</f>
        <v>0</v>
      </c>
      <c r="D14" s="20">
        <f>Input!D17</f>
        <v>0</v>
      </c>
      <c r="E14" s="76">
        <f>Input!E17</f>
        <v>0</v>
      </c>
      <c r="F14" s="76">
        <f>Input!F17*(Input!$C$10=1)+Input!H17*(Input!$C$10=2)</f>
        <v>0</v>
      </c>
      <c r="G14" s="76">
        <f>Input!G17*(Input!$C$10=1)+Input!I17*(Input!$C$10=2)</f>
        <v>0</v>
      </c>
      <c r="H14" s="76">
        <f>Input!J17</f>
        <v>0</v>
      </c>
      <c r="I14" s="313">
        <f t="shared" si="0"/>
        <v>0</v>
      </c>
      <c r="J14" s="313">
        <f t="shared" si="1"/>
        <v>0</v>
      </c>
      <c r="K14" s="313">
        <f t="shared" si="2"/>
        <v>0</v>
      </c>
      <c r="M14" s="836" t="b">
        <f t="shared" si="3"/>
        <v>1</v>
      </c>
      <c r="N14" s="313">
        <f t="shared" si="4"/>
        <v>0</v>
      </c>
      <c r="P14" s="88"/>
    </row>
    <row r="15" spans="1:16" x14ac:dyDescent="0.25">
      <c r="A15" s="20">
        <v>6</v>
      </c>
      <c r="B15" s="20">
        <f>Input!B18</f>
        <v>0</v>
      </c>
      <c r="C15" s="20">
        <f>Input!C18</f>
        <v>0</v>
      </c>
      <c r="D15" s="20">
        <f>Input!D18</f>
        <v>0</v>
      </c>
      <c r="E15" s="76">
        <f>Input!E18</f>
        <v>0</v>
      </c>
      <c r="F15" s="76">
        <f>Input!F18*(Input!$C$10=1)+Input!H18*(Input!$C$10=2)</f>
        <v>0</v>
      </c>
      <c r="G15" s="76">
        <f>Input!G18*(Input!$C$10=1)+Input!I18*(Input!$C$10=2)</f>
        <v>0</v>
      </c>
      <c r="H15" s="76">
        <f>Input!J18</f>
        <v>0</v>
      </c>
      <c r="I15" s="313">
        <f t="shared" si="0"/>
        <v>0</v>
      </c>
      <c r="J15" s="313">
        <f t="shared" si="1"/>
        <v>0</v>
      </c>
      <c r="K15" s="313">
        <f t="shared" si="2"/>
        <v>0</v>
      </c>
      <c r="M15" s="836" t="b">
        <f t="shared" si="3"/>
        <v>1</v>
      </c>
      <c r="N15" s="313">
        <f t="shared" si="4"/>
        <v>0</v>
      </c>
      <c r="P15" s="88"/>
    </row>
    <row r="16" spans="1:16" x14ac:dyDescent="0.25">
      <c r="A16" s="20">
        <v>7</v>
      </c>
      <c r="B16" s="20">
        <f>Input!B19</f>
        <v>0</v>
      </c>
      <c r="C16" s="20">
        <f>Input!C19</f>
        <v>0</v>
      </c>
      <c r="D16" s="20">
        <f>Input!D19</f>
        <v>0</v>
      </c>
      <c r="E16" s="76">
        <f>Input!E19</f>
        <v>0</v>
      </c>
      <c r="F16" s="76">
        <f>Input!F19*(Input!$C$10=1)+Input!H19*(Input!$C$10=2)</f>
        <v>0</v>
      </c>
      <c r="G16" s="76">
        <f>Input!G19*(Input!$C$10=1)+Input!I19*(Input!$C$10=2)</f>
        <v>0</v>
      </c>
      <c r="H16" s="76">
        <f>Input!J19</f>
        <v>0</v>
      </c>
      <c r="I16" s="313">
        <f t="shared" si="0"/>
        <v>0</v>
      </c>
      <c r="J16" s="313">
        <f t="shared" si="1"/>
        <v>0</v>
      </c>
      <c r="K16" s="313">
        <f t="shared" si="2"/>
        <v>0</v>
      </c>
      <c r="M16" s="836" t="b">
        <f t="shared" si="3"/>
        <v>1</v>
      </c>
      <c r="N16" s="313">
        <f t="shared" si="4"/>
        <v>0</v>
      </c>
      <c r="P16" s="88"/>
    </row>
    <row r="17" spans="1:16" x14ac:dyDescent="0.25">
      <c r="A17" s="20">
        <v>8</v>
      </c>
      <c r="B17" s="20">
        <f>Input!B20</f>
        <v>0</v>
      </c>
      <c r="C17" s="20">
        <f>Input!C20</f>
        <v>0</v>
      </c>
      <c r="D17" s="20">
        <f>Input!D20</f>
        <v>0</v>
      </c>
      <c r="E17" s="76">
        <f>Input!E20</f>
        <v>0</v>
      </c>
      <c r="F17" s="76">
        <f>Input!F20*(Input!$C$10=1)+Input!H20*(Input!$C$10=2)</f>
        <v>0</v>
      </c>
      <c r="G17" s="76">
        <f>Input!G20*(Input!$C$10=1)+Input!I20*(Input!$C$10=2)</f>
        <v>0</v>
      </c>
      <c r="H17" s="76">
        <f>Input!J20</f>
        <v>0</v>
      </c>
      <c r="I17" s="313">
        <f t="shared" si="0"/>
        <v>0</v>
      </c>
      <c r="J17" s="313">
        <f t="shared" si="1"/>
        <v>0</v>
      </c>
      <c r="K17" s="313">
        <f t="shared" si="2"/>
        <v>0</v>
      </c>
      <c r="M17" s="836" t="b">
        <f t="shared" si="3"/>
        <v>1</v>
      </c>
      <c r="N17" s="313">
        <f t="shared" si="4"/>
        <v>0</v>
      </c>
      <c r="P17" s="88"/>
    </row>
    <row r="18" spans="1:16" x14ac:dyDescent="0.25">
      <c r="A18" s="20">
        <v>9</v>
      </c>
      <c r="B18" s="20">
        <f>Input!B21</f>
        <v>0</v>
      </c>
      <c r="C18" s="20">
        <f>Input!C21</f>
        <v>0</v>
      </c>
      <c r="D18" s="20">
        <f>Input!D21</f>
        <v>0</v>
      </c>
      <c r="E18" s="76">
        <f>Input!E21</f>
        <v>0</v>
      </c>
      <c r="F18" s="76">
        <f>Input!F21*(Input!$C$10=1)+Input!H21*(Input!$C$10=2)</f>
        <v>0</v>
      </c>
      <c r="G18" s="76">
        <f>Input!G21*(Input!$C$10=1)+Input!I21*(Input!$C$10=2)</f>
        <v>0</v>
      </c>
      <c r="H18" s="76">
        <f>Input!J21</f>
        <v>0</v>
      </c>
      <c r="I18" s="313">
        <f t="shared" si="0"/>
        <v>0</v>
      </c>
      <c r="J18" s="313">
        <f t="shared" si="1"/>
        <v>0</v>
      </c>
      <c r="K18" s="313">
        <f t="shared" si="2"/>
        <v>0</v>
      </c>
      <c r="M18" s="836" t="b">
        <f t="shared" si="3"/>
        <v>1</v>
      </c>
      <c r="N18" s="313">
        <f t="shared" si="4"/>
        <v>0</v>
      </c>
      <c r="P18" s="88"/>
    </row>
    <row r="19" spans="1:16" x14ac:dyDescent="0.25">
      <c r="A19" s="20">
        <v>10</v>
      </c>
      <c r="B19" s="20">
        <f>Input!B22</f>
        <v>0</v>
      </c>
      <c r="C19" s="20">
        <f>Input!C22</f>
        <v>0</v>
      </c>
      <c r="D19" s="20">
        <f>Input!D22</f>
        <v>0</v>
      </c>
      <c r="E19" s="357">
        <f>Input!E22</f>
        <v>0</v>
      </c>
      <c r="F19" s="357">
        <f>Input!F22*(Input!$C$10=1)+Input!H22*(Input!$C$10=2)</f>
        <v>0</v>
      </c>
      <c r="G19" s="357">
        <f>Input!G22*(Input!$C$10=1)+Input!I22*(Input!$C$10=2)</f>
        <v>0</v>
      </c>
      <c r="H19" s="357">
        <f>Input!J22</f>
        <v>0</v>
      </c>
      <c r="I19" s="313">
        <f t="shared" si="0"/>
        <v>0</v>
      </c>
      <c r="J19" s="313">
        <f t="shared" si="1"/>
        <v>0</v>
      </c>
      <c r="K19" s="313">
        <f t="shared" si="2"/>
        <v>0</v>
      </c>
      <c r="M19" s="836" t="b">
        <f t="shared" si="3"/>
        <v>1</v>
      </c>
      <c r="N19" s="313">
        <f t="shared" si="4"/>
        <v>0</v>
      </c>
      <c r="P19" s="88"/>
    </row>
    <row r="20" spans="1:16" x14ac:dyDescent="0.25">
      <c r="A20" s="20">
        <v>11</v>
      </c>
      <c r="B20" s="20">
        <f>Input!B23</f>
        <v>0</v>
      </c>
      <c r="C20" s="20">
        <f>Input!C23</f>
        <v>0</v>
      </c>
      <c r="D20" s="20">
        <f>Input!D23</f>
        <v>0</v>
      </c>
      <c r="E20" s="357">
        <f>Input!E23</f>
        <v>0</v>
      </c>
      <c r="F20" s="357">
        <f>Input!F23*(Input!$C$10=1)+Input!H23*(Input!$C$10=2)</f>
        <v>0</v>
      </c>
      <c r="G20" s="357">
        <f>Input!G23*(Input!$C$10=1)+Input!I23*(Input!$C$10=2)</f>
        <v>0</v>
      </c>
      <c r="H20" s="357">
        <f>Input!J23</f>
        <v>0</v>
      </c>
      <c r="I20" s="313">
        <f t="shared" si="0"/>
        <v>0</v>
      </c>
      <c r="J20" s="313">
        <f t="shared" si="1"/>
        <v>0</v>
      </c>
      <c r="K20" s="313">
        <f t="shared" si="2"/>
        <v>0</v>
      </c>
      <c r="M20" s="836" t="b">
        <f t="shared" si="3"/>
        <v>1</v>
      </c>
      <c r="N20" s="313">
        <f t="shared" si="4"/>
        <v>0</v>
      </c>
      <c r="P20" s="88"/>
    </row>
    <row r="21" spans="1:16" x14ac:dyDescent="0.25">
      <c r="A21" s="20">
        <v>12</v>
      </c>
      <c r="B21" s="20">
        <f>Input!B24</f>
        <v>0</v>
      </c>
      <c r="C21" s="20">
        <f>Input!C24</f>
        <v>0</v>
      </c>
      <c r="D21" s="20">
        <f>Input!D24</f>
        <v>0</v>
      </c>
      <c r="E21" s="357">
        <f>Input!E24</f>
        <v>0</v>
      </c>
      <c r="F21" s="357">
        <f>Input!F24*(Input!$C$10=1)+Input!H24*(Input!$C$10=2)</f>
        <v>0</v>
      </c>
      <c r="G21" s="357">
        <f>Input!G24*(Input!$C$10=1)+Input!I24*(Input!$C$10=2)</f>
        <v>0</v>
      </c>
      <c r="H21" s="357">
        <f>Input!J24</f>
        <v>0</v>
      </c>
      <c r="I21" s="313">
        <f t="shared" si="0"/>
        <v>0</v>
      </c>
      <c r="J21" s="313">
        <f t="shared" si="1"/>
        <v>0</v>
      </c>
      <c r="K21" s="313">
        <f t="shared" si="2"/>
        <v>0</v>
      </c>
      <c r="M21" s="836" t="b">
        <f t="shared" si="3"/>
        <v>1</v>
      </c>
      <c r="N21" s="313">
        <f t="shared" si="4"/>
        <v>0</v>
      </c>
    </row>
    <row r="22" spans="1:16" x14ac:dyDescent="0.25">
      <c r="A22" s="20">
        <v>13</v>
      </c>
      <c r="B22" s="20">
        <f>Input!B25</f>
        <v>0</v>
      </c>
      <c r="C22" s="20">
        <f>Input!C25</f>
        <v>0</v>
      </c>
      <c r="D22" s="20">
        <f>Input!D25</f>
        <v>0</v>
      </c>
      <c r="E22" s="357">
        <f>Input!E25</f>
        <v>0</v>
      </c>
      <c r="F22" s="357">
        <f>Input!F25*(Input!$C$10=1)+Input!H25*(Input!$C$10=2)</f>
        <v>0</v>
      </c>
      <c r="G22" s="357">
        <f>Input!G25*(Input!$C$10=1)+Input!I25*(Input!$C$10=2)</f>
        <v>0</v>
      </c>
      <c r="H22" s="357">
        <f>Input!J25</f>
        <v>0</v>
      </c>
      <c r="I22" s="313">
        <f t="shared" si="0"/>
        <v>0</v>
      </c>
      <c r="J22" s="313">
        <f t="shared" si="1"/>
        <v>0</v>
      </c>
      <c r="K22" s="313">
        <f t="shared" si="2"/>
        <v>0</v>
      </c>
      <c r="M22" s="836" t="b">
        <f t="shared" si="3"/>
        <v>1</v>
      </c>
      <c r="N22" s="313">
        <f t="shared" si="4"/>
        <v>0</v>
      </c>
    </row>
    <row r="23" spans="1:16" x14ac:dyDescent="0.25">
      <c r="A23" s="20">
        <v>14</v>
      </c>
      <c r="B23" s="20">
        <f>Input!B26</f>
        <v>0</v>
      </c>
      <c r="C23" s="20">
        <f>Input!C26</f>
        <v>0</v>
      </c>
      <c r="D23" s="20">
        <f>Input!D26</f>
        <v>0</v>
      </c>
      <c r="E23" s="357">
        <f>Input!E26</f>
        <v>0</v>
      </c>
      <c r="F23" s="357">
        <f>Input!F26*(Input!$C$10=1)+Input!H26*(Input!$C$10=2)</f>
        <v>0</v>
      </c>
      <c r="G23" s="357">
        <f>Input!G26*(Input!$C$10=1)+Input!I26*(Input!$C$10=2)</f>
        <v>0</v>
      </c>
      <c r="H23" s="357">
        <f>Input!J26</f>
        <v>0</v>
      </c>
      <c r="I23" s="313">
        <f t="shared" si="0"/>
        <v>0</v>
      </c>
      <c r="J23" s="313">
        <f t="shared" si="1"/>
        <v>0</v>
      </c>
      <c r="K23" s="313">
        <f t="shared" si="2"/>
        <v>0</v>
      </c>
      <c r="M23" s="836" t="b">
        <f t="shared" si="3"/>
        <v>1</v>
      </c>
      <c r="N23" s="313">
        <f t="shared" si="4"/>
        <v>0</v>
      </c>
    </row>
    <row r="24" spans="1:16" x14ac:dyDescent="0.25">
      <c r="A24" s="20">
        <v>15</v>
      </c>
      <c r="B24" s="20">
        <f>Input!B27</f>
        <v>0</v>
      </c>
      <c r="C24" s="20">
        <f>Input!C27</f>
        <v>0</v>
      </c>
      <c r="D24" s="20">
        <f>Input!D27</f>
        <v>0</v>
      </c>
      <c r="E24" s="357">
        <f>Input!E27</f>
        <v>0</v>
      </c>
      <c r="F24" s="357">
        <f>Input!F27*(Input!$C$10=1)+Input!H27*(Input!$C$10=2)</f>
        <v>0</v>
      </c>
      <c r="G24" s="357">
        <f>Input!G27*(Input!$C$10=1)+Input!I27*(Input!$C$10=2)</f>
        <v>0</v>
      </c>
      <c r="H24" s="357">
        <f>Input!J27</f>
        <v>0</v>
      </c>
      <c r="I24" s="313">
        <f t="shared" si="0"/>
        <v>0</v>
      </c>
      <c r="J24" s="313">
        <f t="shared" si="1"/>
        <v>0</v>
      </c>
      <c r="K24" s="313">
        <f t="shared" si="2"/>
        <v>0</v>
      </c>
      <c r="M24" s="836" t="b">
        <f t="shared" si="3"/>
        <v>1</v>
      </c>
      <c r="N24" s="313">
        <f t="shared" si="4"/>
        <v>0</v>
      </c>
    </row>
    <row r="25" spans="1:16" x14ac:dyDescent="0.25">
      <c r="A25" s="20">
        <v>16</v>
      </c>
      <c r="B25" s="20">
        <f>Input!B28</f>
        <v>0</v>
      </c>
      <c r="C25" s="20">
        <f>Input!C28</f>
        <v>0</v>
      </c>
      <c r="D25" s="20">
        <f>Input!D28</f>
        <v>0</v>
      </c>
      <c r="E25" s="357">
        <f>Input!E28</f>
        <v>0</v>
      </c>
      <c r="F25" s="357">
        <f>Input!F28*(Input!$C$10=1)+Input!H28*(Input!$C$10=2)</f>
        <v>0</v>
      </c>
      <c r="G25" s="357">
        <f>Input!G28*(Input!$C$10=1)+Input!I28*(Input!$C$10=2)</f>
        <v>0</v>
      </c>
      <c r="H25" s="357">
        <f>Input!J28</f>
        <v>0</v>
      </c>
      <c r="I25" s="313">
        <f t="shared" si="0"/>
        <v>0</v>
      </c>
      <c r="J25" s="313">
        <f t="shared" si="1"/>
        <v>0</v>
      </c>
      <c r="K25" s="313">
        <f t="shared" si="2"/>
        <v>0</v>
      </c>
      <c r="M25" s="836" t="b">
        <f t="shared" si="3"/>
        <v>1</v>
      </c>
      <c r="N25" s="313">
        <f t="shared" si="4"/>
        <v>0</v>
      </c>
    </row>
    <row r="26" spans="1:16" x14ac:dyDescent="0.25">
      <c r="A26" s="20">
        <v>17</v>
      </c>
      <c r="B26" s="20">
        <f>Input!B29</f>
        <v>0</v>
      </c>
      <c r="C26" s="20">
        <f>Input!C29</f>
        <v>0</v>
      </c>
      <c r="D26" s="20">
        <f>Input!D29</f>
        <v>0</v>
      </c>
      <c r="E26" s="357">
        <f>Input!E29</f>
        <v>0</v>
      </c>
      <c r="F26" s="357">
        <f>Input!F29*(Input!$C$10=1)+Input!H29*(Input!$C$10=2)</f>
        <v>0</v>
      </c>
      <c r="G26" s="357">
        <f>Input!G29*(Input!$C$10=1)+Input!I29*(Input!$C$10=2)</f>
        <v>0</v>
      </c>
      <c r="H26" s="357">
        <f>Input!J29</f>
        <v>0</v>
      </c>
      <c r="I26" s="313">
        <f t="shared" si="0"/>
        <v>0</v>
      </c>
      <c r="J26" s="313">
        <f t="shared" si="1"/>
        <v>0</v>
      </c>
      <c r="K26" s="313">
        <f t="shared" si="2"/>
        <v>0</v>
      </c>
      <c r="M26" s="836" t="b">
        <f t="shared" si="3"/>
        <v>1</v>
      </c>
      <c r="N26" s="313">
        <f t="shared" si="4"/>
        <v>0</v>
      </c>
    </row>
    <row r="27" spans="1:16" x14ac:dyDescent="0.25">
      <c r="A27" s="20">
        <v>18</v>
      </c>
      <c r="B27" s="20">
        <f>Input!B30</f>
        <v>0</v>
      </c>
      <c r="C27" s="20">
        <f>Input!C30</f>
        <v>0</v>
      </c>
      <c r="D27" s="20">
        <f>Input!D30</f>
        <v>0</v>
      </c>
      <c r="E27" s="357">
        <f>Input!E30</f>
        <v>0</v>
      </c>
      <c r="F27" s="357">
        <f>Input!F30*(Input!$C$10=1)+Input!H30*(Input!$C$10=2)</f>
        <v>0</v>
      </c>
      <c r="G27" s="357">
        <f>Input!G30*(Input!$C$10=1)+Input!I30*(Input!$C$10=2)</f>
        <v>0</v>
      </c>
      <c r="H27" s="357">
        <f>Input!J30</f>
        <v>0</v>
      </c>
      <c r="I27" s="313">
        <f t="shared" si="0"/>
        <v>0</v>
      </c>
      <c r="J27" s="313">
        <f t="shared" si="1"/>
        <v>0</v>
      </c>
      <c r="K27" s="313">
        <f t="shared" si="2"/>
        <v>0</v>
      </c>
      <c r="M27" s="836" t="b">
        <f t="shared" si="3"/>
        <v>1</v>
      </c>
      <c r="N27" s="313">
        <f t="shared" si="4"/>
        <v>0</v>
      </c>
    </row>
    <row r="28" spans="1:16" x14ac:dyDescent="0.25">
      <c r="A28" s="20">
        <v>19</v>
      </c>
      <c r="B28" s="20">
        <f>Input!B31</f>
        <v>0</v>
      </c>
      <c r="C28" s="20">
        <f>Input!C31</f>
        <v>0</v>
      </c>
      <c r="D28" s="20">
        <f>Input!D31</f>
        <v>0</v>
      </c>
      <c r="E28" s="357">
        <f>Input!E31</f>
        <v>0</v>
      </c>
      <c r="F28" s="357">
        <f>Input!F31*(Input!$C$10=1)+Input!H31*(Input!$C$10=2)</f>
        <v>0</v>
      </c>
      <c r="G28" s="357">
        <f>Input!G31*(Input!$C$10=1)+Input!I31*(Input!$C$10=2)</f>
        <v>0</v>
      </c>
      <c r="H28" s="357">
        <f>Input!J31</f>
        <v>0</v>
      </c>
      <c r="I28" s="313">
        <f t="shared" si="0"/>
        <v>0</v>
      </c>
      <c r="J28" s="313">
        <f t="shared" si="1"/>
        <v>0</v>
      </c>
      <c r="K28" s="313">
        <f t="shared" si="2"/>
        <v>0</v>
      </c>
      <c r="M28" s="836" t="b">
        <f t="shared" si="3"/>
        <v>1</v>
      </c>
      <c r="N28" s="313">
        <f t="shared" si="4"/>
        <v>0</v>
      </c>
    </row>
    <row r="29" spans="1:16" x14ac:dyDescent="0.25">
      <c r="A29" s="20">
        <v>20</v>
      </c>
      <c r="B29" s="20">
        <f>Input!B32</f>
        <v>0</v>
      </c>
      <c r="C29" s="20">
        <f>Input!C32</f>
        <v>0</v>
      </c>
      <c r="D29" s="20">
        <f>Input!D32</f>
        <v>0</v>
      </c>
      <c r="E29" s="357">
        <f>Input!E32</f>
        <v>0</v>
      </c>
      <c r="F29" s="357">
        <f>Input!F32*(Input!$C$10=1)+Input!H32*(Input!$C$10=2)</f>
        <v>0</v>
      </c>
      <c r="G29" s="357">
        <f>Input!G32*(Input!$C$10=1)+Input!I32*(Input!$C$10=2)</f>
        <v>0</v>
      </c>
      <c r="H29" s="357">
        <f>Input!J32</f>
        <v>0</v>
      </c>
      <c r="I29" s="313">
        <f t="shared" si="0"/>
        <v>0</v>
      </c>
      <c r="J29" s="313">
        <f t="shared" si="1"/>
        <v>0</v>
      </c>
      <c r="K29" s="313">
        <f t="shared" si="2"/>
        <v>0</v>
      </c>
      <c r="M29" s="836" t="b">
        <f t="shared" si="3"/>
        <v>1</v>
      </c>
      <c r="N29" s="313">
        <f t="shared" si="4"/>
        <v>0</v>
      </c>
    </row>
    <row r="30" spans="1:16" x14ac:dyDescent="0.25">
      <c r="A30" s="20">
        <v>21</v>
      </c>
      <c r="B30" s="20">
        <f>Input!B33</f>
        <v>0</v>
      </c>
      <c r="C30" s="20">
        <f>Input!C33</f>
        <v>0</v>
      </c>
      <c r="D30" s="20">
        <f>Input!D33</f>
        <v>0</v>
      </c>
      <c r="E30" s="357">
        <f>Input!E33</f>
        <v>0</v>
      </c>
      <c r="F30" s="357">
        <f>Input!F33*(Input!$C$10=1)+Input!H33*(Input!$C$10=2)</f>
        <v>0</v>
      </c>
      <c r="G30" s="357">
        <f>Input!G33*(Input!$C$10=1)+Input!I33*(Input!$C$10=2)</f>
        <v>0</v>
      </c>
      <c r="H30" s="357">
        <f>Input!J33</f>
        <v>0</v>
      </c>
      <c r="I30" s="313">
        <f t="shared" si="0"/>
        <v>0</v>
      </c>
      <c r="J30" s="313">
        <f t="shared" si="1"/>
        <v>0</v>
      </c>
      <c r="K30" s="313">
        <f t="shared" si="2"/>
        <v>0</v>
      </c>
      <c r="M30" s="836" t="b">
        <f t="shared" si="3"/>
        <v>1</v>
      </c>
      <c r="N30" s="313">
        <f t="shared" si="4"/>
        <v>0</v>
      </c>
    </row>
    <row r="31" spans="1:16" x14ac:dyDescent="0.25">
      <c r="A31" s="20">
        <v>22</v>
      </c>
      <c r="B31" s="20">
        <f>Input!B34</f>
        <v>0</v>
      </c>
      <c r="C31" s="20">
        <f>Input!C34</f>
        <v>0</v>
      </c>
      <c r="D31" s="20">
        <f>Input!D34</f>
        <v>0</v>
      </c>
      <c r="E31" s="357">
        <f>Input!E34</f>
        <v>0</v>
      </c>
      <c r="F31" s="357">
        <f>Input!F34*(Input!$C$10=1)+Input!H34*(Input!$C$10=2)</f>
        <v>0</v>
      </c>
      <c r="G31" s="357">
        <f>Input!G34*(Input!$C$10=1)+Input!I34*(Input!$C$10=2)</f>
        <v>0</v>
      </c>
      <c r="H31" s="357">
        <f>Input!J34</f>
        <v>0</v>
      </c>
      <c r="I31" s="313">
        <f t="shared" si="0"/>
        <v>0</v>
      </c>
      <c r="J31" s="313">
        <f t="shared" si="1"/>
        <v>0</v>
      </c>
      <c r="K31" s="313">
        <f t="shared" si="2"/>
        <v>0</v>
      </c>
      <c r="M31" s="836" t="b">
        <f t="shared" si="3"/>
        <v>1</v>
      </c>
      <c r="N31" s="313">
        <f t="shared" si="4"/>
        <v>0</v>
      </c>
    </row>
    <row r="32" spans="1:16" x14ac:dyDescent="0.25">
      <c r="A32" s="20">
        <v>23</v>
      </c>
      <c r="B32" s="20">
        <f>Input!B35</f>
        <v>0</v>
      </c>
      <c r="C32" s="20">
        <f>Input!C35</f>
        <v>0</v>
      </c>
      <c r="D32" s="20">
        <f>Input!D35</f>
        <v>0</v>
      </c>
      <c r="E32" s="357">
        <f>Input!E35</f>
        <v>0</v>
      </c>
      <c r="F32" s="357">
        <f>Input!F35*(Input!$C$10=1)+Input!H35*(Input!$C$10=2)</f>
        <v>0</v>
      </c>
      <c r="G32" s="357">
        <f>Input!G35*(Input!$C$10=1)+Input!I35*(Input!$C$10=2)</f>
        <v>0</v>
      </c>
      <c r="H32" s="357">
        <f>Input!J35</f>
        <v>0</v>
      </c>
      <c r="I32" s="313">
        <f t="shared" si="0"/>
        <v>0</v>
      </c>
      <c r="J32" s="313">
        <f t="shared" si="1"/>
        <v>0</v>
      </c>
      <c r="K32" s="313">
        <f t="shared" si="2"/>
        <v>0</v>
      </c>
      <c r="M32" s="836" t="b">
        <f t="shared" si="3"/>
        <v>1</v>
      </c>
      <c r="N32" s="313">
        <f t="shared" si="4"/>
        <v>0</v>
      </c>
    </row>
    <row r="33" spans="1:14" x14ac:dyDescent="0.25">
      <c r="A33" s="20">
        <v>24</v>
      </c>
      <c r="B33" s="20">
        <f>Input!B36</f>
        <v>0</v>
      </c>
      <c r="C33" s="20">
        <f>Input!C36</f>
        <v>0</v>
      </c>
      <c r="D33" s="20">
        <f>Input!D36</f>
        <v>0</v>
      </c>
      <c r="E33" s="357">
        <f>Input!E36</f>
        <v>0</v>
      </c>
      <c r="F33" s="357">
        <f>Input!F36*(Input!$C$10=1)+Input!H36*(Input!$C$10=2)</f>
        <v>0</v>
      </c>
      <c r="G33" s="357">
        <f>Input!G36*(Input!$C$10=1)+Input!I36*(Input!$C$10=2)</f>
        <v>0</v>
      </c>
      <c r="H33" s="357">
        <f>Input!J36</f>
        <v>0</v>
      </c>
      <c r="I33" s="313">
        <f t="shared" si="0"/>
        <v>0</v>
      </c>
      <c r="J33" s="313">
        <f t="shared" si="1"/>
        <v>0</v>
      </c>
      <c r="K33" s="313">
        <f t="shared" si="2"/>
        <v>0</v>
      </c>
      <c r="M33" s="836" t="b">
        <f t="shared" si="3"/>
        <v>1</v>
      </c>
      <c r="N33" s="313">
        <f t="shared" si="4"/>
        <v>0</v>
      </c>
    </row>
    <row r="34" spans="1:14" x14ac:dyDescent="0.25">
      <c r="A34" s="20">
        <v>25</v>
      </c>
      <c r="B34" s="20">
        <f>Input!B37</f>
        <v>0</v>
      </c>
      <c r="C34" s="20">
        <f>Input!C37</f>
        <v>0</v>
      </c>
      <c r="D34" s="20">
        <f>Input!D37</f>
        <v>0</v>
      </c>
      <c r="E34" s="357">
        <f>Input!E37</f>
        <v>0</v>
      </c>
      <c r="F34" s="357">
        <f>Input!F37*(Input!$C$10=1)+Input!H37*(Input!$C$10=2)</f>
        <v>0</v>
      </c>
      <c r="G34" s="357">
        <f>Input!G37*(Input!$C$10=1)+Input!I37*(Input!$C$10=2)</f>
        <v>0</v>
      </c>
      <c r="H34" s="357">
        <f>Input!J37</f>
        <v>0</v>
      </c>
      <c r="I34" s="313">
        <f t="shared" si="0"/>
        <v>0</v>
      </c>
      <c r="J34" s="313">
        <f t="shared" si="1"/>
        <v>0</v>
      </c>
      <c r="K34" s="313">
        <f t="shared" si="2"/>
        <v>0</v>
      </c>
      <c r="M34" s="836" t="b">
        <f t="shared" si="3"/>
        <v>1</v>
      </c>
      <c r="N34" s="313">
        <f t="shared" si="4"/>
        <v>0</v>
      </c>
    </row>
    <row r="35" spans="1:14" x14ac:dyDescent="0.25">
      <c r="A35" s="20">
        <v>26</v>
      </c>
      <c r="B35" s="20">
        <f>Input!B38</f>
        <v>0</v>
      </c>
      <c r="C35" s="20">
        <f>Input!C38</f>
        <v>0</v>
      </c>
      <c r="D35" s="20">
        <f>Input!D38</f>
        <v>0</v>
      </c>
      <c r="E35" s="357">
        <f>Input!E38</f>
        <v>0</v>
      </c>
      <c r="F35" s="357">
        <f>Input!F38*(Input!$C$10=1)+Input!H38*(Input!$C$10=2)</f>
        <v>0</v>
      </c>
      <c r="G35" s="357">
        <f>Input!G38*(Input!$C$10=1)+Input!I38*(Input!$C$10=2)</f>
        <v>0</v>
      </c>
      <c r="H35" s="357">
        <f>Input!J38</f>
        <v>0</v>
      </c>
      <c r="I35" s="313">
        <f t="shared" si="0"/>
        <v>0</v>
      </c>
      <c r="J35" s="313">
        <f t="shared" si="1"/>
        <v>0</v>
      </c>
      <c r="K35" s="313">
        <f t="shared" si="2"/>
        <v>0</v>
      </c>
      <c r="M35" s="836" t="b">
        <f t="shared" si="3"/>
        <v>1</v>
      </c>
      <c r="N35" s="313">
        <f t="shared" si="4"/>
        <v>0</v>
      </c>
    </row>
    <row r="36" spans="1:14" x14ac:dyDescent="0.25">
      <c r="A36" s="20">
        <v>27</v>
      </c>
      <c r="B36" s="20">
        <f>Input!B39</f>
        <v>0</v>
      </c>
      <c r="C36" s="20">
        <f>Input!C39</f>
        <v>0</v>
      </c>
      <c r="D36" s="20">
        <f>Input!D39</f>
        <v>0</v>
      </c>
      <c r="E36" s="357">
        <f>Input!E39</f>
        <v>0</v>
      </c>
      <c r="F36" s="357">
        <f>Input!F39*(Input!$C$10=1)+Input!H39*(Input!$C$10=2)</f>
        <v>0</v>
      </c>
      <c r="G36" s="357">
        <f>Input!G39*(Input!$C$10=1)+Input!I39*(Input!$C$10=2)</f>
        <v>0</v>
      </c>
      <c r="H36" s="357">
        <f>Input!J39</f>
        <v>0</v>
      </c>
      <c r="I36" s="313">
        <f t="shared" si="0"/>
        <v>0</v>
      </c>
      <c r="J36" s="313">
        <f t="shared" si="1"/>
        <v>0</v>
      </c>
      <c r="K36" s="313">
        <f t="shared" si="2"/>
        <v>0</v>
      </c>
      <c r="M36" s="836" t="b">
        <f t="shared" si="3"/>
        <v>1</v>
      </c>
      <c r="N36" s="313">
        <f t="shared" si="4"/>
        <v>0</v>
      </c>
    </row>
    <row r="37" spans="1:14" x14ac:dyDescent="0.25">
      <c r="A37" s="20">
        <v>28</v>
      </c>
      <c r="B37" s="20">
        <f>Input!B40</f>
        <v>0</v>
      </c>
      <c r="C37" s="20">
        <f>Input!C40</f>
        <v>0</v>
      </c>
      <c r="D37" s="20">
        <f>Input!D40</f>
        <v>0</v>
      </c>
      <c r="E37" s="357">
        <f>Input!E40</f>
        <v>0</v>
      </c>
      <c r="F37" s="357">
        <f>Input!F40*(Input!$C$10=1)+Input!H40*(Input!$C$10=2)</f>
        <v>0</v>
      </c>
      <c r="G37" s="357">
        <f>Input!G40*(Input!$C$10=1)+Input!I40*(Input!$C$10=2)</f>
        <v>0</v>
      </c>
      <c r="H37" s="357">
        <f>Input!J40</f>
        <v>0</v>
      </c>
      <c r="I37" s="313">
        <f t="shared" si="0"/>
        <v>0</v>
      </c>
      <c r="J37" s="313">
        <f t="shared" si="1"/>
        <v>0</v>
      </c>
      <c r="K37" s="313">
        <f t="shared" si="2"/>
        <v>0</v>
      </c>
      <c r="M37" s="836" t="b">
        <f t="shared" si="3"/>
        <v>1</v>
      </c>
      <c r="N37" s="313">
        <f t="shared" si="4"/>
        <v>0</v>
      </c>
    </row>
    <row r="38" spans="1:14" x14ac:dyDescent="0.25">
      <c r="A38" s="20">
        <v>29</v>
      </c>
      <c r="B38" s="20">
        <f>Input!B41</f>
        <v>0</v>
      </c>
      <c r="C38" s="20">
        <f>Input!C41</f>
        <v>0</v>
      </c>
      <c r="D38" s="20">
        <f>Input!D41</f>
        <v>0</v>
      </c>
      <c r="E38" s="357">
        <f>Input!E41</f>
        <v>0</v>
      </c>
      <c r="F38" s="357">
        <f>Input!F41*(Input!$C$10=1)+Input!H41*(Input!$C$10=2)</f>
        <v>0</v>
      </c>
      <c r="G38" s="357">
        <f>Input!G41*(Input!$C$10=1)+Input!I41*(Input!$C$10=2)</f>
        <v>0</v>
      </c>
      <c r="H38" s="357">
        <f>Input!J41</f>
        <v>0</v>
      </c>
      <c r="I38" s="313">
        <f t="shared" si="0"/>
        <v>0</v>
      </c>
      <c r="J38" s="313">
        <f t="shared" si="1"/>
        <v>0</v>
      </c>
      <c r="K38" s="313">
        <f t="shared" si="2"/>
        <v>0</v>
      </c>
      <c r="M38" s="836" t="b">
        <f t="shared" si="3"/>
        <v>1</v>
      </c>
      <c r="N38" s="313">
        <f t="shared" si="4"/>
        <v>0</v>
      </c>
    </row>
    <row r="39" spans="1:14" x14ac:dyDescent="0.25">
      <c r="A39" s="20">
        <v>30</v>
      </c>
      <c r="B39" s="20">
        <f>Input!B42</f>
        <v>0</v>
      </c>
      <c r="C39" s="20">
        <f>Input!C42</f>
        <v>0</v>
      </c>
      <c r="D39" s="20">
        <f>Input!D42</f>
        <v>0</v>
      </c>
      <c r="E39" s="357">
        <f>Input!E42</f>
        <v>0</v>
      </c>
      <c r="F39" s="357">
        <f>Input!F42*(Input!$C$10=1)+Input!H42*(Input!$C$10=2)</f>
        <v>0</v>
      </c>
      <c r="G39" s="357">
        <f>Input!G42*(Input!$C$10=1)+Input!I42*(Input!$C$10=2)</f>
        <v>0</v>
      </c>
      <c r="H39" s="357">
        <f>Input!J42</f>
        <v>0</v>
      </c>
      <c r="I39" s="313">
        <f t="shared" si="0"/>
        <v>0</v>
      </c>
      <c r="J39" s="313">
        <f t="shared" si="1"/>
        <v>0</v>
      </c>
      <c r="K39" s="313">
        <f t="shared" si="2"/>
        <v>0</v>
      </c>
      <c r="M39" s="836" t="b">
        <f t="shared" si="3"/>
        <v>1</v>
      </c>
      <c r="N39" s="313">
        <f t="shared" si="4"/>
        <v>0</v>
      </c>
    </row>
    <row r="40" spans="1:14" x14ac:dyDescent="0.25">
      <c r="A40" s="20">
        <v>31</v>
      </c>
      <c r="B40" s="20">
        <f>Input!B43</f>
        <v>0</v>
      </c>
      <c r="C40" s="20">
        <f>Input!C43</f>
        <v>0</v>
      </c>
      <c r="D40" s="20">
        <f>Input!D43</f>
        <v>0</v>
      </c>
      <c r="E40" s="357">
        <f>Input!E43</f>
        <v>0</v>
      </c>
      <c r="F40" s="357">
        <f>Input!F43*(Input!$C$10=1)+Input!H43*(Input!$C$10=2)</f>
        <v>0</v>
      </c>
      <c r="G40" s="357">
        <f>Input!G43*(Input!$C$10=1)+Input!I43*(Input!$C$10=2)</f>
        <v>0</v>
      </c>
      <c r="H40" s="357">
        <f>Input!J43</f>
        <v>0</v>
      </c>
      <c r="I40" s="313">
        <f t="shared" si="0"/>
        <v>0</v>
      </c>
      <c r="J40" s="313">
        <f t="shared" si="1"/>
        <v>0</v>
      </c>
      <c r="K40" s="313">
        <f t="shared" si="2"/>
        <v>0</v>
      </c>
      <c r="M40" s="836" t="b">
        <f t="shared" si="3"/>
        <v>1</v>
      </c>
      <c r="N40" s="313">
        <f t="shared" si="4"/>
        <v>0</v>
      </c>
    </row>
    <row r="41" spans="1:14" x14ac:dyDescent="0.25">
      <c r="A41" s="20">
        <v>32</v>
      </c>
      <c r="B41" s="20">
        <f>Input!B44</f>
        <v>0</v>
      </c>
      <c r="C41" s="20">
        <f>Input!C44</f>
        <v>0</v>
      </c>
      <c r="D41" s="20">
        <f>Input!D44</f>
        <v>0</v>
      </c>
      <c r="E41" s="357">
        <f>Input!E44</f>
        <v>0</v>
      </c>
      <c r="F41" s="357">
        <f>Input!F44*(Input!$C$10=1)+Input!H44*(Input!$C$10=2)</f>
        <v>0</v>
      </c>
      <c r="G41" s="357">
        <f>Input!G44*(Input!$C$10=1)+Input!I44*(Input!$C$10=2)</f>
        <v>0</v>
      </c>
      <c r="H41" s="357">
        <f>Input!J44</f>
        <v>0</v>
      </c>
      <c r="I41" s="313">
        <f t="shared" si="0"/>
        <v>0</v>
      </c>
      <c r="J41" s="313">
        <f t="shared" si="1"/>
        <v>0</v>
      </c>
      <c r="K41" s="313">
        <f t="shared" si="2"/>
        <v>0</v>
      </c>
      <c r="M41" s="836" t="b">
        <f t="shared" si="3"/>
        <v>1</v>
      </c>
      <c r="N41" s="313">
        <f t="shared" si="4"/>
        <v>0</v>
      </c>
    </row>
    <row r="42" spans="1:14" x14ac:dyDescent="0.25">
      <c r="A42" s="20">
        <v>33</v>
      </c>
      <c r="B42" s="20">
        <f>Input!B45</f>
        <v>0</v>
      </c>
      <c r="C42" s="20">
        <f>Input!C45</f>
        <v>0</v>
      </c>
      <c r="D42" s="20">
        <f>Input!D45</f>
        <v>0</v>
      </c>
      <c r="E42" s="357">
        <f>Input!E45</f>
        <v>0</v>
      </c>
      <c r="F42" s="357">
        <f>Input!F45*(Input!$C$10=1)+Input!H45*(Input!$C$10=2)</f>
        <v>0</v>
      </c>
      <c r="G42" s="357">
        <f>Input!G45*(Input!$C$10=1)+Input!I45*(Input!$C$10=2)</f>
        <v>0</v>
      </c>
      <c r="H42" s="357">
        <f>Input!J45</f>
        <v>0</v>
      </c>
      <c r="I42" s="313">
        <f t="shared" si="0"/>
        <v>0</v>
      </c>
      <c r="J42" s="313">
        <f t="shared" si="1"/>
        <v>0</v>
      </c>
      <c r="K42" s="313">
        <f t="shared" si="2"/>
        <v>0</v>
      </c>
      <c r="M42" s="836" t="b">
        <f t="shared" si="3"/>
        <v>1</v>
      </c>
      <c r="N42" s="313">
        <f t="shared" si="4"/>
        <v>0</v>
      </c>
    </row>
    <row r="43" spans="1:14" x14ac:dyDescent="0.25">
      <c r="A43" s="20">
        <v>34</v>
      </c>
      <c r="B43" s="20">
        <f>Input!B46</f>
        <v>0</v>
      </c>
      <c r="C43" s="20">
        <f>Input!C46</f>
        <v>0</v>
      </c>
      <c r="D43" s="20">
        <f>Input!D46</f>
        <v>0</v>
      </c>
      <c r="E43" s="357">
        <f>Input!E46</f>
        <v>0</v>
      </c>
      <c r="F43" s="357">
        <f>Input!F46*(Input!$C$10=1)+Input!H46*(Input!$C$10=2)</f>
        <v>0</v>
      </c>
      <c r="G43" s="357">
        <f>Input!G46*(Input!$C$10=1)+Input!I46*(Input!$C$10=2)</f>
        <v>0</v>
      </c>
      <c r="H43" s="357">
        <f>Input!J46</f>
        <v>0</v>
      </c>
      <c r="I43" s="313">
        <f t="shared" si="0"/>
        <v>0</v>
      </c>
      <c r="J43" s="313">
        <f t="shared" si="1"/>
        <v>0</v>
      </c>
      <c r="K43" s="313">
        <f t="shared" si="2"/>
        <v>0</v>
      </c>
      <c r="M43" s="836" t="b">
        <f t="shared" si="3"/>
        <v>1</v>
      </c>
      <c r="N43" s="313">
        <f t="shared" si="4"/>
        <v>0</v>
      </c>
    </row>
    <row r="44" spans="1:14" x14ac:dyDescent="0.25">
      <c r="A44" s="20">
        <v>35</v>
      </c>
      <c r="B44" s="20">
        <f>Input!B47</f>
        <v>0</v>
      </c>
      <c r="C44" s="20">
        <f>Input!C47</f>
        <v>0</v>
      </c>
      <c r="D44" s="20">
        <f>Input!D47</f>
        <v>0</v>
      </c>
      <c r="E44" s="357">
        <f>Input!E47</f>
        <v>0</v>
      </c>
      <c r="F44" s="357">
        <f>Input!F47*(Input!$C$10=1)+Input!H47*(Input!$C$10=2)</f>
        <v>0</v>
      </c>
      <c r="G44" s="357">
        <f>Input!G47*(Input!$C$10=1)+Input!I47*(Input!$C$10=2)</f>
        <v>0</v>
      </c>
      <c r="H44" s="357">
        <f>Input!J47</f>
        <v>0</v>
      </c>
      <c r="I44" s="313">
        <f t="shared" si="0"/>
        <v>0</v>
      </c>
      <c r="J44" s="313">
        <f t="shared" si="1"/>
        <v>0</v>
      </c>
      <c r="K44" s="313">
        <f t="shared" si="2"/>
        <v>0</v>
      </c>
      <c r="M44" s="836" t="b">
        <f t="shared" si="3"/>
        <v>1</v>
      </c>
      <c r="N44" s="313">
        <f t="shared" si="4"/>
        <v>0</v>
      </c>
    </row>
    <row r="45" spans="1:14" x14ac:dyDescent="0.25">
      <c r="A45" s="20">
        <v>36</v>
      </c>
      <c r="B45" s="20">
        <f>Input!B48</f>
        <v>0</v>
      </c>
      <c r="C45" s="20">
        <f>Input!C48</f>
        <v>0</v>
      </c>
      <c r="D45" s="20">
        <f>Input!D48</f>
        <v>0</v>
      </c>
      <c r="E45" s="357">
        <f>Input!E48</f>
        <v>0</v>
      </c>
      <c r="F45" s="357">
        <f>Input!F48*(Input!$C$10=1)+Input!H48*(Input!$C$10=2)</f>
        <v>0</v>
      </c>
      <c r="G45" s="357">
        <f>Input!G48*(Input!$C$10=1)+Input!I48*(Input!$C$10=2)</f>
        <v>0</v>
      </c>
      <c r="H45" s="357">
        <f>Input!J48</f>
        <v>0</v>
      </c>
      <c r="I45" s="313">
        <f t="shared" si="0"/>
        <v>0</v>
      </c>
      <c r="J45" s="313">
        <f t="shared" si="1"/>
        <v>0</v>
      </c>
      <c r="K45" s="313">
        <f t="shared" si="2"/>
        <v>0</v>
      </c>
      <c r="M45" s="836" t="b">
        <f t="shared" si="3"/>
        <v>1</v>
      </c>
      <c r="N45" s="313">
        <f t="shared" si="4"/>
        <v>0</v>
      </c>
    </row>
    <row r="46" spans="1:14" x14ac:dyDescent="0.25">
      <c r="A46" s="20">
        <v>37</v>
      </c>
      <c r="B46" s="20">
        <f>Input!B49</f>
        <v>0</v>
      </c>
      <c r="C46" s="20">
        <f>Input!C49</f>
        <v>0</v>
      </c>
      <c r="D46" s="20">
        <f>Input!D49</f>
        <v>0</v>
      </c>
      <c r="E46" s="357">
        <f>Input!E49</f>
        <v>0</v>
      </c>
      <c r="F46" s="357">
        <f>Input!F49*(Input!$C$10=1)+Input!H49*(Input!$C$10=2)</f>
        <v>0</v>
      </c>
      <c r="G46" s="357">
        <f>Input!G49*(Input!$C$10=1)+Input!I49*(Input!$C$10=2)</f>
        <v>0</v>
      </c>
      <c r="H46" s="357">
        <f>Input!J49</f>
        <v>0</v>
      </c>
      <c r="I46" s="313">
        <f t="shared" si="0"/>
        <v>0</v>
      </c>
      <c r="J46" s="313">
        <f t="shared" si="1"/>
        <v>0</v>
      </c>
      <c r="K46" s="313">
        <f t="shared" si="2"/>
        <v>0</v>
      </c>
      <c r="M46" s="836" t="b">
        <f t="shared" si="3"/>
        <v>1</v>
      </c>
      <c r="N46" s="313">
        <f t="shared" si="4"/>
        <v>0</v>
      </c>
    </row>
    <row r="47" spans="1:14" x14ac:dyDescent="0.25">
      <c r="A47" s="20">
        <v>38</v>
      </c>
      <c r="B47" s="20">
        <f>Input!B50</f>
        <v>0</v>
      </c>
      <c r="C47" s="20">
        <f>Input!C50</f>
        <v>0</v>
      </c>
      <c r="D47" s="20">
        <f>Input!D50</f>
        <v>0</v>
      </c>
      <c r="E47" s="357">
        <f>Input!E50</f>
        <v>0</v>
      </c>
      <c r="F47" s="357">
        <f>Input!F50*(Input!$C$10=1)+Input!H50*(Input!$C$10=2)</f>
        <v>0</v>
      </c>
      <c r="G47" s="357">
        <f>Input!G50*(Input!$C$10=1)+Input!I50*(Input!$C$10=2)</f>
        <v>0</v>
      </c>
      <c r="H47" s="357">
        <f>Input!J50</f>
        <v>0</v>
      </c>
      <c r="I47" s="313">
        <f t="shared" si="0"/>
        <v>0</v>
      </c>
      <c r="J47" s="313">
        <f t="shared" si="1"/>
        <v>0</v>
      </c>
      <c r="K47" s="313">
        <f t="shared" si="2"/>
        <v>0</v>
      </c>
      <c r="M47" s="836" t="b">
        <f t="shared" si="3"/>
        <v>1</v>
      </c>
      <c r="N47" s="313">
        <f t="shared" si="4"/>
        <v>0</v>
      </c>
    </row>
    <row r="48" spans="1:14" x14ac:dyDescent="0.25">
      <c r="A48" s="20">
        <v>39</v>
      </c>
      <c r="B48" s="20">
        <f>Input!B51</f>
        <v>0</v>
      </c>
      <c r="C48" s="20">
        <f>Input!C51</f>
        <v>0</v>
      </c>
      <c r="D48" s="20">
        <f>Input!D51</f>
        <v>0</v>
      </c>
      <c r="E48" s="357">
        <f>Input!E51</f>
        <v>0</v>
      </c>
      <c r="F48" s="357">
        <f>Input!F51*(Input!$C$10=1)+Input!H51*(Input!$C$10=2)</f>
        <v>0</v>
      </c>
      <c r="G48" s="357">
        <f>Input!G51*(Input!$C$10=1)+Input!I51*(Input!$C$10=2)</f>
        <v>0</v>
      </c>
      <c r="H48" s="357">
        <f>Input!J51</f>
        <v>0</v>
      </c>
      <c r="I48" s="313">
        <f t="shared" si="0"/>
        <v>0</v>
      </c>
      <c r="J48" s="313">
        <f t="shared" si="1"/>
        <v>0</v>
      </c>
      <c r="K48" s="313">
        <f t="shared" si="2"/>
        <v>0</v>
      </c>
      <c r="M48" s="836" t="b">
        <f t="shared" si="3"/>
        <v>1</v>
      </c>
      <c r="N48" s="313">
        <f t="shared" si="4"/>
        <v>0</v>
      </c>
    </row>
    <row r="49" spans="1:14" x14ac:dyDescent="0.25">
      <c r="A49" s="20">
        <v>40</v>
      </c>
      <c r="B49" s="20">
        <f>Input!B52</f>
        <v>0</v>
      </c>
      <c r="C49" s="20">
        <f>Input!C52</f>
        <v>0</v>
      </c>
      <c r="D49" s="20">
        <f>Input!D52</f>
        <v>0</v>
      </c>
      <c r="E49" s="357">
        <f>Input!E52</f>
        <v>0</v>
      </c>
      <c r="F49" s="357">
        <f>Input!F52*(Input!$C$10=1)+Input!H52*(Input!$C$10=2)</f>
        <v>0</v>
      </c>
      <c r="G49" s="357">
        <f>Input!G52*(Input!$C$10=1)+Input!I52*(Input!$C$10=2)</f>
        <v>0</v>
      </c>
      <c r="H49" s="357">
        <f>Input!J52</f>
        <v>0</v>
      </c>
      <c r="I49" s="313">
        <f t="shared" si="0"/>
        <v>0</v>
      </c>
      <c r="J49" s="313">
        <f t="shared" si="1"/>
        <v>0</v>
      </c>
      <c r="K49" s="313">
        <f t="shared" si="2"/>
        <v>0</v>
      </c>
      <c r="M49" s="836" t="b">
        <f t="shared" si="3"/>
        <v>1</v>
      </c>
      <c r="N49" s="313">
        <f t="shared" si="4"/>
        <v>0</v>
      </c>
    </row>
    <row r="50" spans="1:14" x14ac:dyDescent="0.25">
      <c r="A50" s="20">
        <v>41</v>
      </c>
      <c r="B50" s="20">
        <f>Input!B53</f>
        <v>0</v>
      </c>
      <c r="C50" s="20">
        <f>Input!C53</f>
        <v>0</v>
      </c>
      <c r="D50" s="20">
        <f>Input!D53</f>
        <v>0</v>
      </c>
      <c r="E50" s="357">
        <f>Input!E53</f>
        <v>0</v>
      </c>
      <c r="F50" s="357">
        <f>Input!F53*(Input!$C$10=1)+Input!H53*(Input!$C$10=2)</f>
        <v>0</v>
      </c>
      <c r="G50" s="357">
        <f>Input!G53*(Input!$C$10=1)+Input!I53*(Input!$C$10=2)</f>
        <v>0</v>
      </c>
      <c r="H50" s="357">
        <f>Input!J53</f>
        <v>0</v>
      </c>
      <c r="I50" s="313">
        <f t="shared" si="0"/>
        <v>0</v>
      </c>
      <c r="J50" s="313">
        <f t="shared" si="1"/>
        <v>0</v>
      </c>
      <c r="K50" s="313">
        <f t="shared" si="2"/>
        <v>0</v>
      </c>
      <c r="M50" s="836" t="b">
        <f t="shared" si="3"/>
        <v>1</v>
      </c>
      <c r="N50" s="313">
        <f t="shared" si="4"/>
        <v>0</v>
      </c>
    </row>
    <row r="51" spans="1:14" x14ac:dyDescent="0.25">
      <c r="A51" s="20">
        <v>42</v>
      </c>
      <c r="B51" s="20">
        <f>Input!B54</f>
        <v>0</v>
      </c>
      <c r="C51" s="20">
        <f>Input!C54</f>
        <v>0</v>
      </c>
      <c r="D51" s="20">
        <f>Input!D54</f>
        <v>0</v>
      </c>
      <c r="E51" s="357">
        <f>Input!E54</f>
        <v>0</v>
      </c>
      <c r="F51" s="357">
        <f>Input!F54*(Input!$C$10=1)+Input!H54*(Input!$C$10=2)</f>
        <v>0</v>
      </c>
      <c r="G51" s="357">
        <f>Input!G54*(Input!$C$10=1)+Input!I54*(Input!$C$10=2)</f>
        <v>0</v>
      </c>
      <c r="H51" s="357">
        <f>Input!J54</f>
        <v>0</v>
      </c>
      <c r="I51" s="313">
        <f t="shared" si="0"/>
        <v>0</v>
      </c>
      <c r="J51" s="313">
        <f t="shared" si="1"/>
        <v>0</v>
      </c>
      <c r="K51" s="313">
        <f t="shared" si="2"/>
        <v>0</v>
      </c>
      <c r="M51" s="836" t="b">
        <f t="shared" si="3"/>
        <v>1</v>
      </c>
      <c r="N51" s="313">
        <f t="shared" si="4"/>
        <v>0</v>
      </c>
    </row>
    <row r="52" spans="1:14" x14ac:dyDescent="0.25">
      <c r="A52" s="20">
        <v>43</v>
      </c>
      <c r="B52" s="20">
        <f>Input!B55</f>
        <v>0</v>
      </c>
      <c r="C52" s="20">
        <f>Input!C55</f>
        <v>0</v>
      </c>
      <c r="D52" s="20">
        <f>Input!D55</f>
        <v>0</v>
      </c>
      <c r="E52" s="357">
        <f>Input!E55</f>
        <v>0</v>
      </c>
      <c r="F52" s="357">
        <f>Input!F55*(Input!$C$10=1)+Input!H55*(Input!$C$10=2)</f>
        <v>0</v>
      </c>
      <c r="G52" s="357">
        <f>Input!G55*(Input!$C$10=1)+Input!I55*(Input!$C$10=2)</f>
        <v>0</v>
      </c>
      <c r="H52" s="357">
        <f>Input!J55</f>
        <v>0</v>
      </c>
      <c r="I52" s="313">
        <f t="shared" si="0"/>
        <v>0</v>
      </c>
      <c r="J52" s="313">
        <f t="shared" si="1"/>
        <v>0</v>
      </c>
      <c r="K52" s="313">
        <f t="shared" si="2"/>
        <v>0</v>
      </c>
      <c r="M52" s="836" t="b">
        <f t="shared" si="3"/>
        <v>1</v>
      </c>
      <c r="N52" s="313">
        <f t="shared" si="4"/>
        <v>0</v>
      </c>
    </row>
    <row r="53" spans="1:14" x14ac:dyDescent="0.25">
      <c r="A53" s="20">
        <v>44</v>
      </c>
      <c r="B53" s="20">
        <f>Input!B56</f>
        <v>0</v>
      </c>
      <c r="C53" s="20">
        <f>Input!C56</f>
        <v>0</v>
      </c>
      <c r="D53" s="20">
        <f>Input!D56</f>
        <v>0</v>
      </c>
      <c r="E53" s="357">
        <f>Input!E56</f>
        <v>0</v>
      </c>
      <c r="F53" s="357">
        <f>Input!F56*(Input!$C$10=1)+Input!H56*(Input!$C$10=2)</f>
        <v>0</v>
      </c>
      <c r="G53" s="357">
        <f>Input!G56*(Input!$C$10=1)+Input!I56*(Input!$C$10=2)</f>
        <v>0</v>
      </c>
      <c r="H53" s="357">
        <f>Input!J56</f>
        <v>0</v>
      </c>
      <c r="I53" s="313">
        <f t="shared" si="0"/>
        <v>0</v>
      </c>
      <c r="J53" s="313">
        <f t="shared" si="1"/>
        <v>0</v>
      </c>
      <c r="K53" s="313">
        <f t="shared" si="2"/>
        <v>0</v>
      </c>
      <c r="M53" s="836" t="b">
        <f t="shared" si="3"/>
        <v>1</v>
      </c>
      <c r="N53" s="313">
        <f t="shared" si="4"/>
        <v>0</v>
      </c>
    </row>
    <row r="54" spans="1:14" x14ac:dyDescent="0.25">
      <c r="A54" s="20">
        <v>45</v>
      </c>
      <c r="B54" s="20">
        <f>Input!B57</f>
        <v>0</v>
      </c>
      <c r="C54" s="20">
        <f>Input!C57</f>
        <v>0</v>
      </c>
      <c r="D54" s="20">
        <f>Input!D57</f>
        <v>0</v>
      </c>
      <c r="E54" s="357">
        <f>Input!E57</f>
        <v>0</v>
      </c>
      <c r="F54" s="357">
        <f>Input!F57*(Input!$C$10=1)+Input!H57*(Input!$C$10=2)</f>
        <v>0</v>
      </c>
      <c r="G54" s="357">
        <f>Input!G57*(Input!$C$10=1)+Input!I57*(Input!$C$10=2)</f>
        <v>0</v>
      </c>
      <c r="H54" s="357">
        <f>Input!J57</f>
        <v>0</v>
      </c>
      <c r="I54" s="313">
        <f t="shared" si="0"/>
        <v>0</v>
      </c>
      <c r="J54" s="313">
        <f t="shared" si="1"/>
        <v>0</v>
      </c>
      <c r="K54" s="313">
        <f t="shared" si="2"/>
        <v>0</v>
      </c>
      <c r="M54" s="836" t="b">
        <f t="shared" si="3"/>
        <v>1</v>
      </c>
      <c r="N54" s="313">
        <f t="shared" si="4"/>
        <v>0</v>
      </c>
    </row>
    <row r="55" spans="1:14" x14ac:dyDescent="0.25">
      <c r="A55" s="20">
        <v>46</v>
      </c>
      <c r="B55" s="20">
        <f>Input!B58</f>
        <v>0</v>
      </c>
      <c r="C55" s="20">
        <f>Input!C58</f>
        <v>0</v>
      </c>
      <c r="D55" s="20">
        <f>Input!D58</f>
        <v>0</v>
      </c>
      <c r="E55" s="357">
        <f>Input!E58</f>
        <v>0</v>
      </c>
      <c r="F55" s="357">
        <f>Input!F58*(Input!$C$10=1)+Input!H58*(Input!$C$10=2)</f>
        <v>0</v>
      </c>
      <c r="G55" s="357">
        <f>Input!G58*(Input!$C$10=1)+Input!I58*(Input!$C$10=2)</f>
        <v>0</v>
      </c>
      <c r="H55" s="357">
        <f>Input!J58</f>
        <v>0</v>
      </c>
      <c r="I55" s="313">
        <f t="shared" si="0"/>
        <v>0</v>
      </c>
      <c r="J55" s="313">
        <f t="shared" si="1"/>
        <v>0</v>
      </c>
      <c r="K55" s="313">
        <f t="shared" si="2"/>
        <v>0</v>
      </c>
      <c r="M55" s="836" t="b">
        <f t="shared" si="3"/>
        <v>1</v>
      </c>
      <c r="N55" s="313">
        <f t="shared" si="4"/>
        <v>0</v>
      </c>
    </row>
    <row r="56" spans="1:14" x14ac:dyDescent="0.25">
      <c r="A56" s="20">
        <v>47</v>
      </c>
      <c r="B56" s="20">
        <f>Input!B59</f>
        <v>0</v>
      </c>
      <c r="C56" s="20">
        <f>Input!C59</f>
        <v>0</v>
      </c>
      <c r="D56" s="20">
        <f>Input!D59</f>
        <v>0</v>
      </c>
      <c r="E56" s="357">
        <f>Input!E59</f>
        <v>0</v>
      </c>
      <c r="F56" s="357">
        <f>Input!F59*(Input!$C$10=1)+Input!H59*(Input!$C$10=2)</f>
        <v>0</v>
      </c>
      <c r="G56" s="357">
        <f>Input!G59*(Input!$C$10=1)+Input!I59*(Input!$C$10=2)</f>
        <v>0</v>
      </c>
      <c r="H56" s="357">
        <f>Input!J59</f>
        <v>0</v>
      </c>
      <c r="I56" s="313">
        <f t="shared" si="0"/>
        <v>0</v>
      </c>
      <c r="J56" s="313">
        <f t="shared" si="1"/>
        <v>0</v>
      </c>
      <c r="K56" s="313">
        <f t="shared" si="2"/>
        <v>0</v>
      </c>
      <c r="M56" s="836" t="b">
        <f t="shared" si="3"/>
        <v>1</v>
      </c>
      <c r="N56" s="313">
        <f t="shared" si="4"/>
        <v>0</v>
      </c>
    </row>
    <row r="57" spans="1:14" x14ac:dyDescent="0.25">
      <c r="A57" s="20">
        <v>48</v>
      </c>
      <c r="B57" s="20">
        <f>Input!B60</f>
        <v>0</v>
      </c>
      <c r="C57" s="20">
        <f>Input!C60</f>
        <v>0</v>
      </c>
      <c r="D57" s="20">
        <f>Input!D60</f>
        <v>0</v>
      </c>
      <c r="E57" s="357">
        <f>Input!E60</f>
        <v>0</v>
      </c>
      <c r="F57" s="357">
        <f>Input!F60*(Input!$C$10=1)+Input!H60*(Input!$C$10=2)</f>
        <v>0</v>
      </c>
      <c r="G57" s="357">
        <f>Input!G60*(Input!$C$10=1)+Input!I60*(Input!$C$10=2)</f>
        <v>0</v>
      </c>
      <c r="H57" s="357">
        <f>Input!J60</f>
        <v>0</v>
      </c>
      <c r="I57" s="313">
        <f t="shared" si="0"/>
        <v>0</v>
      </c>
      <c r="J57" s="313">
        <f t="shared" si="1"/>
        <v>0</v>
      </c>
      <c r="K57" s="313">
        <f t="shared" si="2"/>
        <v>0</v>
      </c>
      <c r="M57" s="836" t="b">
        <f t="shared" si="3"/>
        <v>1</v>
      </c>
      <c r="N57" s="313">
        <f t="shared" si="4"/>
        <v>0</v>
      </c>
    </row>
    <row r="58" spans="1:14" x14ac:dyDescent="0.25">
      <c r="A58" s="20">
        <v>49</v>
      </c>
      <c r="B58" s="20">
        <f>Input!B61</f>
        <v>0</v>
      </c>
      <c r="C58" s="20">
        <f>Input!C61</f>
        <v>0</v>
      </c>
      <c r="D58" s="20">
        <f>Input!D61</f>
        <v>0</v>
      </c>
      <c r="E58" s="357">
        <f>Input!E61</f>
        <v>0</v>
      </c>
      <c r="F58" s="357">
        <f>Input!F61*(Input!$C$10=1)+Input!H61*(Input!$C$10=2)</f>
        <v>0</v>
      </c>
      <c r="G58" s="357">
        <f>Input!G61*(Input!$C$10=1)+Input!I61*(Input!$C$10=2)</f>
        <v>0</v>
      </c>
      <c r="H58" s="357">
        <f>Input!J61</f>
        <v>0</v>
      </c>
      <c r="I58" s="313">
        <f t="shared" si="0"/>
        <v>0</v>
      </c>
      <c r="J58" s="313">
        <f t="shared" si="1"/>
        <v>0</v>
      </c>
      <c r="K58" s="313">
        <f t="shared" si="2"/>
        <v>0</v>
      </c>
      <c r="M58" s="836" t="b">
        <f t="shared" si="3"/>
        <v>1</v>
      </c>
      <c r="N58" s="313">
        <f t="shared" si="4"/>
        <v>0</v>
      </c>
    </row>
    <row r="59" spans="1:14" x14ac:dyDescent="0.25">
      <c r="A59" s="20">
        <v>50</v>
      </c>
      <c r="B59" s="20">
        <f>Input!B62</f>
        <v>0</v>
      </c>
      <c r="C59" s="20">
        <f>Input!C62</f>
        <v>0</v>
      </c>
      <c r="D59" s="20">
        <f>Input!D62</f>
        <v>0</v>
      </c>
      <c r="E59" s="357">
        <f>Input!E62</f>
        <v>0</v>
      </c>
      <c r="F59" s="357">
        <f>Input!F62*(Input!$C$10=1)+Input!H62*(Input!$C$10=2)</f>
        <v>0</v>
      </c>
      <c r="G59" s="357">
        <f>Input!G62*(Input!$C$10=1)+Input!I62*(Input!$C$10=2)</f>
        <v>0</v>
      </c>
      <c r="H59" s="357">
        <f>Input!J62</f>
        <v>0</v>
      </c>
      <c r="I59" s="313">
        <f t="shared" si="0"/>
        <v>0</v>
      </c>
      <c r="J59" s="313">
        <f t="shared" si="1"/>
        <v>0</v>
      </c>
      <c r="K59" s="313">
        <f t="shared" si="2"/>
        <v>0</v>
      </c>
      <c r="M59" s="836" t="b">
        <f t="shared" si="3"/>
        <v>1</v>
      </c>
      <c r="N59" s="313">
        <f t="shared" si="4"/>
        <v>0</v>
      </c>
    </row>
    <row r="60" spans="1:14" x14ac:dyDescent="0.25">
      <c r="I60" s="354" t="b">
        <f>SUM(I10:I59)='Market Consistent Balance Sheet'!D68</f>
        <v>1</v>
      </c>
      <c r="J60" s="337"/>
      <c r="K60" s="337"/>
    </row>
    <row r="61" spans="1:14" x14ac:dyDescent="0.25"/>
    <row r="62" spans="1:14" x14ac:dyDescent="0.25"/>
    <row r="63" spans="1:14" x14ac:dyDescent="0.25"/>
    <row r="64" spans="1:1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sheetData>
  <mergeCells count="2">
    <mergeCell ref="E7:G7"/>
    <mergeCell ref="A1:C1"/>
  </mergeCells>
  <pageMargins left="0.7" right="0.7" top="0.75" bottom="0.75" header="0.3" footer="0.3"/>
  <legacy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5A4A1-FA73-443E-9BBC-0B6AD8F70244}">
  <sheetPr>
    <tabColor rgb="FFFFFF99"/>
  </sheetPr>
  <dimension ref="A1:U40"/>
  <sheetViews>
    <sheetView zoomScale="85" zoomScaleNormal="85" workbookViewId="0">
      <selection sqref="A1:I1"/>
    </sheetView>
  </sheetViews>
  <sheetFormatPr defaultColWidth="0" defaultRowHeight="18" customHeight="1" x14ac:dyDescent="0.25"/>
  <cols>
    <col min="1" max="1" width="5.5546875" style="18" customWidth="1"/>
    <col min="2" max="2" width="78.44140625" style="18" customWidth="1"/>
    <col min="3" max="3" width="16.5546875" style="30" customWidth="1"/>
    <col min="4" max="4" width="14.21875" style="18" customWidth="1"/>
    <col min="5" max="5" width="18.5546875" style="18" customWidth="1"/>
    <col min="6" max="6" width="49.77734375" style="18" bestFit="1" customWidth="1"/>
    <col min="7" max="8" width="14.5546875" style="18" customWidth="1"/>
    <col min="9" max="9" width="17.44140625" style="18" customWidth="1"/>
    <col min="10" max="18" width="0" style="18" hidden="1" customWidth="1"/>
    <col min="19" max="21" width="20.44140625" style="18" hidden="1" customWidth="1"/>
    <col min="22" max="16384" width="0" style="18" hidden="1"/>
  </cols>
  <sheetData>
    <row r="1" spans="1:9" ht="18" customHeight="1" x14ac:dyDescent="0.25">
      <c r="A1" s="967" t="s">
        <v>754</v>
      </c>
      <c r="B1" s="967"/>
      <c r="C1" s="967"/>
      <c r="D1" s="967"/>
      <c r="E1" s="967"/>
      <c r="F1" s="967"/>
      <c r="G1" s="967"/>
      <c r="H1" s="967"/>
      <c r="I1" s="967"/>
    </row>
    <row r="2" spans="1:9" ht="14.25" customHeight="1" x14ac:dyDescent="0.25">
      <c r="A2" s="981" t="s">
        <v>435</v>
      </c>
      <c r="B2" s="981"/>
      <c r="C2" s="981"/>
      <c r="D2" s="635"/>
      <c r="E2" s="635"/>
      <c r="F2" s="635"/>
      <c r="G2" s="635"/>
      <c r="H2" s="635"/>
      <c r="I2" s="635"/>
    </row>
    <row r="3" spans="1:9" ht="14.25" customHeight="1" x14ac:dyDescent="0.25">
      <c r="A3" s="19" t="s">
        <v>436</v>
      </c>
      <c r="B3" s="40"/>
      <c r="C3" s="40"/>
      <c r="D3" s="635"/>
      <c r="E3" s="635"/>
      <c r="F3" s="635"/>
      <c r="G3" s="635"/>
      <c r="H3" s="635"/>
      <c r="I3" s="635"/>
    </row>
    <row r="4" spans="1:9" ht="14.25" customHeight="1" x14ac:dyDescent="0.25">
      <c r="A4" s="19" t="s">
        <v>693</v>
      </c>
      <c r="B4" s="40"/>
      <c r="C4" s="40"/>
      <c r="D4" s="635"/>
      <c r="E4" s="635"/>
      <c r="F4" s="635"/>
      <c r="G4" s="635"/>
      <c r="H4" s="635"/>
      <c r="I4" s="635"/>
    </row>
    <row r="5" spans="1:9" ht="18" customHeight="1" x14ac:dyDescent="0.25">
      <c r="A5" s="89" t="s">
        <v>237</v>
      </c>
      <c r="C5" s="18"/>
    </row>
    <row r="6" spans="1:9" ht="18" customHeight="1" x14ac:dyDescent="0.25">
      <c r="A6" s="89" t="s">
        <v>753</v>
      </c>
      <c r="C6" s="18"/>
    </row>
    <row r="7" spans="1:9" ht="18" customHeight="1" x14ac:dyDescent="0.25">
      <c r="A7" s="89" t="s">
        <v>757</v>
      </c>
      <c r="C7" s="18"/>
    </row>
    <row r="8" spans="1:9" ht="18" customHeight="1" x14ac:dyDescent="0.25">
      <c r="A8" s="89" t="s">
        <v>755</v>
      </c>
      <c r="C8" s="18"/>
    </row>
    <row r="9" spans="1:9" ht="18" customHeight="1" x14ac:dyDescent="0.25">
      <c r="A9" s="89" t="s">
        <v>756</v>
      </c>
      <c r="C9" s="18"/>
    </row>
    <row r="10" spans="1:9" ht="18" customHeight="1" x14ac:dyDescent="0.25">
      <c r="A10" s="89" t="s">
        <v>599</v>
      </c>
    </row>
    <row r="11" spans="1:9" ht="18" customHeight="1" x14ac:dyDescent="0.25">
      <c r="B11" s="238" t="s">
        <v>758</v>
      </c>
    </row>
    <row r="12" spans="1:9" ht="18" customHeight="1" x14ac:dyDescent="0.25">
      <c r="A12" s="351" t="s">
        <v>22</v>
      </c>
      <c r="B12" s="351" t="s">
        <v>209</v>
      </c>
      <c r="C12" s="351" t="s">
        <v>268</v>
      </c>
    </row>
    <row r="13" spans="1:9" ht="26.4" x14ac:dyDescent="0.25">
      <c r="A13" s="20">
        <v>1</v>
      </c>
      <c r="B13" s="688" t="s">
        <v>889</v>
      </c>
      <c r="C13" s="834">
        <f>SUM(C14:C19)</f>
        <v>0</v>
      </c>
      <c r="D13" s="835" t="b">
        <f>SUM('Table 2E - Coinsurance Detail'!I10:I59)=C13</f>
        <v>1</v>
      </c>
      <c r="E13" s="89" t="s">
        <v>485</v>
      </c>
    </row>
    <row r="14" spans="1:9" ht="18" customHeight="1" x14ac:dyDescent="0.25">
      <c r="A14" s="20"/>
      <c r="B14" s="8" t="s">
        <v>582</v>
      </c>
      <c r="C14" s="92">
        <f>SUMIF('Table 2E - Coinsurance Detail'!$D$10:$D$59,0,'Table 2E - Coinsurance Detail'!$I$10:$I$59)</f>
        <v>0</v>
      </c>
    </row>
    <row r="15" spans="1:9" ht="18" customHeight="1" x14ac:dyDescent="0.25">
      <c r="A15" s="20"/>
      <c r="B15" s="8" t="s">
        <v>0</v>
      </c>
      <c r="C15" s="92">
        <f>SUMIF('Table 2E - Coinsurance Detail'!$D$10:$D$59,1,'Table 2E - Coinsurance Detail'!$I$10:$I$59)</f>
        <v>0</v>
      </c>
    </row>
    <row r="16" spans="1:9" ht="18" customHeight="1" x14ac:dyDescent="0.25">
      <c r="A16" s="20"/>
      <c r="B16" s="8" t="s">
        <v>1</v>
      </c>
      <c r="C16" s="92">
        <f>SUMIF('Table 2E - Coinsurance Detail'!$D$10:$D$59,2,'Table 2E - Coinsurance Detail'!$I$10:$I$59)</f>
        <v>0</v>
      </c>
    </row>
    <row r="17" spans="1:9" ht="18" customHeight="1" x14ac:dyDescent="0.25">
      <c r="A17" s="20"/>
      <c r="B17" s="9" t="s">
        <v>2</v>
      </c>
      <c r="C17" s="92">
        <f>SUMIF('Table 2E - Coinsurance Detail'!$D$10:$D$59,3,'Table 2E - Coinsurance Detail'!$I$10:$I$59)</f>
        <v>0</v>
      </c>
    </row>
    <row r="18" spans="1:9" ht="18" customHeight="1" x14ac:dyDescent="0.25">
      <c r="A18" s="20"/>
      <c r="B18" s="9" t="s">
        <v>702</v>
      </c>
      <c r="C18" s="92">
        <f>SUMIF('Table 2E - Coinsurance Detail'!$D$10:$D$59,4,'Table 2E - Coinsurance Detail'!$I$10:$I$59)</f>
        <v>0</v>
      </c>
    </row>
    <row r="19" spans="1:9" ht="18" customHeight="1" x14ac:dyDescent="0.25">
      <c r="A19" s="20"/>
      <c r="B19" s="8" t="s">
        <v>703</v>
      </c>
      <c r="C19" s="92">
        <f>SUMIF('Table 2E - Coinsurance Detail'!$D$10:$D$59,5,'Table 2E - Coinsurance Detail'!$I$10:$I$59)</f>
        <v>0</v>
      </c>
    </row>
    <row r="20" spans="1:9" ht="18" customHeight="1" x14ac:dyDescent="0.25">
      <c r="A20" s="20">
        <v>2</v>
      </c>
      <c r="B20" s="688" t="s">
        <v>890</v>
      </c>
      <c r="C20" s="834">
        <f>SUM(C21:C26)</f>
        <v>0</v>
      </c>
      <c r="D20" s="835" t="b">
        <f>SUM('Table 2E - Coinsurance Detail'!J10:J59)=C20</f>
        <v>1</v>
      </c>
      <c r="E20" s="89" t="s">
        <v>485</v>
      </c>
    </row>
    <row r="21" spans="1:9" ht="18" customHeight="1" x14ac:dyDescent="0.25">
      <c r="A21" s="20"/>
      <c r="B21" s="8" t="s">
        <v>582</v>
      </c>
      <c r="C21" s="92">
        <f>SUMIF('Table 2E - Coinsurance Detail'!$D$10:$D$59,0,'Table 2E - Coinsurance Detail'!$J$10:$J$59)</f>
        <v>0</v>
      </c>
    </row>
    <row r="22" spans="1:9" ht="18" customHeight="1" x14ac:dyDescent="0.25">
      <c r="A22" s="20"/>
      <c r="B22" s="8" t="s">
        <v>0</v>
      </c>
      <c r="C22" s="92">
        <f>SUMIF('Table 2E - Coinsurance Detail'!$D$10:$D$59,1,'Table 2E - Coinsurance Detail'!$J$10:$J$59)</f>
        <v>0</v>
      </c>
    </row>
    <row r="23" spans="1:9" ht="18" customHeight="1" x14ac:dyDescent="0.25">
      <c r="A23" s="20"/>
      <c r="B23" s="8" t="s">
        <v>1</v>
      </c>
      <c r="C23" s="92">
        <f>SUMIF('Table 2E - Coinsurance Detail'!$D$10:$D$59,2,'Table 2E - Coinsurance Detail'!$J$10:$J$59)</f>
        <v>0</v>
      </c>
    </row>
    <row r="24" spans="1:9" ht="18" customHeight="1" x14ac:dyDescent="0.25">
      <c r="A24" s="20"/>
      <c r="B24" s="9" t="s">
        <v>2</v>
      </c>
      <c r="C24" s="92">
        <f>SUMIF('Table 2E - Coinsurance Detail'!$D$10:$D$59,3,'Table 2E - Coinsurance Detail'!$J$10:$J$59)</f>
        <v>0</v>
      </c>
    </row>
    <row r="25" spans="1:9" ht="18" customHeight="1" x14ac:dyDescent="0.25">
      <c r="A25" s="20"/>
      <c r="B25" s="9" t="s">
        <v>702</v>
      </c>
      <c r="C25" s="92">
        <f>SUMIF('Table 2E - Coinsurance Detail'!$D$10:$D$59,4,'Table 2E - Coinsurance Detail'!$J$10:$J$59)</f>
        <v>0</v>
      </c>
    </row>
    <row r="26" spans="1:9" ht="18" customHeight="1" x14ac:dyDescent="0.25">
      <c r="A26" s="20"/>
      <c r="B26" s="8" t="s">
        <v>703</v>
      </c>
      <c r="C26" s="92">
        <f>SUMIF('Table 2E - Coinsurance Detail'!$D$10:$D$59,5,'Table 2E - Coinsurance Detail'!$J$10:$J$59)</f>
        <v>0</v>
      </c>
      <c r="F26" s="350" t="s">
        <v>580</v>
      </c>
    </row>
    <row r="27" spans="1:9" ht="27" customHeight="1" x14ac:dyDescent="0.25">
      <c r="A27" s="20">
        <v>3</v>
      </c>
      <c r="B27" s="90" t="s">
        <v>764</v>
      </c>
      <c r="C27" s="834">
        <f>SUM(C28:C33)</f>
        <v>0</v>
      </c>
      <c r="D27" s="835" t="b">
        <f>('Table 2A - Liability Breakdown'!P26-'Table 2A - Liability Breakdown'!S26)=C27</f>
        <v>1</v>
      </c>
      <c r="E27" s="89" t="s">
        <v>486</v>
      </c>
      <c r="F27" s="90" t="s">
        <v>302</v>
      </c>
      <c r="G27" s="91">
        <f>SUM(G28:G33)</f>
        <v>0</v>
      </c>
      <c r="H27" s="349" t="e">
        <f>'Table 2A - Liability Breakdown'!#REF!-'Table 2A - Liability Breakdown'!#REF!</f>
        <v>#REF!</v>
      </c>
      <c r="I27" s="89" t="s">
        <v>581</v>
      </c>
    </row>
    <row r="28" spans="1:9" ht="18" customHeight="1" x14ac:dyDescent="0.25">
      <c r="A28" s="20"/>
      <c r="B28" s="8" t="s">
        <v>582</v>
      </c>
      <c r="C28" s="93"/>
      <c r="F28" s="8" t="s">
        <v>582</v>
      </c>
      <c r="G28" s="93"/>
    </row>
    <row r="29" spans="1:9" ht="18" customHeight="1" x14ac:dyDescent="0.25">
      <c r="A29" s="20"/>
      <c r="B29" s="8" t="s">
        <v>0</v>
      </c>
      <c r="C29" s="93"/>
      <c r="F29" s="8" t="s">
        <v>0</v>
      </c>
      <c r="G29" s="93"/>
    </row>
    <row r="30" spans="1:9" ht="18" customHeight="1" x14ac:dyDescent="0.25">
      <c r="A30" s="20"/>
      <c r="B30" s="8" t="s">
        <v>1</v>
      </c>
      <c r="C30" s="93"/>
      <c r="F30" s="8" t="s">
        <v>1</v>
      </c>
      <c r="G30" s="93"/>
    </row>
    <row r="31" spans="1:9" ht="18" customHeight="1" x14ac:dyDescent="0.25">
      <c r="A31" s="20"/>
      <c r="B31" s="9" t="s">
        <v>2</v>
      </c>
      <c r="C31" s="93"/>
      <c r="F31" s="9" t="s">
        <v>2</v>
      </c>
      <c r="G31" s="93"/>
    </row>
    <row r="32" spans="1:9" ht="18" customHeight="1" x14ac:dyDescent="0.25">
      <c r="A32" s="20"/>
      <c r="B32" s="9" t="s">
        <v>702</v>
      </c>
      <c r="C32" s="93"/>
      <c r="F32" s="9" t="s">
        <v>702</v>
      </c>
      <c r="G32" s="93"/>
    </row>
    <row r="33" spans="1:9" ht="18" customHeight="1" x14ac:dyDescent="0.25">
      <c r="A33" s="20"/>
      <c r="B33" s="8" t="s">
        <v>703</v>
      </c>
      <c r="C33" s="93"/>
      <c r="F33" s="8" t="s">
        <v>703</v>
      </c>
      <c r="G33" s="93"/>
    </row>
    <row r="34" spans="1:9" ht="18" customHeight="1" x14ac:dyDescent="0.25">
      <c r="A34" s="20">
        <v>4</v>
      </c>
      <c r="B34" s="90" t="s">
        <v>765</v>
      </c>
      <c r="C34" s="834">
        <f>SUM(C35:C40)</f>
        <v>0</v>
      </c>
      <c r="D34" s="835" t="b">
        <f>('Table 2A - Liability Breakdown'!E26-'Table 2A - Liability Breakdown'!I26)=C34</f>
        <v>1</v>
      </c>
      <c r="E34" s="89" t="s">
        <v>486</v>
      </c>
      <c r="F34" s="90" t="s">
        <v>272</v>
      </c>
      <c r="G34" s="91">
        <f>SUM(G35:G40)</f>
        <v>0</v>
      </c>
      <c r="H34" s="349" t="e">
        <f>'Table 2A - Liability Breakdown'!#REF!-'Table 2A - Liability Breakdown'!#REF!</f>
        <v>#REF!</v>
      </c>
      <c r="I34" s="89" t="s">
        <v>581</v>
      </c>
    </row>
    <row r="35" spans="1:9" ht="18" customHeight="1" x14ac:dyDescent="0.25">
      <c r="A35" s="20"/>
      <c r="B35" s="8" t="s">
        <v>582</v>
      </c>
      <c r="C35" s="93"/>
      <c r="F35" s="8" t="s">
        <v>582</v>
      </c>
      <c r="G35" s="93"/>
    </row>
    <row r="36" spans="1:9" ht="18" customHeight="1" x14ac:dyDescent="0.25">
      <c r="A36" s="20"/>
      <c r="B36" s="8" t="s">
        <v>0</v>
      </c>
      <c r="C36" s="93"/>
      <c r="F36" s="8" t="s">
        <v>0</v>
      </c>
      <c r="G36" s="93"/>
    </row>
    <row r="37" spans="1:9" ht="18" customHeight="1" x14ac:dyDescent="0.25">
      <c r="A37" s="20"/>
      <c r="B37" s="8" t="s">
        <v>1</v>
      </c>
      <c r="C37" s="93"/>
      <c r="F37" s="8" t="s">
        <v>1</v>
      </c>
      <c r="G37" s="93"/>
    </row>
    <row r="38" spans="1:9" ht="18" customHeight="1" x14ac:dyDescent="0.25">
      <c r="A38" s="20"/>
      <c r="B38" s="9" t="s">
        <v>2</v>
      </c>
      <c r="C38" s="93"/>
      <c r="F38" s="9" t="s">
        <v>2</v>
      </c>
      <c r="G38" s="93"/>
    </row>
    <row r="39" spans="1:9" ht="18" customHeight="1" x14ac:dyDescent="0.25">
      <c r="A39" s="20"/>
      <c r="B39" s="9" t="s">
        <v>702</v>
      </c>
      <c r="C39" s="93"/>
      <c r="F39" s="9" t="s">
        <v>702</v>
      </c>
      <c r="G39" s="93"/>
    </row>
    <row r="40" spans="1:9" ht="18" customHeight="1" x14ac:dyDescent="0.25">
      <c r="A40" s="20"/>
      <c r="B40" s="8" t="s">
        <v>703</v>
      </c>
      <c r="C40" s="93"/>
      <c r="F40" s="8" t="s">
        <v>703</v>
      </c>
      <c r="G40" s="93"/>
    </row>
  </sheetData>
  <sheetProtection selectLockedCells="1"/>
  <mergeCells count="2">
    <mergeCell ref="A1:I1"/>
    <mergeCell ref="A2:C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EE557-6365-474F-BF13-5B4E42516C37}">
  <sheetPr>
    <tabColor theme="1"/>
  </sheetPr>
  <dimension ref="A2:T121"/>
  <sheetViews>
    <sheetView showGridLines="0" zoomScale="70" zoomScaleNormal="70" workbookViewId="0"/>
  </sheetViews>
  <sheetFormatPr defaultColWidth="8.77734375" defaultRowHeight="13.2" x14ac:dyDescent="0.25"/>
  <cols>
    <col min="1" max="1" width="8.77734375" style="642"/>
    <col min="2" max="2" width="72.21875" style="642" bestFit="1" customWidth="1"/>
    <col min="3" max="4" width="26.5546875" style="642" customWidth="1"/>
    <col min="5" max="5" width="28.77734375" style="642" customWidth="1"/>
    <col min="6" max="6" width="30.44140625" style="642" customWidth="1"/>
    <col min="7" max="8" width="30" style="642" customWidth="1"/>
    <col min="9" max="17" width="25" style="642" customWidth="1"/>
    <col min="18" max="23" width="24.5546875" style="642" customWidth="1"/>
    <col min="24" max="16384" width="8.77734375" style="642"/>
  </cols>
  <sheetData>
    <row r="2" spans="1:20" x14ac:dyDescent="0.25">
      <c r="A2" s="645" t="s">
        <v>802</v>
      </c>
      <c r="B2" s="646"/>
      <c r="C2" s="646"/>
      <c r="D2" s="646"/>
      <c r="E2" s="646"/>
      <c r="F2" s="646"/>
      <c r="G2" s="646"/>
      <c r="H2" s="646"/>
      <c r="I2" s="646"/>
      <c r="J2" s="646"/>
      <c r="K2" s="646"/>
      <c r="L2" s="646"/>
      <c r="M2" s="646"/>
      <c r="N2" s="646"/>
      <c r="O2" s="646"/>
      <c r="P2" s="646"/>
      <c r="Q2" s="646"/>
      <c r="R2" s="646"/>
      <c r="S2" s="646"/>
      <c r="T2" s="646"/>
    </row>
    <row r="3" spans="1:20" x14ac:dyDescent="0.25">
      <c r="C3" s="647" t="s">
        <v>808</v>
      </c>
    </row>
    <row r="4" spans="1:20" x14ac:dyDescent="0.25">
      <c r="B4" s="643" t="s">
        <v>966</v>
      </c>
      <c r="C4" s="772">
        <v>0</v>
      </c>
      <c r="D4" s="644" t="s">
        <v>716</v>
      </c>
    </row>
    <row r="5" spans="1:20" x14ac:dyDescent="0.25">
      <c r="B5" s="643" t="s">
        <v>801</v>
      </c>
      <c r="C5" s="886">
        <v>0.5</v>
      </c>
      <c r="D5" s="644" t="s">
        <v>795</v>
      </c>
    </row>
    <row r="6" spans="1:20" customFormat="1" ht="14.4" x14ac:dyDescent="0.3"/>
    <row r="7" spans="1:20" x14ac:dyDescent="0.25">
      <c r="A7" s="645" t="s">
        <v>832</v>
      </c>
      <c r="B7" s="646"/>
      <c r="C7" s="646"/>
      <c r="D7" s="646"/>
      <c r="E7" s="646"/>
      <c r="F7" s="646"/>
      <c r="G7" s="646"/>
      <c r="H7" s="646"/>
      <c r="I7" s="646"/>
      <c r="J7" s="646"/>
      <c r="K7" s="646"/>
      <c r="L7" s="646"/>
      <c r="M7" s="646"/>
      <c r="N7" s="646"/>
      <c r="O7" s="646"/>
      <c r="P7" s="646"/>
      <c r="Q7" s="646"/>
      <c r="R7" s="646"/>
      <c r="S7" s="646"/>
      <c r="T7" s="646"/>
    </row>
    <row r="9" spans="1:20" x14ac:dyDescent="0.25">
      <c r="B9" s="641" t="s">
        <v>715</v>
      </c>
      <c r="C9" s="684" t="s">
        <v>737</v>
      </c>
    </row>
    <row r="10" spans="1:20" x14ac:dyDescent="0.25">
      <c r="B10" s="643" t="s">
        <v>718</v>
      </c>
      <c r="C10" s="772">
        <v>1</v>
      </c>
      <c r="D10" s="644" t="s">
        <v>833</v>
      </c>
    </row>
    <row r="11" spans="1:20" customFormat="1" ht="14.4" x14ac:dyDescent="0.3"/>
    <row r="12" spans="1:20" ht="39.6" x14ac:dyDescent="0.25">
      <c r="B12" s="700" t="s">
        <v>332</v>
      </c>
      <c r="C12" s="700" t="s">
        <v>340</v>
      </c>
      <c r="D12" s="700" t="s">
        <v>719</v>
      </c>
      <c r="E12" s="700" t="s">
        <v>720</v>
      </c>
      <c r="F12" s="700" t="s">
        <v>722</v>
      </c>
      <c r="G12" s="700" t="s">
        <v>723</v>
      </c>
      <c r="H12" s="700" t="s">
        <v>724</v>
      </c>
      <c r="I12" s="700" t="s">
        <v>725</v>
      </c>
      <c r="J12" s="700" t="s">
        <v>721</v>
      </c>
    </row>
    <row r="13" spans="1:20" x14ac:dyDescent="0.25">
      <c r="B13" s="772"/>
      <c r="C13" s="772"/>
      <c r="D13" s="772"/>
      <c r="E13" s="772"/>
      <c r="F13" s="772"/>
      <c r="G13" s="772"/>
      <c r="H13" s="772"/>
      <c r="I13" s="772"/>
      <c r="J13" s="772"/>
    </row>
    <row r="14" spans="1:20" x14ac:dyDescent="0.25">
      <c r="B14" s="772"/>
      <c r="C14" s="772"/>
      <c r="D14" s="772"/>
      <c r="E14" s="772"/>
      <c r="F14" s="772"/>
      <c r="G14" s="772"/>
      <c r="H14" s="772"/>
      <c r="I14" s="772"/>
      <c r="J14" s="772"/>
    </row>
    <row r="15" spans="1:20" x14ac:dyDescent="0.25">
      <c r="B15" s="772"/>
      <c r="C15" s="772"/>
      <c r="D15" s="772"/>
      <c r="E15" s="772"/>
      <c r="F15" s="772"/>
      <c r="G15" s="772"/>
      <c r="H15" s="772"/>
      <c r="I15" s="772"/>
      <c r="J15" s="772"/>
    </row>
    <row r="16" spans="1:20" x14ac:dyDescent="0.25">
      <c r="B16" s="772"/>
      <c r="C16" s="772"/>
      <c r="D16" s="772"/>
      <c r="E16" s="772"/>
      <c r="F16" s="772"/>
      <c r="G16" s="772"/>
      <c r="H16" s="772"/>
      <c r="I16" s="772"/>
      <c r="J16" s="772"/>
    </row>
    <row r="17" spans="2:10" x14ac:dyDescent="0.25">
      <c r="B17" s="772"/>
      <c r="C17" s="772"/>
      <c r="D17" s="772"/>
      <c r="E17" s="772"/>
      <c r="F17" s="772"/>
      <c r="G17" s="772"/>
      <c r="H17" s="772"/>
      <c r="I17" s="772"/>
      <c r="J17" s="772"/>
    </row>
    <row r="18" spans="2:10" x14ac:dyDescent="0.25">
      <c r="B18" s="772"/>
      <c r="C18" s="772"/>
      <c r="D18" s="772"/>
      <c r="E18" s="772"/>
      <c r="F18" s="772"/>
      <c r="G18" s="772"/>
      <c r="H18" s="772"/>
      <c r="I18" s="772"/>
      <c r="J18" s="772"/>
    </row>
    <row r="19" spans="2:10" x14ac:dyDescent="0.25">
      <c r="B19" s="772"/>
      <c r="C19" s="772"/>
      <c r="D19" s="772"/>
      <c r="E19" s="772"/>
      <c r="F19" s="772"/>
      <c r="G19" s="772"/>
      <c r="H19" s="772"/>
      <c r="I19" s="772"/>
      <c r="J19" s="772"/>
    </row>
    <row r="20" spans="2:10" x14ac:dyDescent="0.25">
      <c r="B20" s="772"/>
      <c r="C20" s="772"/>
      <c r="D20" s="772"/>
      <c r="E20" s="772"/>
      <c r="F20" s="772"/>
      <c r="G20" s="772"/>
      <c r="H20" s="772"/>
      <c r="I20" s="772"/>
      <c r="J20" s="772"/>
    </row>
    <row r="21" spans="2:10" x14ac:dyDescent="0.25">
      <c r="B21" s="772"/>
      <c r="C21" s="772"/>
      <c r="D21" s="772"/>
      <c r="E21" s="772"/>
      <c r="F21" s="772"/>
      <c r="G21" s="772"/>
      <c r="H21" s="772"/>
      <c r="I21" s="772"/>
      <c r="J21" s="772"/>
    </row>
    <row r="22" spans="2:10" x14ac:dyDescent="0.25">
      <c r="B22" s="772"/>
      <c r="C22" s="772"/>
      <c r="D22" s="772"/>
      <c r="E22" s="772"/>
      <c r="F22" s="772"/>
      <c r="G22" s="772"/>
      <c r="H22" s="772"/>
      <c r="I22" s="772"/>
      <c r="J22" s="772"/>
    </row>
    <row r="23" spans="2:10" x14ac:dyDescent="0.25">
      <c r="B23" s="772"/>
      <c r="C23" s="772"/>
      <c r="D23" s="772"/>
      <c r="E23" s="772"/>
      <c r="F23" s="772"/>
      <c r="G23" s="772"/>
      <c r="H23" s="772"/>
      <c r="I23" s="772"/>
      <c r="J23" s="772"/>
    </row>
    <row r="24" spans="2:10" x14ac:dyDescent="0.25">
      <c r="B24" s="772"/>
      <c r="C24" s="772"/>
      <c r="D24" s="772"/>
      <c r="E24" s="772"/>
      <c r="F24" s="772"/>
      <c r="G24" s="772"/>
      <c r="H24" s="772"/>
      <c r="I24" s="772"/>
      <c r="J24" s="772"/>
    </row>
    <row r="25" spans="2:10" x14ac:dyDescent="0.25">
      <c r="B25" s="772"/>
      <c r="C25" s="772"/>
      <c r="D25" s="772"/>
      <c r="E25" s="772"/>
      <c r="F25" s="772"/>
      <c r="G25" s="772"/>
      <c r="H25" s="772"/>
      <c r="I25" s="772"/>
      <c r="J25" s="772"/>
    </row>
    <row r="26" spans="2:10" x14ac:dyDescent="0.25">
      <c r="B26" s="772"/>
      <c r="C26" s="772"/>
      <c r="D26" s="772"/>
      <c r="E26" s="772"/>
      <c r="F26" s="772"/>
      <c r="G26" s="772"/>
      <c r="H26" s="772"/>
      <c r="I26" s="772"/>
      <c r="J26" s="772"/>
    </row>
    <row r="27" spans="2:10" x14ac:dyDescent="0.25">
      <c r="B27" s="772"/>
      <c r="C27" s="772"/>
      <c r="D27" s="772"/>
      <c r="E27" s="772"/>
      <c r="F27" s="772"/>
      <c r="G27" s="772"/>
      <c r="H27" s="772"/>
      <c r="I27" s="772"/>
      <c r="J27" s="772"/>
    </row>
    <row r="28" spans="2:10" x14ac:dyDescent="0.25">
      <c r="B28" s="772"/>
      <c r="C28" s="772"/>
      <c r="D28" s="772"/>
      <c r="E28" s="772"/>
      <c r="F28" s="772"/>
      <c r="G28" s="772"/>
      <c r="H28" s="772"/>
      <c r="I28" s="772"/>
      <c r="J28" s="772"/>
    </row>
    <row r="29" spans="2:10" x14ac:dyDescent="0.25">
      <c r="B29" s="772"/>
      <c r="C29" s="772"/>
      <c r="D29" s="772"/>
      <c r="E29" s="772"/>
      <c r="F29" s="772"/>
      <c r="G29" s="772"/>
      <c r="H29" s="772"/>
      <c r="I29" s="772"/>
      <c r="J29" s="772"/>
    </row>
    <row r="30" spans="2:10" x14ac:dyDescent="0.25">
      <c r="B30" s="772"/>
      <c r="C30" s="772"/>
      <c r="D30" s="772"/>
      <c r="E30" s="772"/>
      <c r="F30" s="772"/>
      <c r="G30" s="772"/>
      <c r="H30" s="772"/>
      <c r="I30" s="772"/>
      <c r="J30" s="772"/>
    </row>
    <row r="31" spans="2:10" x14ac:dyDescent="0.25">
      <c r="B31" s="772"/>
      <c r="C31" s="772"/>
      <c r="D31" s="772"/>
      <c r="E31" s="772"/>
      <c r="F31" s="772"/>
      <c r="G31" s="772"/>
      <c r="H31" s="772"/>
      <c r="I31" s="772"/>
      <c r="J31" s="772"/>
    </row>
    <row r="32" spans="2:10" x14ac:dyDescent="0.25">
      <c r="B32" s="772"/>
      <c r="C32" s="772"/>
      <c r="D32" s="772"/>
      <c r="E32" s="772"/>
      <c r="F32" s="772"/>
      <c r="G32" s="772"/>
      <c r="H32" s="772"/>
      <c r="I32" s="772"/>
      <c r="J32" s="772"/>
    </row>
    <row r="33" spans="2:10" x14ac:dyDescent="0.25">
      <c r="B33" s="772"/>
      <c r="C33" s="772"/>
      <c r="D33" s="772"/>
      <c r="E33" s="772"/>
      <c r="F33" s="772"/>
      <c r="G33" s="772"/>
      <c r="H33" s="772"/>
      <c r="I33" s="772"/>
      <c r="J33" s="772"/>
    </row>
    <row r="34" spans="2:10" x14ac:dyDescent="0.25">
      <c r="B34" s="772"/>
      <c r="C34" s="772"/>
      <c r="D34" s="772"/>
      <c r="E34" s="772"/>
      <c r="F34" s="772"/>
      <c r="G34" s="772"/>
      <c r="H34" s="772"/>
      <c r="I34" s="772"/>
      <c r="J34" s="772"/>
    </row>
    <row r="35" spans="2:10" x14ac:dyDescent="0.25">
      <c r="B35" s="772"/>
      <c r="C35" s="772"/>
      <c r="D35" s="772"/>
      <c r="E35" s="772"/>
      <c r="F35" s="772"/>
      <c r="G35" s="772"/>
      <c r="H35" s="772"/>
      <c r="I35" s="772"/>
      <c r="J35" s="772"/>
    </row>
    <row r="36" spans="2:10" x14ac:dyDescent="0.25">
      <c r="B36" s="772"/>
      <c r="C36" s="772"/>
      <c r="D36" s="772"/>
      <c r="E36" s="772"/>
      <c r="F36" s="772"/>
      <c r="G36" s="772"/>
      <c r="H36" s="772"/>
      <c r="I36" s="772"/>
      <c r="J36" s="772"/>
    </row>
    <row r="37" spans="2:10" x14ac:dyDescent="0.25">
      <c r="B37" s="772"/>
      <c r="C37" s="772"/>
      <c r="D37" s="772"/>
      <c r="E37" s="772"/>
      <c r="F37" s="772"/>
      <c r="G37" s="772"/>
      <c r="H37" s="772"/>
      <c r="I37" s="772"/>
      <c r="J37" s="772"/>
    </row>
    <row r="38" spans="2:10" x14ac:dyDescent="0.25">
      <c r="B38" s="772"/>
      <c r="C38" s="772"/>
      <c r="D38" s="772"/>
      <c r="E38" s="772"/>
      <c r="F38" s="772"/>
      <c r="G38" s="772"/>
      <c r="H38" s="772"/>
      <c r="I38" s="772"/>
      <c r="J38" s="772"/>
    </row>
    <row r="39" spans="2:10" x14ac:dyDescent="0.25">
      <c r="B39" s="772"/>
      <c r="C39" s="772"/>
      <c r="D39" s="772"/>
      <c r="E39" s="772"/>
      <c r="F39" s="772"/>
      <c r="G39" s="772"/>
      <c r="H39" s="772"/>
      <c r="I39" s="772"/>
      <c r="J39" s="772"/>
    </row>
    <row r="40" spans="2:10" x14ac:dyDescent="0.25">
      <c r="B40" s="772"/>
      <c r="C40" s="772"/>
      <c r="D40" s="772"/>
      <c r="E40" s="772"/>
      <c r="F40" s="772"/>
      <c r="G40" s="772"/>
      <c r="H40" s="772"/>
      <c r="I40" s="772"/>
      <c r="J40" s="772"/>
    </row>
    <row r="41" spans="2:10" x14ac:dyDescent="0.25">
      <c r="B41" s="772"/>
      <c r="C41" s="772"/>
      <c r="D41" s="772"/>
      <c r="E41" s="772"/>
      <c r="F41" s="772"/>
      <c r="G41" s="772"/>
      <c r="H41" s="772"/>
      <c r="I41" s="772"/>
      <c r="J41" s="772"/>
    </row>
    <row r="42" spans="2:10" x14ac:dyDescent="0.25">
      <c r="B42" s="772"/>
      <c r="C42" s="772"/>
      <c r="D42" s="772"/>
      <c r="E42" s="772"/>
      <c r="F42" s="772"/>
      <c r="G42" s="772"/>
      <c r="H42" s="772"/>
      <c r="I42" s="772"/>
      <c r="J42" s="772"/>
    </row>
    <row r="43" spans="2:10" x14ac:dyDescent="0.25">
      <c r="B43" s="772"/>
      <c r="C43" s="772"/>
      <c r="D43" s="772"/>
      <c r="E43" s="772"/>
      <c r="F43" s="772"/>
      <c r="G43" s="772"/>
      <c r="H43" s="772"/>
      <c r="I43" s="772"/>
      <c r="J43" s="772"/>
    </row>
    <row r="44" spans="2:10" x14ac:dyDescent="0.25">
      <c r="B44" s="772"/>
      <c r="C44" s="772"/>
      <c r="D44" s="772"/>
      <c r="E44" s="772"/>
      <c r="F44" s="772"/>
      <c r="G44" s="772"/>
      <c r="H44" s="772"/>
      <c r="I44" s="772"/>
      <c r="J44" s="772"/>
    </row>
    <row r="45" spans="2:10" x14ac:dyDescent="0.25">
      <c r="B45" s="772"/>
      <c r="C45" s="772"/>
      <c r="D45" s="772"/>
      <c r="E45" s="772"/>
      <c r="F45" s="772"/>
      <c r="G45" s="772"/>
      <c r="H45" s="772"/>
      <c r="I45" s="772"/>
      <c r="J45" s="772"/>
    </row>
    <row r="46" spans="2:10" x14ac:dyDescent="0.25">
      <c r="B46" s="772"/>
      <c r="C46" s="772"/>
      <c r="D46" s="772"/>
      <c r="E46" s="772"/>
      <c r="F46" s="772"/>
      <c r="G46" s="772"/>
      <c r="H46" s="772"/>
      <c r="I46" s="772"/>
      <c r="J46" s="772"/>
    </row>
    <row r="47" spans="2:10" x14ac:dyDescent="0.25">
      <c r="B47" s="772"/>
      <c r="C47" s="772"/>
      <c r="D47" s="772"/>
      <c r="E47" s="772"/>
      <c r="F47" s="772"/>
      <c r="G47" s="772"/>
      <c r="H47" s="772"/>
      <c r="I47" s="772"/>
      <c r="J47" s="772"/>
    </row>
    <row r="48" spans="2:10" x14ac:dyDescent="0.25">
      <c r="B48" s="772"/>
      <c r="C48" s="772"/>
      <c r="D48" s="772"/>
      <c r="E48" s="772"/>
      <c r="F48" s="772"/>
      <c r="G48" s="772"/>
      <c r="H48" s="772"/>
      <c r="I48" s="772"/>
      <c r="J48" s="772"/>
    </row>
    <row r="49" spans="2:10" x14ac:dyDescent="0.25">
      <c r="B49" s="772"/>
      <c r="C49" s="772"/>
      <c r="D49" s="772"/>
      <c r="E49" s="772"/>
      <c r="F49" s="772"/>
      <c r="G49" s="772"/>
      <c r="H49" s="772"/>
      <c r="I49" s="772"/>
      <c r="J49" s="772"/>
    </row>
    <row r="50" spans="2:10" x14ac:dyDescent="0.25">
      <c r="B50" s="772"/>
      <c r="C50" s="772"/>
      <c r="D50" s="772"/>
      <c r="E50" s="772"/>
      <c r="F50" s="772"/>
      <c r="G50" s="772"/>
      <c r="H50" s="772"/>
      <c r="I50" s="772"/>
      <c r="J50" s="772"/>
    </row>
    <row r="51" spans="2:10" x14ac:dyDescent="0.25">
      <c r="B51" s="772"/>
      <c r="C51" s="772"/>
      <c r="D51" s="772"/>
      <c r="E51" s="772"/>
      <c r="F51" s="772"/>
      <c r="G51" s="772"/>
      <c r="H51" s="772"/>
      <c r="I51" s="772"/>
      <c r="J51" s="772"/>
    </row>
    <row r="52" spans="2:10" x14ac:dyDescent="0.25">
      <c r="B52" s="772"/>
      <c r="C52" s="772"/>
      <c r="D52" s="772"/>
      <c r="E52" s="772"/>
      <c r="F52" s="772"/>
      <c r="G52" s="772"/>
      <c r="H52" s="772"/>
      <c r="I52" s="772"/>
      <c r="J52" s="772"/>
    </row>
    <row r="53" spans="2:10" x14ac:dyDescent="0.25">
      <c r="B53" s="772"/>
      <c r="C53" s="772"/>
      <c r="D53" s="772"/>
      <c r="E53" s="772"/>
      <c r="F53" s="772"/>
      <c r="G53" s="772"/>
      <c r="H53" s="772"/>
      <c r="I53" s="772"/>
      <c r="J53" s="772"/>
    </row>
    <row r="54" spans="2:10" x14ac:dyDescent="0.25">
      <c r="B54" s="772"/>
      <c r="C54" s="772"/>
      <c r="D54" s="772"/>
      <c r="E54" s="772"/>
      <c r="F54" s="772"/>
      <c r="G54" s="772"/>
      <c r="H54" s="772"/>
      <c r="I54" s="772"/>
      <c r="J54" s="772"/>
    </row>
    <row r="55" spans="2:10" x14ac:dyDescent="0.25">
      <c r="B55" s="772"/>
      <c r="C55" s="772"/>
      <c r="D55" s="772"/>
      <c r="E55" s="772"/>
      <c r="F55" s="772"/>
      <c r="G55" s="772"/>
      <c r="H55" s="772"/>
      <c r="I55" s="772"/>
      <c r="J55" s="772"/>
    </row>
    <row r="56" spans="2:10" x14ac:dyDescent="0.25">
      <c r="B56" s="772"/>
      <c r="C56" s="772"/>
      <c r="D56" s="772"/>
      <c r="E56" s="772"/>
      <c r="F56" s="772"/>
      <c r="G56" s="772"/>
      <c r="H56" s="772"/>
      <c r="I56" s="772"/>
      <c r="J56" s="772"/>
    </row>
    <row r="57" spans="2:10" x14ac:dyDescent="0.25">
      <c r="B57" s="772"/>
      <c r="C57" s="772"/>
      <c r="D57" s="772"/>
      <c r="E57" s="772"/>
      <c r="F57" s="772"/>
      <c r="G57" s="772"/>
      <c r="H57" s="772"/>
      <c r="I57" s="772"/>
      <c r="J57" s="772"/>
    </row>
    <row r="58" spans="2:10" x14ac:dyDescent="0.25">
      <c r="B58" s="772"/>
      <c r="C58" s="772"/>
      <c r="D58" s="772"/>
      <c r="E58" s="772"/>
      <c r="F58" s="772"/>
      <c r="G58" s="772"/>
      <c r="H58" s="772"/>
      <c r="I58" s="772"/>
      <c r="J58" s="772"/>
    </row>
    <row r="59" spans="2:10" x14ac:dyDescent="0.25">
      <c r="B59" s="772"/>
      <c r="C59" s="772"/>
      <c r="D59" s="772"/>
      <c r="E59" s="772"/>
      <c r="F59" s="772"/>
      <c r="G59" s="772"/>
      <c r="H59" s="772"/>
      <c r="I59" s="772"/>
      <c r="J59" s="772"/>
    </row>
    <row r="60" spans="2:10" x14ac:dyDescent="0.25">
      <c r="B60" s="772"/>
      <c r="C60" s="772"/>
      <c r="D60" s="772"/>
      <c r="E60" s="772"/>
      <c r="F60" s="772"/>
      <c r="G60" s="772"/>
      <c r="H60" s="772"/>
      <c r="I60" s="772"/>
      <c r="J60" s="772"/>
    </row>
    <row r="61" spans="2:10" x14ac:dyDescent="0.25">
      <c r="B61" s="772"/>
      <c r="C61" s="772"/>
      <c r="D61" s="772"/>
      <c r="E61" s="772"/>
      <c r="F61" s="772"/>
      <c r="G61" s="772"/>
      <c r="H61" s="772"/>
      <c r="I61" s="772"/>
      <c r="J61" s="772"/>
    </row>
    <row r="62" spans="2:10" x14ac:dyDescent="0.25">
      <c r="B62" s="772"/>
      <c r="C62" s="772"/>
      <c r="D62" s="772"/>
      <c r="E62" s="772"/>
      <c r="F62" s="772"/>
      <c r="G62" s="772"/>
      <c r="H62" s="772"/>
      <c r="I62" s="772"/>
      <c r="J62" s="772"/>
    </row>
    <row r="65" spans="1:20" x14ac:dyDescent="0.25">
      <c r="A65" s="645" t="s">
        <v>834</v>
      </c>
      <c r="B65" s="646"/>
      <c r="C65" s="646"/>
      <c r="D65" s="646"/>
      <c r="E65" s="646"/>
      <c r="F65" s="646"/>
      <c r="G65" s="646"/>
      <c r="H65" s="646"/>
      <c r="I65" s="646"/>
      <c r="J65" s="646"/>
      <c r="K65" s="646"/>
      <c r="L65" s="646"/>
      <c r="M65" s="646"/>
      <c r="N65" s="646"/>
      <c r="O65" s="646"/>
      <c r="P65" s="646"/>
      <c r="Q65" s="646"/>
      <c r="R65" s="646"/>
      <c r="S65" s="646"/>
      <c r="T65" s="646"/>
    </row>
    <row r="68" spans="1:20" x14ac:dyDescent="0.25">
      <c r="B68" s="641" t="s">
        <v>715</v>
      </c>
      <c r="C68" s="684" t="s">
        <v>737</v>
      </c>
    </row>
    <row r="69" spans="1:20" x14ac:dyDescent="0.25">
      <c r="B69" s="643" t="s">
        <v>717</v>
      </c>
      <c r="C69" s="772">
        <v>1</v>
      </c>
      <c r="D69" s="644" t="s">
        <v>896</v>
      </c>
    </row>
    <row r="70" spans="1:20" customFormat="1" ht="14.4" x14ac:dyDescent="0.3"/>
    <row r="71" spans="1:20" ht="39.6" x14ac:dyDescent="0.25">
      <c r="B71" s="700" t="s">
        <v>726</v>
      </c>
      <c r="C71" s="700" t="s">
        <v>727</v>
      </c>
      <c r="D71" s="700" t="s">
        <v>719</v>
      </c>
      <c r="E71" s="700" t="s">
        <v>720</v>
      </c>
      <c r="F71" s="700" t="s">
        <v>894</v>
      </c>
      <c r="G71" s="700" t="s">
        <v>895</v>
      </c>
      <c r="H71" s="700" t="s">
        <v>722</v>
      </c>
      <c r="I71" s="700" t="s">
        <v>723</v>
      </c>
      <c r="J71" s="700" t="s">
        <v>724</v>
      </c>
      <c r="K71" s="700" t="s">
        <v>725</v>
      </c>
      <c r="L71" s="700" t="s">
        <v>721</v>
      </c>
    </row>
    <row r="72" spans="1:20" x14ac:dyDescent="0.25">
      <c r="B72" s="772"/>
      <c r="C72" s="772"/>
      <c r="D72" s="772"/>
      <c r="E72" s="772"/>
      <c r="F72" s="772"/>
      <c r="G72" s="772"/>
      <c r="H72" s="772"/>
      <c r="I72" s="772"/>
      <c r="J72" s="772"/>
      <c r="K72" s="772"/>
      <c r="L72" s="772"/>
    </row>
    <row r="73" spans="1:20" x14ac:dyDescent="0.25">
      <c r="B73" s="772"/>
      <c r="C73" s="772"/>
      <c r="D73" s="772"/>
      <c r="E73" s="772"/>
      <c r="F73" s="772"/>
      <c r="G73" s="772"/>
      <c r="H73" s="772"/>
      <c r="I73" s="772"/>
      <c r="J73" s="772"/>
      <c r="K73" s="772"/>
      <c r="L73" s="772"/>
    </row>
    <row r="74" spans="1:20" x14ac:dyDescent="0.25">
      <c r="B74" s="772"/>
      <c r="C74" s="772"/>
      <c r="D74" s="772"/>
      <c r="E74" s="772"/>
      <c r="F74" s="772"/>
      <c r="G74" s="772"/>
      <c r="H74" s="772"/>
      <c r="I74" s="772"/>
      <c r="J74" s="772"/>
      <c r="K74" s="772"/>
      <c r="L74" s="772"/>
    </row>
    <row r="75" spans="1:20" x14ac:dyDescent="0.25">
      <c r="B75" s="772"/>
      <c r="C75" s="772"/>
      <c r="D75" s="772"/>
      <c r="E75" s="772"/>
      <c r="F75" s="772"/>
      <c r="G75" s="772"/>
      <c r="H75" s="772"/>
      <c r="I75" s="772"/>
      <c r="J75" s="772"/>
      <c r="K75" s="772"/>
      <c r="L75" s="772"/>
    </row>
    <row r="76" spans="1:20" x14ac:dyDescent="0.25">
      <c r="B76" s="772"/>
      <c r="C76" s="772"/>
      <c r="D76" s="772"/>
      <c r="E76" s="772"/>
      <c r="F76" s="772"/>
      <c r="G76" s="772"/>
      <c r="H76" s="772"/>
      <c r="I76" s="772"/>
      <c r="J76" s="772"/>
      <c r="K76" s="772"/>
      <c r="L76" s="772"/>
    </row>
    <row r="77" spans="1:20" x14ac:dyDescent="0.25">
      <c r="B77" s="772"/>
      <c r="C77" s="772"/>
      <c r="D77" s="772"/>
      <c r="E77" s="772"/>
      <c r="F77" s="772"/>
      <c r="G77" s="772"/>
      <c r="H77" s="772"/>
      <c r="I77" s="772"/>
      <c r="J77" s="772"/>
      <c r="K77" s="772"/>
      <c r="L77" s="772"/>
    </row>
    <row r="78" spans="1:20" x14ac:dyDescent="0.25">
      <c r="B78" s="772"/>
      <c r="C78" s="772"/>
      <c r="D78" s="772"/>
      <c r="E78" s="772"/>
      <c r="F78" s="772"/>
      <c r="G78" s="772"/>
      <c r="H78" s="772"/>
      <c r="I78" s="772"/>
      <c r="J78" s="772"/>
      <c r="K78" s="772"/>
      <c r="L78" s="772"/>
    </row>
    <row r="79" spans="1:20" x14ac:dyDescent="0.25">
      <c r="B79" s="772"/>
      <c r="C79" s="772"/>
      <c r="D79" s="772"/>
      <c r="E79" s="772"/>
      <c r="F79" s="772"/>
      <c r="G79" s="772"/>
      <c r="H79" s="772"/>
      <c r="I79" s="772"/>
      <c r="J79" s="772"/>
      <c r="K79" s="772"/>
      <c r="L79" s="772"/>
    </row>
    <row r="80" spans="1:20" x14ac:dyDescent="0.25">
      <c r="B80" s="772"/>
      <c r="C80" s="772"/>
      <c r="D80" s="772"/>
      <c r="E80" s="772"/>
      <c r="F80" s="772"/>
      <c r="G80" s="772"/>
      <c r="H80" s="772"/>
      <c r="I80" s="772"/>
      <c r="J80" s="772"/>
      <c r="K80" s="772"/>
      <c r="L80" s="772"/>
    </row>
    <row r="81" spans="2:12" x14ac:dyDescent="0.25">
      <c r="B81" s="772"/>
      <c r="C81" s="772"/>
      <c r="D81" s="772"/>
      <c r="E81" s="772"/>
      <c r="F81" s="772"/>
      <c r="G81" s="772"/>
      <c r="H81" s="772"/>
      <c r="I81" s="772"/>
      <c r="J81" s="772"/>
      <c r="K81" s="772"/>
      <c r="L81" s="772"/>
    </row>
    <row r="82" spans="2:12" x14ac:dyDescent="0.25">
      <c r="B82" s="772"/>
      <c r="C82" s="772"/>
      <c r="D82" s="772"/>
      <c r="E82" s="772"/>
      <c r="F82" s="772"/>
      <c r="G82" s="772"/>
      <c r="H82" s="772"/>
      <c r="I82" s="772"/>
      <c r="J82" s="772"/>
      <c r="K82" s="772"/>
      <c r="L82" s="772"/>
    </row>
    <row r="83" spans="2:12" x14ac:dyDescent="0.25">
      <c r="B83" s="772"/>
      <c r="C83" s="772"/>
      <c r="D83" s="772"/>
      <c r="E83" s="772"/>
      <c r="F83" s="772"/>
      <c r="G83" s="772"/>
      <c r="H83" s="772"/>
      <c r="I83" s="772"/>
      <c r="J83" s="772"/>
      <c r="K83" s="772"/>
      <c r="L83" s="772"/>
    </row>
    <row r="84" spans="2:12" x14ac:dyDescent="0.25">
      <c r="B84" s="772"/>
      <c r="C84" s="772"/>
      <c r="D84" s="772"/>
      <c r="E84" s="772"/>
      <c r="F84" s="772"/>
      <c r="G84" s="772"/>
      <c r="H84" s="772"/>
      <c r="I84" s="772"/>
      <c r="J84" s="772"/>
      <c r="K84" s="772"/>
      <c r="L84" s="772"/>
    </row>
    <row r="85" spans="2:12" x14ac:dyDescent="0.25">
      <c r="B85" s="772"/>
      <c r="C85" s="772"/>
      <c r="D85" s="772"/>
      <c r="E85" s="772"/>
      <c r="F85" s="772"/>
      <c r="G85" s="772"/>
      <c r="H85" s="772"/>
      <c r="I85" s="772"/>
      <c r="J85" s="772"/>
      <c r="K85" s="772"/>
      <c r="L85" s="772"/>
    </row>
    <row r="86" spans="2:12" x14ac:dyDescent="0.25">
      <c r="B86" s="772"/>
      <c r="C86" s="772"/>
      <c r="D86" s="772"/>
      <c r="E86" s="772"/>
      <c r="F86" s="772"/>
      <c r="G86" s="772"/>
      <c r="H86" s="772"/>
      <c r="I86" s="772"/>
      <c r="J86" s="772"/>
      <c r="K86" s="772"/>
      <c r="L86" s="772"/>
    </row>
    <row r="87" spans="2:12" x14ac:dyDescent="0.25">
      <c r="B87" s="772"/>
      <c r="C87" s="772"/>
      <c r="D87" s="772"/>
      <c r="E87" s="772"/>
      <c r="F87" s="772"/>
      <c r="G87" s="772"/>
      <c r="H87" s="772"/>
      <c r="I87" s="772"/>
      <c r="J87" s="772"/>
      <c r="K87" s="772"/>
      <c r="L87" s="772"/>
    </row>
    <row r="88" spans="2:12" x14ac:dyDescent="0.25">
      <c r="B88" s="772"/>
      <c r="C88" s="772"/>
      <c r="D88" s="772"/>
      <c r="E88" s="772"/>
      <c r="F88" s="772"/>
      <c r="G88" s="772"/>
      <c r="H88" s="772"/>
      <c r="I88" s="772"/>
      <c r="J88" s="772"/>
      <c r="K88" s="772"/>
      <c r="L88" s="772"/>
    </row>
    <row r="89" spans="2:12" x14ac:dyDescent="0.25">
      <c r="B89" s="772"/>
      <c r="C89" s="772"/>
      <c r="D89" s="772"/>
      <c r="E89" s="772"/>
      <c r="F89" s="772"/>
      <c r="G89" s="772"/>
      <c r="H89" s="772"/>
      <c r="I89" s="772"/>
      <c r="J89" s="772"/>
      <c r="K89" s="772"/>
      <c r="L89" s="772"/>
    </row>
    <row r="90" spans="2:12" x14ac:dyDescent="0.25">
      <c r="B90" s="772"/>
      <c r="C90" s="772"/>
      <c r="D90" s="772"/>
      <c r="E90" s="772"/>
      <c r="F90" s="772"/>
      <c r="G90" s="772"/>
      <c r="H90" s="772"/>
      <c r="I90" s="772"/>
      <c r="J90" s="772"/>
      <c r="K90" s="772"/>
      <c r="L90" s="772"/>
    </row>
    <row r="91" spans="2:12" x14ac:dyDescent="0.25">
      <c r="B91" s="772"/>
      <c r="C91" s="772"/>
      <c r="D91" s="772"/>
      <c r="E91" s="772"/>
      <c r="F91" s="772"/>
      <c r="G91" s="772"/>
      <c r="H91" s="772"/>
      <c r="I91" s="772"/>
      <c r="J91" s="772"/>
      <c r="K91" s="772"/>
      <c r="L91" s="772"/>
    </row>
    <row r="92" spans="2:12" x14ac:dyDescent="0.25">
      <c r="B92" s="772"/>
      <c r="C92" s="772"/>
      <c r="D92" s="772"/>
      <c r="E92" s="772"/>
      <c r="F92" s="772"/>
      <c r="G92" s="772"/>
      <c r="H92" s="772"/>
      <c r="I92" s="772"/>
      <c r="J92" s="772"/>
      <c r="K92" s="772"/>
      <c r="L92" s="772"/>
    </row>
    <row r="93" spans="2:12" x14ac:dyDescent="0.25">
      <c r="B93" s="772"/>
      <c r="C93" s="772"/>
      <c r="D93" s="772"/>
      <c r="E93" s="772"/>
      <c r="F93" s="772"/>
      <c r="G93" s="772"/>
      <c r="H93" s="772"/>
      <c r="I93" s="772"/>
      <c r="J93" s="772"/>
      <c r="K93" s="772"/>
      <c r="L93" s="772"/>
    </row>
    <row r="94" spans="2:12" x14ac:dyDescent="0.25">
      <c r="B94" s="772"/>
      <c r="C94" s="772"/>
      <c r="D94" s="772"/>
      <c r="E94" s="772"/>
      <c r="F94" s="772"/>
      <c r="G94" s="772"/>
      <c r="H94" s="772"/>
      <c r="I94" s="772"/>
      <c r="J94" s="772"/>
      <c r="K94" s="772"/>
      <c r="L94" s="772"/>
    </row>
    <row r="95" spans="2:12" x14ac:dyDescent="0.25">
      <c r="B95" s="772"/>
      <c r="C95" s="772"/>
      <c r="D95" s="772"/>
      <c r="E95" s="772"/>
      <c r="F95" s="772"/>
      <c r="G95" s="772"/>
      <c r="H95" s="772"/>
      <c r="I95" s="772"/>
      <c r="J95" s="772"/>
      <c r="K95" s="772"/>
      <c r="L95" s="772"/>
    </row>
    <row r="96" spans="2:12" x14ac:dyDescent="0.25">
      <c r="B96" s="772"/>
      <c r="C96" s="772"/>
      <c r="D96" s="772"/>
      <c r="E96" s="772"/>
      <c r="F96" s="772"/>
      <c r="G96" s="772"/>
      <c r="H96" s="772"/>
      <c r="I96" s="772"/>
      <c r="J96" s="772"/>
      <c r="K96" s="772"/>
      <c r="L96" s="772"/>
    </row>
    <row r="97" spans="2:12" x14ac:dyDescent="0.25">
      <c r="B97" s="772"/>
      <c r="C97" s="772"/>
      <c r="D97" s="772"/>
      <c r="E97" s="772"/>
      <c r="F97" s="772"/>
      <c r="G97" s="772"/>
      <c r="H97" s="772"/>
      <c r="I97" s="772"/>
      <c r="J97" s="772"/>
      <c r="K97" s="772"/>
      <c r="L97" s="772"/>
    </row>
    <row r="98" spans="2:12" x14ac:dyDescent="0.25">
      <c r="B98" s="772"/>
      <c r="C98" s="772"/>
      <c r="D98" s="772"/>
      <c r="E98" s="772"/>
      <c r="F98" s="772"/>
      <c r="G98" s="772"/>
      <c r="H98" s="772"/>
      <c r="I98" s="772"/>
      <c r="J98" s="772"/>
      <c r="K98" s="772"/>
      <c r="L98" s="772"/>
    </row>
    <row r="99" spans="2:12" x14ac:dyDescent="0.25">
      <c r="B99" s="772"/>
      <c r="C99" s="772"/>
      <c r="D99" s="772"/>
      <c r="E99" s="772"/>
      <c r="F99" s="772"/>
      <c r="G99" s="772"/>
      <c r="H99" s="772"/>
      <c r="I99" s="772"/>
      <c r="J99" s="772"/>
      <c r="K99" s="772"/>
      <c r="L99" s="772"/>
    </row>
    <row r="100" spans="2:12" x14ac:dyDescent="0.25">
      <c r="B100" s="772"/>
      <c r="C100" s="772"/>
      <c r="D100" s="772"/>
      <c r="E100" s="772"/>
      <c r="F100" s="772"/>
      <c r="G100" s="772"/>
      <c r="H100" s="772"/>
      <c r="I100" s="772"/>
      <c r="J100" s="772"/>
      <c r="K100" s="772"/>
      <c r="L100" s="772"/>
    </row>
    <row r="101" spans="2:12" x14ac:dyDescent="0.25">
      <c r="B101" s="772"/>
      <c r="C101" s="772"/>
      <c r="D101" s="772"/>
      <c r="E101" s="772"/>
      <c r="F101" s="772"/>
      <c r="G101" s="772"/>
      <c r="H101" s="772"/>
      <c r="I101" s="772"/>
      <c r="J101" s="772"/>
      <c r="K101" s="772"/>
      <c r="L101" s="772"/>
    </row>
    <row r="102" spans="2:12" x14ac:dyDescent="0.25">
      <c r="B102" s="772"/>
      <c r="C102" s="772"/>
      <c r="D102" s="772"/>
      <c r="E102" s="772"/>
      <c r="F102" s="772"/>
      <c r="G102" s="772"/>
      <c r="H102" s="772"/>
      <c r="I102" s="772"/>
      <c r="J102" s="772"/>
      <c r="K102" s="772"/>
      <c r="L102" s="772"/>
    </row>
    <row r="103" spans="2:12" x14ac:dyDescent="0.25">
      <c r="B103" s="772"/>
      <c r="C103" s="772"/>
      <c r="D103" s="772"/>
      <c r="E103" s="772"/>
      <c r="F103" s="772"/>
      <c r="G103" s="772"/>
      <c r="H103" s="772"/>
      <c r="I103" s="772"/>
      <c r="J103" s="772"/>
      <c r="K103" s="772"/>
      <c r="L103" s="772"/>
    </row>
    <row r="104" spans="2:12" x14ac:dyDescent="0.25">
      <c r="B104" s="772"/>
      <c r="C104" s="772"/>
      <c r="D104" s="772"/>
      <c r="E104" s="772"/>
      <c r="F104" s="772"/>
      <c r="G104" s="772"/>
      <c r="H104" s="772"/>
      <c r="I104" s="772"/>
      <c r="J104" s="772"/>
      <c r="K104" s="772"/>
      <c r="L104" s="772"/>
    </row>
    <row r="105" spans="2:12" x14ac:dyDescent="0.25">
      <c r="B105" s="772"/>
      <c r="C105" s="772"/>
      <c r="D105" s="772"/>
      <c r="E105" s="772"/>
      <c r="F105" s="772"/>
      <c r="G105" s="772"/>
      <c r="H105" s="772"/>
      <c r="I105" s="772"/>
      <c r="J105" s="772"/>
      <c r="K105" s="772"/>
      <c r="L105" s="772"/>
    </row>
    <row r="106" spans="2:12" x14ac:dyDescent="0.25">
      <c r="B106" s="772"/>
      <c r="C106" s="772"/>
      <c r="D106" s="772"/>
      <c r="E106" s="772"/>
      <c r="F106" s="772"/>
      <c r="G106" s="772"/>
      <c r="H106" s="772"/>
      <c r="I106" s="772"/>
      <c r="J106" s="772"/>
      <c r="K106" s="772"/>
      <c r="L106" s="772"/>
    </row>
    <row r="107" spans="2:12" x14ac:dyDescent="0.25">
      <c r="B107" s="772"/>
      <c r="C107" s="772"/>
      <c r="D107" s="772"/>
      <c r="E107" s="772"/>
      <c r="F107" s="772"/>
      <c r="G107" s="772"/>
      <c r="H107" s="772"/>
      <c r="I107" s="772"/>
      <c r="J107" s="772"/>
      <c r="K107" s="772"/>
      <c r="L107" s="772"/>
    </row>
    <row r="108" spans="2:12" x14ac:dyDescent="0.25">
      <c r="B108" s="772"/>
      <c r="C108" s="772"/>
      <c r="D108" s="772"/>
      <c r="E108" s="772"/>
      <c r="F108" s="772"/>
      <c r="G108" s="772"/>
      <c r="H108" s="772"/>
      <c r="I108" s="772"/>
      <c r="J108" s="772"/>
      <c r="K108" s="772"/>
      <c r="L108" s="772"/>
    </row>
    <row r="109" spans="2:12" x14ac:dyDescent="0.25">
      <c r="B109" s="772"/>
      <c r="C109" s="772"/>
      <c r="D109" s="772"/>
      <c r="E109" s="772"/>
      <c r="F109" s="772"/>
      <c r="G109" s="772"/>
      <c r="H109" s="772"/>
      <c r="I109" s="772"/>
      <c r="J109" s="772"/>
      <c r="K109" s="772"/>
      <c r="L109" s="772"/>
    </row>
    <row r="110" spans="2:12" x14ac:dyDescent="0.25">
      <c r="B110" s="772"/>
      <c r="C110" s="772"/>
      <c r="D110" s="772"/>
      <c r="E110" s="772"/>
      <c r="F110" s="772"/>
      <c r="G110" s="772"/>
      <c r="H110" s="772"/>
      <c r="I110" s="772"/>
      <c r="J110" s="772"/>
      <c r="K110" s="772"/>
      <c r="L110" s="772"/>
    </row>
    <row r="111" spans="2:12" x14ac:dyDescent="0.25">
      <c r="B111" s="772"/>
      <c r="C111" s="772"/>
      <c r="D111" s="772"/>
      <c r="E111" s="772"/>
      <c r="F111" s="772"/>
      <c r="G111" s="772"/>
      <c r="H111" s="772"/>
      <c r="I111" s="772"/>
      <c r="J111" s="772"/>
      <c r="K111" s="772"/>
      <c r="L111" s="772"/>
    </row>
    <row r="112" spans="2:12" x14ac:dyDescent="0.25">
      <c r="B112" s="772"/>
      <c r="C112" s="772"/>
      <c r="D112" s="772"/>
      <c r="E112" s="772"/>
      <c r="F112" s="772"/>
      <c r="G112" s="772"/>
      <c r="H112" s="772"/>
      <c r="I112" s="772"/>
      <c r="J112" s="772"/>
      <c r="K112" s="772"/>
      <c r="L112" s="772"/>
    </row>
    <row r="113" spans="2:12" x14ac:dyDescent="0.25">
      <c r="B113" s="772"/>
      <c r="C113" s="772"/>
      <c r="D113" s="772"/>
      <c r="E113" s="772"/>
      <c r="F113" s="772"/>
      <c r="G113" s="772"/>
      <c r="H113" s="772"/>
      <c r="I113" s="772"/>
      <c r="J113" s="772"/>
      <c r="K113" s="772"/>
      <c r="L113" s="772"/>
    </row>
    <row r="114" spans="2:12" x14ac:dyDescent="0.25">
      <c r="B114" s="772"/>
      <c r="C114" s="772"/>
      <c r="D114" s="772"/>
      <c r="E114" s="772"/>
      <c r="F114" s="772"/>
      <c r="G114" s="772"/>
      <c r="H114" s="772"/>
      <c r="I114" s="772"/>
      <c r="J114" s="772"/>
      <c r="K114" s="772"/>
      <c r="L114" s="772"/>
    </row>
    <row r="115" spans="2:12" x14ac:dyDescent="0.25">
      <c r="B115" s="772"/>
      <c r="C115" s="772"/>
      <c r="D115" s="772"/>
      <c r="E115" s="772"/>
      <c r="F115" s="772"/>
      <c r="G115" s="772"/>
      <c r="H115" s="772"/>
      <c r="I115" s="772"/>
      <c r="J115" s="772"/>
      <c r="K115" s="772"/>
      <c r="L115" s="772"/>
    </row>
    <row r="116" spans="2:12" x14ac:dyDescent="0.25">
      <c r="B116" s="772"/>
      <c r="C116" s="772"/>
      <c r="D116" s="772"/>
      <c r="E116" s="772"/>
      <c r="F116" s="772"/>
      <c r="G116" s="772"/>
      <c r="H116" s="772"/>
      <c r="I116" s="772"/>
      <c r="J116" s="772"/>
      <c r="K116" s="772"/>
      <c r="L116" s="772"/>
    </row>
    <row r="117" spans="2:12" x14ac:dyDescent="0.25">
      <c r="B117" s="772"/>
      <c r="C117" s="772"/>
      <c r="D117" s="772"/>
      <c r="E117" s="772"/>
      <c r="F117" s="772"/>
      <c r="G117" s="772"/>
      <c r="H117" s="772"/>
      <c r="I117" s="772"/>
      <c r="J117" s="772"/>
      <c r="K117" s="772"/>
      <c r="L117" s="772"/>
    </row>
    <row r="118" spans="2:12" x14ac:dyDescent="0.25">
      <c r="B118" s="772"/>
      <c r="C118" s="772"/>
      <c r="D118" s="772"/>
      <c r="E118" s="772"/>
      <c r="F118" s="772"/>
      <c r="G118" s="772"/>
      <c r="H118" s="772"/>
      <c r="I118" s="772"/>
      <c r="J118" s="772"/>
      <c r="K118" s="772"/>
      <c r="L118" s="772"/>
    </row>
    <row r="119" spans="2:12" x14ac:dyDescent="0.25">
      <c r="B119" s="772"/>
      <c r="C119" s="772"/>
      <c r="D119" s="772"/>
      <c r="E119" s="772"/>
      <c r="F119" s="772"/>
      <c r="G119" s="772"/>
      <c r="H119" s="772"/>
      <c r="I119" s="772"/>
      <c r="J119" s="772"/>
      <c r="K119" s="772"/>
      <c r="L119" s="772"/>
    </row>
    <row r="120" spans="2:12" x14ac:dyDescent="0.25">
      <c r="B120" s="772"/>
      <c r="C120" s="772"/>
      <c r="D120" s="772"/>
      <c r="E120" s="772"/>
      <c r="F120" s="772"/>
      <c r="G120" s="772"/>
      <c r="H120" s="772"/>
      <c r="I120" s="772"/>
      <c r="J120" s="772"/>
      <c r="K120" s="772"/>
      <c r="L120" s="772"/>
    </row>
    <row r="121" spans="2:12" x14ac:dyDescent="0.25">
      <c r="B121" s="772"/>
      <c r="C121" s="772"/>
      <c r="D121" s="772"/>
      <c r="E121" s="772"/>
      <c r="F121" s="772"/>
      <c r="G121" s="772"/>
      <c r="H121" s="772"/>
      <c r="I121" s="772"/>
      <c r="J121" s="772"/>
      <c r="K121" s="772"/>
      <c r="L121" s="772"/>
    </row>
  </sheetData>
  <dataValidations count="4">
    <dataValidation type="list" allowBlank="1" showInputMessage="1" showErrorMessage="1" sqref="C4" xr:uid="{1F17F0FD-D6C5-402D-9836-B96B2FE87C4D}">
      <formula1>"0,1"</formula1>
    </dataValidation>
    <dataValidation type="list" allowBlank="1" showInputMessage="1" showErrorMessage="1" sqref="C11" xr:uid="{9CDBE8BE-647A-4359-80A8-11F77C4DAAAE}">
      <formula1>"0,1,2"</formula1>
    </dataValidation>
    <dataValidation type="list" allowBlank="1" showInputMessage="1" showErrorMessage="1" sqref="C10" xr:uid="{100BF183-0A35-4C70-94E5-C52A68A709FF}">
      <formula1>"1,2"</formula1>
    </dataValidation>
    <dataValidation type="list" allowBlank="1" showInputMessage="1" showErrorMessage="1" sqref="C69" xr:uid="{7D920CF2-0BDF-4E38-A418-18436B5034FF}">
      <formula1>"1,2,3"</formula1>
    </dataValidation>
  </dataValidations>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279D4-7FDF-43EA-B876-C82216533FDA}">
  <sheetPr>
    <tabColor rgb="FFFF0000"/>
  </sheetPr>
  <dimension ref="A1:P80"/>
  <sheetViews>
    <sheetView workbookViewId="0">
      <selection sqref="A1:C1"/>
    </sheetView>
  </sheetViews>
  <sheetFormatPr defaultColWidth="9.21875" defaultRowHeight="13.2" zeroHeight="1" x14ac:dyDescent="0.25"/>
  <cols>
    <col min="1" max="1" width="9.21875" style="18"/>
    <col min="2" max="2" width="23.5546875" style="18" customWidth="1"/>
    <col min="3" max="4" width="12.21875" style="18" customWidth="1"/>
    <col min="5" max="5" width="20.44140625" style="18" customWidth="1"/>
    <col min="6" max="6" width="16.44140625" style="18" customWidth="1"/>
    <col min="7" max="7" width="13.44140625" style="18" customWidth="1"/>
    <col min="8" max="8" width="14.44140625" style="18" customWidth="1"/>
    <col min="9" max="10" width="23.5546875" style="18" customWidth="1"/>
    <col min="11" max="11" width="12.21875" style="18" customWidth="1"/>
    <col min="12" max="12" width="9.21875" style="18"/>
    <col min="13" max="13" width="12.44140625" style="18" customWidth="1"/>
    <col min="14" max="14" width="10.21875" style="18" customWidth="1"/>
    <col min="15" max="15" width="9.21875" style="18"/>
    <col min="16" max="16" width="20.5546875" style="18" customWidth="1"/>
    <col min="17" max="16384" width="9.21875" style="18"/>
  </cols>
  <sheetData>
    <row r="1" spans="1:16" x14ac:dyDescent="0.25">
      <c r="A1" s="981" t="s">
        <v>435</v>
      </c>
      <c r="B1" s="981"/>
      <c r="C1" s="981"/>
    </row>
    <row r="2" spans="1:16" x14ac:dyDescent="0.25">
      <c r="A2" s="19" t="s">
        <v>436</v>
      </c>
      <c r="B2" s="40"/>
      <c r="C2" s="40"/>
    </row>
    <row r="3" spans="1:16" x14ac:dyDescent="0.25">
      <c r="A3" s="19" t="s">
        <v>693</v>
      </c>
      <c r="B3" s="40"/>
      <c r="C3" s="40"/>
    </row>
    <row r="4" spans="1:16" x14ac:dyDescent="0.25"/>
    <row r="5" spans="1:16" x14ac:dyDescent="0.25">
      <c r="B5" s="238" t="s">
        <v>747</v>
      </c>
    </row>
    <row r="6" spans="1:16" ht="13.8" thickBot="1" x14ac:dyDescent="0.3"/>
    <row r="7" spans="1:16" ht="26.4" x14ac:dyDescent="0.25">
      <c r="A7" s="10" t="s">
        <v>325</v>
      </c>
      <c r="B7" s="11"/>
      <c r="C7" s="13"/>
      <c r="D7" s="86"/>
      <c r="E7" s="982" t="s">
        <v>748</v>
      </c>
      <c r="F7" s="983"/>
      <c r="G7" s="984"/>
      <c r="H7" s="297" t="s">
        <v>749</v>
      </c>
      <c r="I7" s="87"/>
      <c r="J7" s="87"/>
      <c r="K7" s="87"/>
      <c r="M7" s="72" t="s">
        <v>43</v>
      </c>
    </row>
    <row r="8" spans="1:16" s="121" customFormat="1" ht="131.25" customHeight="1" x14ac:dyDescent="0.3">
      <c r="A8" s="584"/>
      <c r="B8" s="687" t="s">
        <v>726</v>
      </c>
      <c r="C8" s="687" t="s">
        <v>727</v>
      </c>
      <c r="D8" s="687" t="s">
        <v>336</v>
      </c>
      <c r="E8" s="687" t="s">
        <v>751</v>
      </c>
      <c r="F8" s="687" t="s">
        <v>759</v>
      </c>
      <c r="G8" s="687" t="s">
        <v>760</v>
      </c>
      <c r="H8" s="687" t="s">
        <v>752</v>
      </c>
      <c r="I8" s="785" t="s">
        <v>892</v>
      </c>
      <c r="J8" s="785" t="s">
        <v>893</v>
      </c>
      <c r="K8" s="786" t="s">
        <v>763</v>
      </c>
      <c r="M8" s="585" t="s">
        <v>750</v>
      </c>
      <c r="N8" s="585" t="s">
        <v>337</v>
      </c>
      <c r="P8" s="586"/>
    </row>
    <row r="9" spans="1:16" x14ac:dyDescent="0.25">
      <c r="A9" s="14">
        <v>-1</v>
      </c>
      <c r="B9" s="15" t="s">
        <v>327</v>
      </c>
      <c r="C9" s="12" t="s">
        <v>328</v>
      </c>
      <c r="D9" s="12" t="s">
        <v>329</v>
      </c>
      <c r="E9" s="12" t="s">
        <v>330</v>
      </c>
      <c r="F9" s="12" t="s">
        <v>331</v>
      </c>
      <c r="G9" s="14">
        <v>-7</v>
      </c>
      <c r="H9" s="14">
        <v>-8</v>
      </c>
      <c r="I9" s="14">
        <v>-9</v>
      </c>
      <c r="J9" s="16">
        <v>-10</v>
      </c>
      <c r="K9" s="16">
        <v>-11</v>
      </c>
      <c r="M9" s="16">
        <v>-13</v>
      </c>
      <c r="N9" s="16">
        <v>-14</v>
      </c>
      <c r="P9" s="88"/>
    </row>
    <row r="10" spans="1:16" x14ac:dyDescent="0.25">
      <c r="A10" s="20">
        <v>1</v>
      </c>
      <c r="B10" s="20">
        <f>Input!B72</f>
        <v>0</v>
      </c>
      <c r="C10" s="20">
        <f>Input!C72</f>
        <v>0</v>
      </c>
      <c r="D10" s="20">
        <f>Input!D72</f>
        <v>0</v>
      </c>
      <c r="E10" s="357">
        <f>Input!E72</f>
        <v>0</v>
      </c>
      <c r="F10" s="357">
        <f>Input!F72*(Input!$C$69=1)+Input!H72*(Input!$C$69=2)+Input!J72*(Input!$C$69=3)</f>
        <v>0</v>
      </c>
      <c r="G10" s="357">
        <f>Input!G72*(Input!$C$69=1)+Input!I72*(Input!$C$69=2)+Input!K72*(Input!$C$69=3)</f>
        <v>0</v>
      </c>
      <c r="H10" s="357">
        <f>Input!L72</f>
        <v>0</v>
      </c>
      <c r="I10" s="313">
        <f>IF(E10&gt;H10,IF(F10&gt;H10,F10-H10,0),0)</f>
        <v>0</v>
      </c>
      <c r="J10" s="313">
        <f>G10</f>
        <v>0</v>
      </c>
      <c r="K10" s="313">
        <f>MAX(0,H10-F10)</f>
        <v>0</v>
      </c>
      <c r="M10" s="836" t="b">
        <f>E10=F10+G10</f>
        <v>1</v>
      </c>
      <c r="N10" s="313">
        <f>IF(H10&gt;F10,H10-F10,0)-K10</f>
        <v>0</v>
      </c>
      <c r="P10" s="88"/>
    </row>
    <row r="11" spans="1:16" x14ac:dyDescent="0.25">
      <c r="A11" s="20">
        <v>2</v>
      </c>
      <c r="B11" s="20">
        <f>Input!B73</f>
        <v>0</v>
      </c>
      <c r="C11" s="20">
        <f>Input!C73</f>
        <v>0</v>
      </c>
      <c r="D11" s="20">
        <f>Input!D73</f>
        <v>0</v>
      </c>
      <c r="E11" s="357">
        <f>Input!E73</f>
        <v>0</v>
      </c>
      <c r="F11" s="357">
        <f>Input!F73*(Input!$C$69=1)+Input!H73*(Input!$C$69=2)+Input!J73*(Input!$C$69=3)</f>
        <v>0</v>
      </c>
      <c r="G11" s="357">
        <f>Input!G73*(Input!$C$69=1)+Input!I73*(Input!$C$69=2)+Input!K73*(Input!$C$69=3)</f>
        <v>0</v>
      </c>
      <c r="H11" s="357">
        <f>Input!L73</f>
        <v>0</v>
      </c>
      <c r="I11" s="313">
        <f t="shared" ref="I11:I59" si="0">IF(E11&gt;H11,IF(F11&gt;H11,F11-H11,0),0)</f>
        <v>0</v>
      </c>
      <c r="J11" s="313">
        <f t="shared" ref="J11:J59" si="1">G11</f>
        <v>0</v>
      </c>
      <c r="K11" s="313">
        <f t="shared" ref="K11:K59" si="2">MAX(0,H11-F11)</f>
        <v>0</v>
      </c>
      <c r="M11" s="836" t="b">
        <f t="shared" ref="M11:M59" si="3">E11=F11+G11</f>
        <v>1</v>
      </c>
      <c r="N11" s="313">
        <f t="shared" ref="N11:N59" si="4">IF(H11&gt;F11,H11-F11,0)-K11</f>
        <v>0</v>
      </c>
      <c r="P11" s="88"/>
    </row>
    <row r="12" spans="1:16" x14ac:dyDescent="0.25">
      <c r="A12" s="20">
        <v>3</v>
      </c>
      <c r="B12" s="20">
        <f>Input!B74</f>
        <v>0</v>
      </c>
      <c r="C12" s="20">
        <f>Input!C74</f>
        <v>0</v>
      </c>
      <c r="D12" s="20">
        <f>Input!D74</f>
        <v>0</v>
      </c>
      <c r="E12" s="357">
        <f>Input!E74</f>
        <v>0</v>
      </c>
      <c r="F12" s="357">
        <f>Input!F74*(Input!$C$69=1)+Input!H74*(Input!$C$69=2)+Input!J74*(Input!$C$69=3)</f>
        <v>0</v>
      </c>
      <c r="G12" s="357">
        <f>Input!G74*(Input!$C$69=1)+Input!I74*(Input!$C$69=2)+Input!K74*(Input!$C$69=3)</f>
        <v>0</v>
      </c>
      <c r="H12" s="357">
        <f>Input!L74</f>
        <v>0</v>
      </c>
      <c r="I12" s="313">
        <f t="shared" si="0"/>
        <v>0</v>
      </c>
      <c r="J12" s="313">
        <f t="shared" si="1"/>
        <v>0</v>
      </c>
      <c r="K12" s="313">
        <f t="shared" si="2"/>
        <v>0</v>
      </c>
      <c r="M12" s="836" t="b">
        <f t="shared" si="3"/>
        <v>1</v>
      </c>
      <c r="N12" s="313">
        <f t="shared" si="4"/>
        <v>0</v>
      </c>
      <c r="P12" s="88"/>
    </row>
    <row r="13" spans="1:16" x14ac:dyDescent="0.25">
      <c r="A13" s="20">
        <v>4</v>
      </c>
      <c r="B13" s="20">
        <f>Input!B75</f>
        <v>0</v>
      </c>
      <c r="C13" s="20">
        <f>Input!C75</f>
        <v>0</v>
      </c>
      <c r="D13" s="20">
        <f>Input!D75</f>
        <v>0</v>
      </c>
      <c r="E13" s="357">
        <f>Input!E75</f>
        <v>0</v>
      </c>
      <c r="F13" s="357">
        <f>Input!F75*(Input!$C$69=1)+Input!H75*(Input!$C$69=2)+Input!J75*(Input!$C$69=3)</f>
        <v>0</v>
      </c>
      <c r="G13" s="357">
        <f>Input!G75*(Input!$C$69=1)+Input!I75*(Input!$C$69=2)+Input!K75*(Input!$C$69=3)</f>
        <v>0</v>
      </c>
      <c r="H13" s="357">
        <f>Input!L75</f>
        <v>0</v>
      </c>
      <c r="I13" s="313">
        <f t="shared" si="0"/>
        <v>0</v>
      </c>
      <c r="J13" s="313">
        <f t="shared" si="1"/>
        <v>0</v>
      </c>
      <c r="K13" s="313">
        <f t="shared" si="2"/>
        <v>0</v>
      </c>
      <c r="M13" s="836" t="b">
        <f t="shared" si="3"/>
        <v>1</v>
      </c>
      <c r="N13" s="313">
        <f t="shared" si="4"/>
        <v>0</v>
      </c>
      <c r="P13" s="88"/>
    </row>
    <row r="14" spans="1:16" x14ac:dyDescent="0.25">
      <c r="A14" s="20">
        <v>5</v>
      </c>
      <c r="B14" s="20">
        <f>Input!B76</f>
        <v>0</v>
      </c>
      <c r="C14" s="20">
        <f>Input!C76</f>
        <v>0</v>
      </c>
      <c r="D14" s="20">
        <f>Input!D76</f>
        <v>0</v>
      </c>
      <c r="E14" s="357">
        <f>Input!E76</f>
        <v>0</v>
      </c>
      <c r="F14" s="357">
        <f>Input!F76*(Input!$C$69=1)+Input!H76*(Input!$C$69=2)+Input!J76*(Input!$C$69=3)</f>
        <v>0</v>
      </c>
      <c r="G14" s="357">
        <f>Input!G76*(Input!$C$69=1)+Input!I76*(Input!$C$69=2)+Input!K76*(Input!$C$69=3)</f>
        <v>0</v>
      </c>
      <c r="H14" s="357">
        <f>Input!L76</f>
        <v>0</v>
      </c>
      <c r="I14" s="313">
        <f t="shared" si="0"/>
        <v>0</v>
      </c>
      <c r="J14" s="313">
        <f t="shared" si="1"/>
        <v>0</v>
      </c>
      <c r="K14" s="313">
        <f t="shared" si="2"/>
        <v>0</v>
      </c>
      <c r="M14" s="836" t="b">
        <f t="shared" si="3"/>
        <v>1</v>
      </c>
      <c r="N14" s="313">
        <f t="shared" si="4"/>
        <v>0</v>
      </c>
      <c r="P14" s="88"/>
    </row>
    <row r="15" spans="1:16" x14ac:dyDescent="0.25">
      <c r="A15" s="20">
        <v>6</v>
      </c>
      <c r="B15" s="20">
        <f>Input!B77</f>
        <v>0</v>
      </c>
      <c r="C15" s="20">
        <f>Input!C77</f>
        <v>0</v>
      </c>
      <c r="D15" s="20">
        <f>Input!D77</f>
        <v>0</v>
      </c>
      <c r="E15" s="357">
        <f>Input!E77</f>
        <v>0</v>
      </c>
      <c r="F15" s="357">
        <f>Input!F77*(Input!$C$69=1)+Input!H77*(Input!$C$69=2)+Input!J77*(Input!$C$69=3)</f>
        <v>0</v>
      </c>
      <c r="G15" s="357">
        <f>Input!G77*(Input!$C$69=1)+Input!I77*(Input!$C$69=2)+Input!K77*(Input!$C$69=3)</f>
        <v>0</v>
      </c>
      <c r="H15" s="357">
        <f>Input!L77</f>
        <v>0</v>
      </c>
      <c r="I15" s="313">
        <f t="shared" si="0"/>
        <v>0</v>
      </c>
      <c r="J15" s="313">
        <f t="shared" si="1"/>
        <v>0</v>
      </c>
      <c r="K15" s="313">
        <f t="shared" si="2"/>
        <v>0</v>
      </c>
      <c r="M15" s="836" t="b">
        <f t="shared" si="3"/>
        <v>1</v>
      </c>
      <c r="N15" s="313">
        <f t="shared" si="4"/>
        <v>0</v>
      </c>
      <c r="P15" s="88"/>
    </row>
    <row r="16" spans="1:16" x14ac:dyDescent="0.25">
      <c r="A16" s="20">
        <v>7</v>
      </c>
      <c r="B16" s="20">
        <f>Input!B78</f>
        <v>0</v>
      </c>
      <c r="C16" s="20">
        <f>Input!C78</f>
        <v>0</v>
      </c>
      <c r="D16" s="20">
        <f>Input!D78</f>
        <v>0</v>
      </c>
      <c r="E16" s="357">
        <f>Input!E78</f>
        <v>0</v>
      </c>
      <c r="F16" s="357">
        <f>Input!F78*(Input!$C$69=1)+Input!H78*(Input!$C$69=2)+Input!J78*(Input!$C$69=3)</f>
        <v>0</v>
      </c>
      <c r="G16" s="357">
        <f>Input!G78*(Input!$C$69=1)+Input!I78*(Input!$C$69=2)+Input!K78*(Input!$C$69=3)</f>
        <v>0</v>
      </c>
      <c r="H16" s="357">
        <f>Input!L78</f>
        <v>0</v>
      </c>
      <c r="I16" s="313">
        <f t="shared" si="0"/>
        <v>0</v>
      </c>
      <c r="J16" s="313">
        <f t="shared" si="1"/>
        <v>0</v>
      </c>
      <c r="K16" s="313">
        <f t="shared" si="2"/>
        <v>0</v>
      </c>
      <c r="M16" s="836" t="b">
        <f t="shared" si="3"/>
        <v>1</v>
      </c>
      <c r="N16" s="313">
        <f t="shared" si="4"/>
        <v>0</v>
      </c>
      <c r="P16" s="88"/>
    </row>
    <row r="17" spans="1:16" x14ac:dyDescent="0.25">
      <c r="A17" s="20">
        <v>8</v>
      </c>
      <c r="B17" s="20">
        <f>Input!B79</f>
        <v>0</v>
      </c>
      <c r="C17" s="20">
        <f>Input!C79</f>
        <v>0</v>
      </c>
      <c r="D17" s="20">
        <f>Input!D79</f>
        <v>0</v>
      </c>
      <c r="E17" s="357">
        <f>Input!E79</f>
        <v>0</v>
      </c>
      <c r="F17" s="357">
        <f>Input!F79*(Input!$C$69=1)+Input!H79*(Input!$C$69=2)+Input!J79*(Input!$C$69=3)</f>
        <v>0</v>
      </c>
      <c r="G17" s="357">
        <f>Input!G79*(Input!$C$69=1)+Input!I79*(Input!$C$69=2)+Input!K79*(Input!$C$69=3)</f>
        <v>0</v>
      </c>
      <c r="H17" s="357">
        <f>Input!L79</f>
        <v>0</v>
      </c>
      <c r="I17" s="313">
        <f t="shared" si="0"/>
        <v>0</v>
      </c>
      <c r="J17" s="313">
        <f t="shared" si="1"/>
        <v>0</v>
      </c>
      <c r="K17" s="313">
        <f t="shared" si="2"/>
        <v>0</v>
      </c>
      <c r="M17" s="836" t="b">
        <f t="shared" si="3"/>
        <v>1</v>
      </c>
      <c r="N17" s="313">
        <f t="shared" si="4"/>
        <v>0</v>
      </c>
      <c r="P17" s="88"/>
    </row>
    <row r="18" spans="1:16" x14ac:dyDescent="0.25">
      <c r="A18" s="20">
        <v>9</v>
      </c>
      <c r="B18" s="20">
        <f>Input!B80</f>
        <v>0</v>
      </c>
      <c r="C18" s="20">
        <f>Input!C80</f>
        <v>0</v>
      </c>
      <c r="D18" s="20">
        <f>Input!D80</f>
        <v>0</v>
      </c>
      <c r="E18" s="357">
        <f>Input!E80</f>
        <v>0</v>
      </c>
      <c r="F18" s="357">
        <f>Input!F80*(Input!$C$69=1)+Input!H80*(Input!$C$69=2)+Input!J80*(Input!$C$69=3)</f>
        <v>0</v>
      </c>
      <c r="G18" s="357">
        <f>Input!G80*(Input!$C$69=1)+Input!I80*(Input!$C$69=2)+Input!K80*(Input!$C$69=3)</f>
        <v>0</v>
      </c>
      <c r="H18" s="357">
        <f>Input!L80</f>
        <v>0</v>
      </c>
      <c r="I18" s="313">
        <f t="shared" si="0"/>
        <v>0</v>
      </c>
      <c r="J18" s="313">
        <f t="shared" si="1"/>
        <v>0</v>
      </c>
      <c r="K18" s="313">
        <f t="shared" si="2"/>
        <v>0</v>
      </c>
      <c r="M18" s="836" t="b">
        <f t="shared" si="3"/>
        <v>1</v>
      </c>
      <c r="N18" s="313">
        <f t="shared" si="4"/>
        <v>0</v>
      </c>
      <c r="P18" s="88"/>
    </row>
    <row r="19" spans="1:16" x14ac:dyDescent="0.25">
      <c r="A19" s="20">
        <v>10</v>
      </c>
      <c r="B19" s="20">
        <f>Input!B81</f>
        <v>0</v>
      </c>
      <c r="C19" s="20">
        <f>Input!C81</f>
        <v>0</v>
      </c>
      <c r="D19" s="20">
        <f>Input!D81</f>
        <v>0</v>
      </c>
      <c r="E19" s="357">
        <f>Input!E81</f>
        <v>0</v>
      </c>
      <c r="F19" s="357">
        <f>Input!F81*(Input!$C$69=1)+Input!H81*(Input!$C$69=2)+Input!J81*(Input!$C$69=3)</f>
        <v>0</v>
      </c>
      <c r="G19" s="357">
        <f>Input!G81*(Input!$C$69=1)+Input!I81*(Input!$C$69=2)+Input!K81*(Input!$C$69=3)</f>
        <v>0</v>
      </c>
      <c r="H19" s="357">
        <f>Input!L81</f>
        <v>0</v>
      </c>
      <c r="I19" s="313">
        <f t="shared" si="0"/>
        <v>0</v>
      </c>
      <c r="J19" s="313">
        <f t="shared" si="1"/>
        <v>0</v>
      </c>
      <c r="K19" s="313">
        <f t="shared" si="2"/>
        <v>0</v>
      </c>
      <c r="M19" s="836" t="b">
        <f t="shared" si="3"/>
        <v>1</v>
      </c>
      <c r="N19" s="313">
        <f t="shared" si="4"/>
        <v>0</v>
      </c>
      <c r="P19" s="88"/>
    </row>
    <row r="20" spans="1:16" x14ac:dyDescent="0.25">
      <c r="A20" s="20">
        <v>11</v>
      </c>
      <c r="B20" s="20">
        <f>Input!B82</f>
        <v>0</v>
      </c>
      <c r="C20" s="20">
        <f>Input!C82</f>
        <v>0</v>
      </c>
      <c r="D20" s="20">
        <f>Input!D82</f>
        <v>0</v>
      </c>
      <c r="E20" s="357">
        <f>Input!E82</f>
        <v>0</v>
      </c>
      <c r="F20" s="357">
        <f>Input!F82*(Input!$C$69=1)+Input!H82*(Input!$C$69=2)+Input!J82*(Input!$C$69=3)</f>
        <v>0</v>
      </c>
      <c r="G20" s="357">
        <f>Input!G82*(Input!$C$69=1)+Input!I82*(Input!$C$69=2)+Input!K82*(Input!$C$69=3)</f>
        <v>0</v>
      </c>
      <c r="H20" s="357">
        <f>Input!L82</f>
        <v>0</v>
      </c>
      <c r="I20" s="313">
        <f t="shared" si="0"/>
        <v>0</v>
      </c>
      <c r="J20" s="313">
        <f t="shared" si="1"/>
        <v>0</v>
      </c>
      <c r="K20" s="313">
        <f t="shared" si="2"/>
        <v>0</v>
      </c>
      <c r="M20" s="836" t="b">
        <f t="shared" si="3"/>
        <v>1</v>
      </c>
      <c r="N20" s="313">
        <f t="shared" si="4"/>
        <v>0</v>
      </c>
      <c r="P20" s="88"/>
    </row>
    <row r="21" spans="1:16" x14ac:dyDescent="0.25">
      <c r="A21" s="20">
        <v>12</v>
      </c>
      <c r="B21" s="20">
        <f>Input!B83</f>
        <v>0</v>
      </c>
      <c r="C21" s="20">
        <f>Input!C83</f>
        <v>0</v>
      </c>
      <c r="D21" s="20">
        <f>Input!D83</f>
        <v>0</v>
      </c>
      <c r="E21" s="357">
        <f>Input!E83</f>
        <v>0</v>
      </c>
      <c r="F21" s="357">
        <f>Input!F83*(Input!$C$69=1)+Input!H83*(Input!$C$69=2)+Input!J83*(Input!$C$69=3)</f>
        <v>0</v>
      </c>
      <c r="G21" s="357">
        <f>Input!G83*(Input!$C$69=1)+Input!I83*(Input!$C$69=2)+Input!K83*(Input!$C$69=3)</f>
        <v>0</v>
      </c>
      <c r="H21" s="357">
        <f>Input!L83</f>
        <v>0</v>
      </c>
      <c r="I21" s="313">
        <f t="shared" si="0"/>
        <v>0</v>
      </c>
      <c r="J21" s="313">
        <f t="shared" si="1"/>
        <v>0</v>
      </c>
      <c r="K21" s="313">
        <f t="shared" si="2"/>
        <v>0</v>
      </c>
      <c r="M21" s="836" t="b">
        <f t="shared" si="3"/>
        <v>1</v>
      </c>
      <c r="N21" s="313">
        <f t="shared" si="4"/>
        <v>0</v>
      </c>
    </row>
    <row r="22" spans="1:16" x14ac:dyDescent="0.25">
      <c r="A22" s="20">
        <v>13</v>
      </c>
      <c r="B22" s="20">
        <f>Input!B84</f>
        <v>0</v>
      </c>
      <c r="C22" s="20">
        <f>Input!C84</f>
        <v>0</v>
      </c>
      <c r="D22" s="20">
        <f>Input!D84</f>
        <v>0</v>
      </c>
      <c r="E22" s="357">
        <f>Input!E84</f>
        <v>0</v>
      </c>
      <c r="F22" s="357">
        <f>Input!F84*(Input!$C$69=1)+Input!H84*(Input!$C$69=2)+Input!J84*(Input!$C$69=3)</f>
        <v>0</v>
      </c>
      <c r="G22" s="357">
        <f>Input!G84*(Input!$C$69=1)+Input!I84*(Input!$C$69=2)+Input!K84*(Input!$C$69=3)</f>
        <v>0</v>
      </c>
      <c r="H22" s="357">
        <f>Input!L84</f>
        <v>0</v>
      </c>
      <c r="I22" s="313">
        <f t="shared" si="0"/>
        <v>0</v>
      </c>
      <c r="J22" s="313">
        <f t="shared" si="1"/>
        <v>0</v>
      </c>
      <c r="K22" s="313">
        <f t="shared" si="2"/>
        <v>0</v>
      </c>
      <c r="M22" s="836" t="b">
        <f t="shared" si="3"/>
        <v>1</v>
      </c>
      <c r="N22" s="313">
        <f t="shared" si="4"/>
        <v>0</v>
      </c>
    </row>
    <row r="23" spans="1:16" x14ac:dyDescent="0.25">
      <c r="A23" s="20">
        <v>14</v>
      </c>
      <c r="B23" s="20">
        <f>Input!B85</f>
        <v>0</v>
      </c>
      <c r="C23" s="20">
        <f>Input!C85</f>
        <v>0</v>
      </c>
      <c r="D23" s="20">
        <f>Input!D85</f>
        <v>0</v>
      </c>
      <c r="E23" s="357">
        <f>Input!E85</f>
        <v>0</v>
      </c>
      <c r="F23" s="357">
        <f>Input!F85*(Input!$C$69=1)+Input!H85*(Input!$C$69=2)+Input!J85*(Input!$C$69=3)</f>
        <v>0</v>
      </c>
      <c r="G23" s="357">
        <f>Input!G85*(Input!$C$69=1)+Input!I85*(Input!$C$69=2)+Input!K85*(Input!$C$69=3)</f>
        <v>0</v>
      </c>
      <c r="H23" s="357">
        <f>Input!L85</f>
        <v>0</v>
      </c>
      <c r="I23" s="313">
        <f t="shared" si="0"/>
        <v>0</v>
      </c>
      <c r="J23" s="313">
        <f t="shared" si="1"/>
        <v>0</v>
      </c>
      <c r="K23" s="313">
        <f t="shared" si="2"/>
        <v>0</v>
      </c>
      <c r="M23" s="836" t="b">
        <f t="shared" si="3"/>
        <v>1</v>
      </c>
      <c r="N23" s="313">
        <f t="shared" si="4"/>
        <v>0</v>
      </c>
    </row>
    <row r="24" spans="1:16" x14ac:dyDescent="0.25">
      <c r="A24" s="20">
        <v>15</v>
      </c>
      <c r="B24" s="20">
        <f>Input!B86</f>
        <v>0</v>
      </c>
      <c r="C24" s="20">
        <f>Input!C86</f>
        <v>0</v>
      </c>
      <c r="D24" s="20">
        <f>Input!D86</f>
        <v>0</v>
      </c>
      <c r="E24" s="357">
        <f>Input!E86</f>
        <v>0</v>
      </c>
      <c r="F24" s="357">
        <f>Input!F86*(Input!$C$69=1)+Input!H86*(Input!$C$69=2)+Input!J86*(Input!$C$69=3)</f>
        <v>0</v>
      </c>
      <c r="G24" s="357">
        <f>Input!G86*(Input!$C$69=1)+Input!I86*(Input!$C$69=2)+Input!K86*(Input!$C$69=3)</f>
        <v>0</v>
      </c>
      <c r="H24" s="357">
        <f>Input!L86</f>
        <v>0</v>
      </c>
      <c r="I24" s="313">
        <f t="shared" si="0"/>
        <v>0</v>
      </c>
      <c r="J24" s="313">
        <f t="shared" si="1"/>
        <v>0</v>
      </c>
      <c r="K24" s="313">
        <f t="shared" si="2"/>
        <v>0</v>
      </c>
      <c r="M24" s="836" t="b">
        <f t="shared" si="3"/>
        <v>1</v>
      </c>
      <c r="N24" s="313">
        <f t="shared" si="4"/>
        <v>0</v>
      </c>
    </row>
    <row r="25" spans="1:16" x14ac:dyDescent="0.25">
      <c r="A25" s="20">
        <v>16</v>
      </c>
      <c r="B25" s="20">
        <f>Input!B87</f>
        <v>0</v>
      </c>
      <c r="C25" s="20">
        <f>Input!C87</f>
        <v>0</v>
      </c>
      <c r="D25" s="20">
        <f>Input!D87</f>
        <v>0</v>
      </c>
      <c r="E25" s="357">
        <f>Input!E87</f>
        <v>0</v>
      </c>
      <c r="F25" s="357">
        <f>Input!F87*(Input!$C$69=1)+Input!H87*(Input!$C$69=2)+Input!J87*(Input!$C$69=3)</f>
        <v>0</v>
      </c>
      <c r="G25" s="357">
        <f>Input!G87*(Input!$C$69=1)+Input!I87*(Input!$C$69=2)+Input!K87*(Input!$C$69=3)</f>
        <v>0</v>
      </c>
      <c r="H25" s="357">
        <f>Input!L87</f>
        <v>0</v>
      </c>
      <c r="I25" s="313">
        <f t="shared" si="0"/>
        <v>0</v>
      </c>
      <c r="J25" s="313">
        <f t="shared" si="1"/>
        <v>0</v>
      </c>
      <c r="K25" s="313">
        <f t="shared" si="2"/>
        <v>0</v>
      </c>
      <c r="M25" s="836" t="b">
        <f t="shared" si="3"/>
        <v>1</v>
      </c>
      <c r="N25" s="313">
        <f t="shared" si="4"/>
        <v>0</v>
      </c>
    </row>
    <row r="26" spans="1:16" x14ac:dyDescent="0.25">
      <c r="A26" s="20">
        <v>17</v>
      </c>
      <c r="B26" s="20">
        <f>Input!B88</f>
        <v>0</v>
      </c>
      <c r="C26" s="20">
        <f>Input!C88</f>
        <v>0</v>
      </c>
      <c r="D26" s="20">
        <f>Input!D88</f>
        <v>0</v>
      </c>
      <c r="E26" s="357">
        <f>Input!E88</f>
        <v>0</v>
      </c>
      <c r="F26" s="357">
        <f>Input!F88*(Input!$C$69=1)+Input!H88*(Input!$C$69=2)+Input!J88*(Input!$C$69=3)</f>
        <v>0</v>
      </c>
      <c r="G26" s="357">
        <f>Input!G88*(Input!$C$69=1)+Input!I88*(Input!$C$69=2)+Input!K88*(Input!$C$69=3)</f>
        <v>0</v>
      </c>
      <c r="H26" s="357">
        <f>Input!L88</f>
        <v>0</v>
      </c>
      <c r="I26" s="313">
        <f t="shared" si="0"/>
        <v>0</v>
      </c>
      <c r="J26" s="313">
        <f t="shared" si="1"/>
        <v>0</v>
      </c>
      <c r="K26" s="313">
        <f t="shared" si="2"/>
        <v>0</v>
      </c>
      <c r="M26" s="836" t="b">
        <f t="shared" si="3"/>
        <v>1</v>
      </c>
      <c r="N26" s="313">
        <f t="shared" si="4"/>
        <v>0</v>
      </c>
    </row>
    <row r="27" spans="1:16" x14ac:dyDescent="0.25">
      <c r="A27" s="20">
        <v>18</v>
      </c>
      <c r="B27" s="20">
        <f>Input!B89</f>
        <v>0</v>
      </c>
      <c r="C27" s="20">
        <f>Input!C89</f>
        <v>0</v>
      </c>
      <c r="D27" s="20">
        <f>Input!D89</f>
        <v>0</v>
      </c>
      <c r="E27" s="357">
        <f>Input!E89</f>
        <v>0</v>
      </c>
      <c r="F27" s="357">
        <f>Input!F89*(Input!$C$69=1)+Input!H89*(Input!$C$69=2)+Input!J89*(Input!$C$69=3)</f>
        <v>0</v>
      </c>
      <c r="G27" s="357">
        <f>Input!G89*(Input!$C$69=1)+Input!I89*(Input!$C$69=2)+Input!K89*(Input!$C$69=3)</f>
        <v>0</v>
      </c>
      <c r="H27" s="357">
        <f>Input!L89</f>
        <v>0</v>
      </c>
      <c r="I27" s="313">
        <f t="shared" si="0"/>
        <v>0</v>
      </c>
      <c r="J27" s="313">
        <f t="shared" si="1"/>
        <v>0</v>
      </c>
      <c r="K27" s="313">
        <f t="shared" si="2"/>
        <v>0</v>
      </c>
      <c r="M27" s="836" t="b">
        <f t="shared" si="3"/>
        <v>1</v>
      </c>
      <c r="N27" s="313">
        <f t="shared" si="4"/>
        <v>0</v>
      </c>
    </row>
    <row r="28" spans="1:16" x14ac:dyDescent="0.25">
      <c r="A28" s="20">
        <v>19</v>
      </c>
      <c r="B28" s="20">
        <f>Input!B90</f>
        <v>0</v>
      </c>
      <c r="C28" s="20">
        <f>Input!C90</f>
        <v>0</v>
      </c>
      <c r="D28" s="20">
        <f>Input!D90</f>
        <v>0</v>
      </c>
      <c r="E28" s="357">
        <f>Input!E90</f>
        <v>0</v>
      </c>
      <c r="F28" s="357">
        <f>Input!F90*(Input!$C$69=1)+Input!H90*(Input!$C$69=2)+Input!J90*(Input!$C$69=3)</f>
        <v>0</v>
      </c>
      <c r="G28" s="357">
        <f>Input!G90*(Input!$C$69=1)+Input!I90*(Input!$C$69=2)+Input!K90*(Input!$C$69=3)</f>
        <v>0</v>
      </c>
      <c r="H28" s="357">
        <f>Input!L90</f>
        <v>0</v>
      </c>
      <c r="I28" s="313">
        <f t="shared" si="0"/>
        <v>0</v>
      </c>
      <c r="J28" s="313">
        <f t="shared" si="1"/>
        <v>0</v>
      </c>
      <c r="K28" s="313">
        <f t="shared" si="2"/>
        <v>0</v>
      </c>
      <c r="M28" s="836" t="b">
        <f t="shared" si="3"/>
        <v>1</v>
      </c>
      <c r="N28" s="313">
        <f t="shared" si="4"/>
        <v>0</v>
      </c>
    </row>
    <row r="29" spans="1:16" x14ac:dyDescent="0.25">
      <c r="A29" s="20">
        <v>20</v>
      </c>
      <c r="B29" s="20">
        <f>Input!B91</f>
        <v>0</v>
      </c>
      <c r="C29" s="20">
        <f>Input!C91</f>
        <v>0</v>
      </c>
      <c r="D29" s="20">
        <f>Input!D91</f>
        <v>0</v>
      </c>
      <c r="E29" s="357">
        <f>Input!E91</f>
        <v>0</v>
      </c>
      <c r="F29" s="357">
        <f>Input!F91*(Input!$C$69=1)+Input!H91*(Input!$C$69=2)+Input!J91*(Input!$C$69=3)</f>
        <v>0</v>
      </c>
      <c r="G29" s="357">
        <f>Input!G91*(Input!$C$69=1)+Input!I91*(Input!$C$69=2)+Input!K91*(Input!$C$69=3)</f>
        <v>0</v>
      </c>
      <c r="H29" s="357">
        <f>Input!L91</f>
        <v>0</v>
      </c>
      <c r="I29" s="313">
        <f t="shared" si="0"/>
        <v>0</v>
      </c>
      <c r="J29" s="313">
        <f t="shared" si="1"/>
        <v>0</v>
      </c>
      <c r="K29" s="313">
        <f t="shared" si="2"/>
        <v>0</v>
      </c>
      <c r="M29" s="836" t="b">
        <f t="shared" si="3"/>
        <v>1</v>
      </c>
      <c r="N29" s="313">
        <f t="shared" si="4"/>
        <v>0</v>
      </c>
    </row>
    <row r="30" spans="1:16" x14ac:dyDescent="0.25">
      <c r="A30" s="20">
        <v>21</v>
      </c>
      <c r="B30" s="20">
        <f>Input!B92</f>
        <v>0</v>
      </c>
      <c r="C30" s="20">
        <f>Input!C92</f>
        <v>0</v>
      </c>
      <c r="D30" s="20">
        <f>Input!D92</f>
        <v>0</v>
      </c>
      <c r="E30" s="357">
        <f>Input!E92</f>
        <v>0</v>
      </c>
      <c r="F30" s="357">
        <f>Input!F92*(Input!$C$69=1)+Input!H92*(Input!$C$69=2)+Input!J92*(Input!$C$69=3)</f>
        <v>0</v>
      </c>
      <c r="G30" s="357">
        <f>Input!G92*(Input!$C$69=1)+Input!I92*(Input!$C$69=2)+Input!K92*(Input!$C$69=3)</f>
        <v>0</v>
      </c>
      <c r="H30" s="357">
        <f>Input!L92</f>
        <v>0</v>
      </c>
      <c r="I30" s="313">
        <f t="shared" si="0"/>
        <v>0</v>
      </c>
      <c r="J30" s="313">
        <f t="shared" si="1"/>
        <v>0</v>
      </c>
      <c r="K30" s="313">
        <f t="shared" si="2"/>
        <v>0</v>
      </c>
      <c r="M30" s="836" t="b">
        <f t="shared" si="3"/>
        <v>1</v>
      </c>
      <c r="N30" s="313">
        <f t="shared" si="4"/>
        <v>0</v>
      </c>
    </row>
    <row r="31" spans="1:16" x14ac:dyDescent="0.25">
      <c r="A31" s="20">
        <v>22</v>
      </c>
      <c r="B31" s="20">
        <f>Input!B93</f>
        <v>0</v>
      </c>
      <c r="C31" s="20">
        <f>Input!C93</f>
        <v>0</v>
      </c>
      <c r="D31" s="20">
        <f>Input!D93</f>
        <v>0</v>
      </c>
      <c r="E31" s="357">
        <f>Input!E93</f>
        <v>0</v>
      </c>
      <c r="F31" s="357">
        <f>Input!F93*(Input!$C$69=1)+Input!H93*(Input!$C$69=2)+Input!J93*(Input!$C$69=3)</f>
        <v>0</v>
      </c>
      <c r="G31" s="357">
        <f>Input!G93*(Input!$C$69=1)+Input!I93*(Input!$C$69=2)+Input!K93*(Input!$C$69=3)</f>
        <v>0</v>
      </c>
      <c r="H31" s="357">
        <f>Input!L93</f>
        <v>0</v>
      </c>
      <c r="I31" s="313">
        <f t="shared" si="0"/>
        <v>0</v>
      </c>
      <c r="J31" s="313">
        <f t="shared" si="1"/>
        <v>0</v>
      </c>
      <c r="K31" s="313">
        <f t="shared" si="2"/>
        <v>0</v>
      </c>
      <c r="M31" s="836" t="b">
        <f t="shared" si="3"/>
        <v>1</v>
      </c>
      <c r="N31" s="313">
        <f t="shared" si="4"/>
        <v>0</v>
      </c>
    </row>
    <row r="32" spans="1:16" x14ac:dyDescent="0.25">
      <c r="A32" s="20">
        <v>23</v>
      </c>
      <c r="B32" s="20">
        <f>Input!B94</f>
        <v>0</v>
      </c>
      <c r="C32" s="20">
        <f>Input!C94</f>
        <v>0</v>
      </c>
      <c r="D32" s="20">
        <f>Input!D94</f>
        <v>0</v>
      </c>
      <c r="E32" s="357">
        <f>Input!E94</f>
        <v>0</v>
      </c>
      <c r="F32" s="357">
        <f>Input!F94*(Input!$C$69=1)+Input!H94*(Input!$C$69=2)+Input!J94*(Input!$C$69=3)</f>
        <v>0</v>
      </c>
      <c r="G32" s="357">
        <f>Input!G94*(Input!$C$69=1)+Input!I94*(Input!$C$69=2)+Input!K94*(Input!$C$69=3)</f>
        <v>0</v>
      </c>
      <c r="H32" s="357">
        <f>Input!L94</f>
        <v>0</v>
      </c>
      <c r="I32" s="313">
        <f t="shared" si="0"/>
        <v>0</v>
      </c>
      <c r="J32" s="313">
        <f t="shared" si="1"/>
        <v>0</v>
      </c>
      <c r="K32" s="313">
        <f t="shared" si="2"/>
        <v>0</v>
      </c>
      <c r="M32" s="836" t="b">
        <f t="shared" si="3"/>
        <v>1</v>
      </c>
      <c r="N32" s="313">
        <f t="shared" si="4"/>
        <v>0</v>
      </c>
    </row>
    <row r="33" spans="1:14" x14ac:dyDescent="0.25">
      <c r="A33" s="20">
        <v>24</v>
      </c>
      <c r="B33" s="20">
        <f>Input!B95</f>
        <v>0</v>
      </c>
      <c r="C33" s="20">
        <f>Input!C95</f>
        <v>0</v>
      </c>
      <c r="D33" s="20">
        <f>Input!D95</f>
        <v>0</v>
      </c>
      <c r="E33" s="357">
        <f>Input!E95</f>
        <v>0</v>
      </c>
      <c r="F33" s="357">
        <f>Input!F95*(Input!$C$69=1)+Input!H95*(Input!$C$69=2)+Input!J95*(Input!$C$69=3)</f>
        <v>0</v>
      </c>
      <c r="G33" s="357">
        <f>Input!G95*(Input!$C$69=1)+Input!I95*(Input!$C$69=2)+Input!K95*(Input!$C$69=3)</f>
        <v>0</v>
      </c>
      <c r="H33" s="357">
        <f>Input!L95</f>
        <v>0</v>
      </c>
      <c r="I33" s="313">
        <f t="shared" si="0"/>
        <v>0</v>
      </c>
      <c r="J33" s="313">
        <f t="shared" si="1"/>
        <v>0</v>
      </c>
      <c r="K33" s="313">
        <f t="shared" si="2"/>
        <v>0</v>
      </c>
      <c r="M33" s="836" t="b">
        <f t="shared" si="3"/>
        <v>1</v>
      </c>
      <c r="N33" s="313">
        <f t="shared" si="4"/>
        <v>0</v>
      </c>
    </row>
    <row r="34" spans="1:14" x14ac:dyDescent="0.25">
      <c r="A34" s="20">
        <v>25</v>
      </c>
      <c r="B34" s="20">
        <f>Input!B96</f>
        <v>0</v>
      </c>
      <c r="C34" s="20">
        <f>Input!C96</f>
        <v>0</v>
      </c>
      <c r="D34" s="20">
        <f>Input!D96</f>
        <v>0</v>
      </c>
      <c r="E34" s="357">
        <f>Input!E96</f>
        <v>0</v>
      </c>
      <c r="F34" s="357">
        <f>Input!F96*(Input!$C$69=1)+Input!H96*(Input!$C$69=2)+Input!J96*(Input!$C$69=3)</f>
        <v>0</v>
      </c>
      <c r="G34" s="357">
        <f>Input!G96*(Input!$C$69=1)+Input!I96*(Input!$C$69=2)+Input!K96*(Input!$C$69=3)</f>
        <v>0</v>
      </c>
      <c r="H34" s="357">
        <f>Input!L96</f>
        <v>0</v>
      </c>
      <c r="I34" s="313">
        <f t="shared" si="0"/>
        <v>0</v>
      </c>
      <c r="J34" s="313">
        <f t="shared" si="1"/>
        <v>0</v>
      </c>
      <c r="K34" s="313">
        <f t="shared" si="2"/>
        <v>0</v>
      </c>
      <c r="M34" s="836" t="b">
        <f t="shared" si="3"/>
        <v>1</v>
      </c>
      <c r="N34" s="313">
        <f t="shared" si="4"/>
        <v>0</v>
      </c>
    </row>
    <row r="35" spans="1:14" x14ac:dyDescent="0.25">
      <c r="A35" s="20">
        <v>26</v>
      </c>
      <c r="B35" s="20">
        <f>Input!B97</f>
        <v>0</v>
      </c>
      <c r="C35" s="20">
        <f>Input!C97</f>
        <v>0</v>
      </c>
      <c r="D35" s="20">
        <f>Input!D97</f>
        <v>0</v>
      </c>
      <c r="E35" s="357">
        <f>Input!E97</f>
        <v>0</v>
      </c>
      <c r="F35" s="357">
        <f>Input!F97*(Input!$C$69=1)+Input!H97*(Input!$C$69=2)+Input!J97*(Input!$C$69=3)</f>
        <v>0</v>
      </c>
      <c r="G35" s="357">
        <f>Input!G97*(Input!$C$69=1)+Input!I97*(Input!$C$69=2)+Input!K97*(Input!$C$69=3)</f>
        <v>0</v>
      </c>
      <c r="H35" s="357">
        <f>Input!L97</f>
        <v>0</v>
      </c>
      <c r="I35" s="313">
        <f t="shared" si="0"/>
        <v>0</v>
      </c>
      <c r="J35" s="313">
        <f t="shared" si="1"/>
        <v>0</v>
      </c>
      <c r="K35" s="313">
        <f t="shared" si="2"/>
        <v>0</v>
      </c>
      <c r="M35" s="836" t="b">
        <f t="shared" si="3"/>
        <v>1</v>
      </c>
      <c r="N35" s="313">
        <f t="shared" si="4"/>
        <v>0</v>
      </c>
    </row>
    <row r="36" spans="1:14" x14ac:dyDescent="0.25">
      <c r="A36" s="20">
        <v>27</v>
      </c>
      <c r="B36" s="20">
        <f>Input!B98</f>
        <v>0</v>
      </c>
      <c r="C36" s="20">
        <f>Input!C98</f>
        <v>0</v>
      </c>
      <c r="D36" s="20">
        <f>Input!D98</f>
        <v>0</v>
      </c>
      <c r="E36" s="357">
        <f>Input!E98</f>
        <v>0</v>
      </c>
      <c r="F36" s="357">
        <f>Input!F98*(Input!$C$69=1)+Input!H98*(Input!$C$69=2)+Input!J98*(Input!$C$69=3)</f>
        <v>0</v>
      </c>
      <c r="G36" s="357">
        <f>Input!G98*(Input!$C$69=1)+Input!I98*(Input!$C$69=2)+Input!K98*(Input!$C$69=3)</f>
        <v>0</v>
      </c>
      <c r="H36" s="357">
        <f>Input!L98</f>
        <v>0</v>
      </c>
      <c r="I36" s="313">
        <f t="shared" si="0"/>
        <v>0</v>
      </c>
      <c r="J36" s="313">
        <f t="shared" si="1"/>
        <v>0</v>
      </c>
      <c r="K36" s="313">
        <f t="shared" si="2"/>
        <v>0</v>
      </c>
      <c r="M36" s="836" t="b">
        <f t="shared" si="3"/>
        <v>1</v>
      </c>
      <c r="N36" s="313">
        <f t="shared" si="4"/>
        <v>0</v>
      </c>
    </row>
    <row r="37" spans="1:14" x14ac:dyDescent="0.25">
      <c r="A37" s="20">
        <v>28</v>
      </c>
      <c r="B37" s="20">
        <f>Input!B99</f>
        <v>0</v>
      </c>
      <c r="C37" s="20">
        <f>Input!C99</f>
        <v>0</v>
      </c>
      <c r="D37" s="20">
        <f>Input!D99</f>
        <v>0</v>
      </c>
      <c r="E37" s="357">
        <f>Input!E99</f>
        <v>0</v>
      </c>
      <c r="F37" s="357">
        <f>Input!F99*(Input!$C$69=1)+Input!H99*(Input!$C$69=2)+Input!J99*(Input!$C$69=3)</f>
        <v>0</v>
      </c>
      <c r="G37" s="357">
        <f>Input!G99*(Input!$C$69=1)+Input!I99*(Input!$C$69=2)+Input!K99*(Input!$C$69=3)</f>
        <v>0</v>
      </c>
      <c r="H37" s="357">
        <f>Input!L99</f>
        <v>0</v>
      </c>
      <c r="I37" s="313">
        <f t="shared" si="0"/>
        <v>0</v>
      </c>
      <c r="J37" s="313">
        <f t="shared" si="1"/>
        <v>0</v>
      </c>
      <c r="K37" s="313">
        <f t="shared" si="2"/>
        <v>0</v>
      </c>
      <c r="M37" s="836" t="b">
        <f t="shared" si="3"/>
        <v>1</v>
      </c>
      <c r="N37" s="313">
        <f t="shared" si="4"/>
        <v>0</v>
      </c>
    </row>
    <row r="38" spans="1:14" x14ac:dyDescent="0.25">
      <c r="A38" s="20">
        <v>29</v>
      </c>
      <c r="B38" s="20">
        <f>Input!B100</f>
        <v>0</v>
      </c>
      <c r="C38" s="20">
        <f>Input!C100</f>
        <v>0</v>
      </c>
      <c r="D38" s="20">
        <f>Input!D100</f>
        <v>0</v>
      </c>
      <c r="E38" s="357">
        <f>Input!E100</f>
        <v>0</v>
      </c>
      <c r="F38" s="357">
        <f>Input!F100*(Input!$C$69=1)+Input!H100*(Input!$C$69=2)+Input!J100*(Input!$C$69=3)</f>
        <v>0</v>
      </c>
      <c r="G38" s="357">
        <f>Input!G100*(Input!$C$69=1)+Input!I100*(Input!$C$69=2)+Input!K100*(Input!$C$69=3)</f>
        <v>0</v>
      </c>
      <c r="H38" s="357">
        <f>Input!L100</f>
        <v>0</v>
      </c>
      <c r="I38" s="313">
        <f t="shared" si="0"/>
        <v>0</v>
      </c>
      <c r="J38" s="313">
        <f t="shared" si="1"/>
        <v>0</v>
      </c>
      <c r="K38" s="313">
        <f t="shared" si="2"/>
        <v>0</v>
      </c>
      <c r="M38" s="836" t="b">
        <f t="shared" si="3"/>
        <v>1</v>
      </c>
      <c r="N38" s="313">
        <f t="shared" si="4"/>
        <v>0</v>
      </c>
    </row>
    <row r="39" spans="1:14" x14ac:dyDescent="0.25">
      <c r="A39" s="20">
        <v>30</v>
      </c>
      <c r="B39" s="20">
        <f>Input!B101</f>
        <v>0</v>
      </c>
      <c r="C39" s="20">
        <f>Input!C101</f>
        <v>0</v>
      </c>
      <c r="D39" s="20">
        <f>Input!D101</f>
        <v>0</v>
      </c>
      <c r="E39" s="357">
        <f>Input!E101</f>
        <v>0</v>
      </c>
      <c r="F39" s="357">
        <f>Input!F101*(Input!$C$69=1)+Input!H101*(Input!$C$69=2)+Input!J101*(Input!$C$69=3)</f>
        <v>0</v>
      </c>
      <c r="G39" s="357">
        <f>Input!G101*(Input!$C$69=1)+Input!I101*(Input!$C$69=2)+Input!K101*(Input!$C$69=3)</f>
        <v>0</v>
      </c>
      <c r="H39" s="357">
        <f>Input!L101</f>
        <v>0</v>
      </c>
      <c r="I39" s="313">
        <f t="shared" si="0"/>
        <v>0</v>
      </c>
      <c r="J39" s="313">
        <f t="shared" si="1"/>
        <v>0</v>
      </c>
      <c r="K39" s="313">
        <f t="shared" si="2"/>
        <v>0</v>
      </c>
      <c r="M39" s="836" t="b">
        <f t="shared" si="3"/>
        <v>1</v>
      </c>
      <c r="N39" s="313">
        <f t="shared" si="4"/>
        <v>0</v>
      </c>
    </row>
    <row r="40" spans="1:14" x14ac:dyDescent="0.25">
      <c r="A40" s="20">
        <v>31</v>
      </c>
      <c r="B40" s="20">
        <f>Input!B102</f>
        <v>0</v>
      </c>
      <c r="C40" s="20">
        <f>Input!C102</f>
        <v>0</v>
      </c>
      <c r="D40" s="20">
        <f>Input!D102</f>
        <v>0</v>
      </c>
      <c r="E40" s="357">
        <f>Input!E102</f>
        <v>0</v>
      </c>
      <c r="F40" s="357">
        <f>Input!F102*(Input!$C$69=1)+Input!H102*(Input!$C$69=2)+Input!J102*(Input!$C$69=3)</f>
        <v>0</v>
      </c>
      <c r="G40" s="357">
        <f>Input!G102*(Input!$C$69=1)+Input!I102*(Input!$C$69=2)+Input!K102*(Input!$C$69=3)</f>
        <v>0</v>
      </c>
      <c r="H40" s="357">
        <f>Input!L102</f>
        <v>0</v>
      </c>
      <c r="I40" s="313">
        <f t="shared" si="0"/>
        <v>0</v>
      </c>
      <c r="J40" s="313">
        <f t="shared" si="1"/>
        <v>0</v>
      </c>
      <c r="K40" s="313">
        <f t="shared" si="2"/>
        <v>0</v>
      </c>
      <c r="M40" s="836" t="b">
        <f t="shared" si="3"/>
        <v>1</v>
      </c>
      <c r="N40" s="313">
        <f t="shared" si="4"/>
        <v>0</v>
      </c>
    </row>
    <row r="41" spans="1:14" x14ac:dyDescent="0.25">
      <c r="A41" s="20">
        <v>32</v>
      </c>
      <c r="B41" s="20">
        <f>Input!B103</f>
        <v>0</v>
      </c>
      <c r="C41" s="20">
        <f>Input!C103</f>
        <v>0</v>
      </c>
      <c r="D41" s="20">
        <f>Input!D103</f>
        <v>0</v>
      </c>
      <c r="E41" s="357">
        <f>Input!E103</f>
        <v>0</v>
      </c>
      <c r="F41" s="357">
        <f>Input!F103*(Input!$C$69=1)+Input!H103*(Input!$C$69=2)+Input!J103*(Input!$C$69=3)</f>
        <v>0</v>
      </c>
      <c r="G41" s="357">
        <f>Input!G103*(Input!$C$69=1)+Input!I103*(Input!$C$69=2)+Input!K103*(Input!$C$69=3)</f>
        <v>0</v>
      </c>
      <c r="H41" s="357">
        <f>Input!L103</f>
        <v>0</v>
      </c>
      <c r="I41" s="313">
        <f t="shared" si="0"/>
        <v>0</v>
      </c>
      <c r="J41" s="313">
        <f t="shared" si="1"/>
        <v>0</v>
      </c>
      <c r="K41" s="313">
        <f t="shared" si="2"/>
        <v>0</v>
      </c>
      <c r="M41" s="836" t="b">
        <f t="shared" si="3"/>
        <v>1</v>
      </c>
      <c r="N41" s="313">
        <f t="shared" si="4"/>
        <v>0</v>
      </c>
    </row>
    <row r="42" spans="1:14" x14ac:dyDescent="0.25">
      <c r="A42" s="20">
        <v>33</v>
      </c>
      <c r="B42" s="20">
        <f>Input!B104</f>
        <v>0</v>
      </c>
      <c r="C42" s="20">
        <f>Input!C104</f>
        <v>0</v>
      </c>
      <c r="D42" s="20">
        <f>Input!D104</f>
        <v>0</v>
      </c>
      <c r="E42" s="357">
        <f>Input!E104</f>
        <v>0</v>
      </c>
      <c r="F42" s="357">
        <f>Input!F104*(Input!$C$69=1)+Input!H104*(Input!$C$69=2)+Input!J104*(Input!$C$69=3)</f>
        <v>0</v>
      </c>
      <c r="G42" s="357">
        <f>Input!G104*(Input!$C$69=1)+Input!I104*(Input!$C$69=2)+Input!K104*(Input!$C$69=3)</f>
        <v>0</v>
      </c>
      <c r="H42" s="357">
        <f>Input!L104</f>
        <v>0</v>
      </c>
      <c r="I42" s="313">
        <f t="shared" si="0"/>
        <v>0</v>
      </c>
      <c r="J42" s="313">
        <f t="shared" si="1"/>
        <v>0</v>
      </c>
      <c r="K42" s="313">
        <f t="shared" si="2"/>
        <v>0</v>
      </c>
      <c r="M42" s="836" t="b">
        <f t="shared" si="3"/>
        <v>1</v>
      </c>
      <c r="N42" s="313">
        <f t="shared" si="4"/>
        <v>0</v>
      </c>
    </row>
    <row r="43" spans="1:14" x14ac:dyDescent="0.25">
      <c r="A43" s="20">
        <v>34</v>
      </c>
      <c r="B43" s="20">
        <f>Input!B105</f>
        <v>0</v>
      </c>
      <c r="C43" s="20">
        <f>Input!C105</f>
        <v>0</v>
      </c>
      <c r="D43" s="20">
        <f>Input!D105</f>
        <v>0</v>
      </c>
      <c r="E43" s="357">
        <f>Input!E105</f>
        <v>0</v>
      </c>
      <c r="F43" s="357">
        <f>Input!F105*(Input!$C$69=1)+Input!H105*(Input!$C$69=2)+Input!J105*(Input!$C$69=3)</f>
        <v>0</v>
      </c>
      <c r="G43" s="357">
        <f>Input!G105*(Input!$C$69=1)+Input!I105*(Input!$C$69=2)+Input!K105*(Input!$C$69=3)</f>
        <v>0</v>
      </c>
      <c r="H43" s="357">
        <f>Input!L105</f>
        <v>0</v>
      </c>
      <c r="I43" s="313">
        <f t="shared" si="0"/>
        <v>0</v>
      </c>
      <c r="J43" s="313">
        <f t="shared" si="1"/>
        <v>0</v>
      </c>
      <c r="K43" s="313">
        <f t="shared" si="2"/>
        <v>0</v>
      </c>
      <c r="M43" s="836" t="b">
        <f t="shared" si="3"/>
        <v>1</v>
      </c>
      <c r="N43" s="313">
        <f t="shared" si="4"/>
        <v>0</v>
      </c>
    </row>
    <row r="44" spans="1:14" x14ac:dyDescent="0.25">
      <c r="A44" s="20">
        <v>35</v>
      </c>
      <c r="B44" s="20">
        <f>Input!B106</f>
        <v>0</v>
      </c>
      <c r="C44" s="20">
        <f>Input!C106</f>
        <v>0</v>
      </c>
      <c r="D44" s="20">
        <f>Input!D106</f>
        <v>0</v>
      </c>
      <c r="E44" s="357">
        <f>Input!E106</f>
        <v>0</v>
      </c>
      <c r="F44" s="357">
        <f>Input!F106*(Input!$C$69=1)+Input!H106*(Input!$C$69=2)+Input!J106*(Input!$C$69=3)</f>
        <v>0</v>
      </c>
      <c r="G44" s="357">
        <f>Input!G106*(Input!$C$69=1)+Input!I106*(Input!$C$69=2)+Input!K106*(Input!$C$69=3)</f>
        <v>0</v>
      </c>
      <c r="H44" s="357">
        <f>Input!L106</f>
        <v>0</v>
      </c>
      <c r="I44" s="313">
        <f t="shared" si="0"/>
        <v>0</v>
      </c>
      <c r="J44" s="313">
        <f t="shared" si="1"/>
        <v>0</v>
      </c>
      <c r="K44" s="313">
        <f t="shared" si="2"/>
        <v>0</v>
      </c>
      <c r="M44" s="836" t="b">
        <f t="shared" si="3"/>
        <v>1</v>
      </c>
      <c r="N44" s="313">
        <f t="shared" si="4"/>
        <v>0</v>
      </c>
    </row>
    <row r="45" spans="1:14" x14ac:dyDescent="0.25">
      <c r="A45" s="20">
        <v>36</v>
      </c>
      <c r="B45" s="20">
        <f>Input!B107</f>
        <v>0</v>
      </c>
      <c r="C45" s="20">
        <f>Input!C107</f>
        <v>0</v>
      </c>
      <c r="D45" s="20">
        <f>Input!D107</f>
        <v>0</v>
      </c>
      <c r="E45" s="357">
        <f>Input!E107</f>
        <v>0</v>
      </c>
      <c r="F45" s="357">
        <f>Input!F107*(Input!$C$69=1)+Input!H107*(Input!$C$69=2)+Input!J107*(Input!$C$69=3)</f>
        <v>0</v>
      </c>
      <c r="G45" s="357">
        <f>Input!G107*(Input!$C$69=1)+Input!I107*(Input!$C$69=2)+Input!K107*(Input!$C$69=3)</f>
        <v>0</v>
      </c>
      <c r="H45" s="357">
        <f>Input!L107</f>
        <v>0</v>
      </c>
      <c r="I45" s="313">
        <f t="shared" si="0"/>
        <v>0</v>
      </c>
      <c r="J45" s="313">
        <f t="shared" si="1"/>
        <v>0</v>
      </c>
      <c r="K45" s="313">
        <f t="shared" si="2"/>
        <v>0</v>
      </c>
      <c r="M45" s="836" t="b">
        <f t="shared" si="3"/>
        <v>1</v>
      </c>
      <c r="N45" s="313">
        <f t="shared" si="4"/>
        <v>0</v>
      </c>
    </row>
    <row r="46" spans="1:14" x14ac:dyDescent="0.25">
      <c r="A46" s="20">
        <v>37</v>
      </c>
      <c r="B46" s="20">
        <f>Input!B108</f>
        <v>0</v>
      </c>
      <c r="C46" s="20">
        <f>Input!C108</f>
        <v>0</v>
      </c>
      <c r="D46" s="20">
        <f>Input!D108</f>
        <v>0</v>
      </c>
      <c r="E46" s="357">
        <f>Input!E108</f>
        <v>0</v>
      </c>
      <c r="F46" s="357">
        <f>Input!F108*(Input!$C$69=1)+Input!H108*(Input!$C$69=2)+Input!J108*(Input!$C$69=3)</f>
        <v>0</v>
      </c>
      <c r="G46" s="357">
        <f>Input!G108*(Input!$C$69=1)+Input!I108*(Input!$C$69=2)+Input!K108*(Input!$C$69=3)</f>
        <v>0</v>
      </c>
      <c r="H46" s="357">
        <f>Input!L108</f>
        <v>0</v>
      </c>
      <c r="I46" s="313">
        <f t="shared" si="0"/>
        <v>0</v>
      </c>
      <c r="J46" s="313">
        <f t="shared" si="1"/>
        <v>0</v>
      </c>
      <c r="K46" s="313">
        <f t="shared" si="2"/>
        <v>0</v>
      </c>
      <c r="M46" s="836" t="b">
        <f t="shared" si="3"/>
        <v>1</v>
      </c>
      <c r="N46" s="313">
        <f t="shared" si="4"/>
        <v>0</v>
      </c>
    </row>
    <row r="47" spans="1:14" x14ac:dyDescent="0.25">
      <c r="A47" s="20">
        <v>38</v>
      </c>
      <c r="B47" s="20">
        <f>Input!B109</f>
        <v>0</v>
      </c>
      <c r="C47" s="20">
        <f>Input!C109</f>
        <v>0</v>
      </c>
      <c r="D47" s="20">
        <f>Input!D109</f>
        <v>0</v>
      </c>
      <c r="E47" s="357">
        <f>Input!E109</f>
        <v>0</v>
      </c>
      <c r="F47" s="357">
        <f>Input!F109*(Input!$C$69=1)+Input!H109*(Input!$C$69=2)+Input!J109*(Input!$C$69=3)</f>
        <v>0</v>
      </c>
      <c r="G47" s="357">
        <f>Input!G109*(Input!$C$69=1)+Input!I109*(Input!$C$69=2)+Input!K109*(Input!$C$69=3)</f>
        <v>0</v>
      </c>
      <c r="H47" s="357">
        <f>Input!L109</f>
        <v>0</v>
      </c>
      <c r="I47" s="313">
        <f t="shared" si="0"/>
        <v>0</v>
      </c>
      <c r="J47" s="313">
        <f t="shared" si="1"/>
        <v>0</v>
      </c>
      <c r="K47" s="313">
        <f t="shared" si="2"/>
        <v>0</v>
      </c>
      <c r="M47" s="836" t="b">
        <f t="shared" si="3"/>
        <v>1</v>
      </c>
      <c r="N47" s="313">
        <f t="shared" si="4"/>
        <v>0</v>
      </c>
    </row>
    <row r="48" spans="1:14" x14ac:dyDescent="0.25">
      <c r="A48" s="20">
        <v>39</v>
      </c>
      <c r="B48" s="20">
        <f>Input!B110</f>
        <v>0</v>
      </c>
      <c r="C48" s="20">
        <f>Input!C110</f>
        <v>0</v>
      </c>
      <c r="D48" s="20">
        <f>Input!D110</f>
        <v>0</v>
      </c>
      <c r="E48" s="357">
        <f>Input!E110</f>
        <v>0</v>
      </c>
      <c r="F48" s="357">
        <f>Input!F110*(Input!$C$69=1)+Input!H110*(Input!$C$69=2)+Input!J110*(Input!$C$69=3)</f>
        <v>0</v>
      </c>
      <c r="G48" s="357">
        <f>Input!G110*(Input!$C$69=1)+Input!I110*(Input!$C$69=2)+Input!K110*(Input!$C$69=3)</f>
        <v>0</v>
      </c>
      <c r="H48" s="357">
        <f>Input!L110</f>
        <v>0</v>
      </c>
      <c r="I48" s="313">
        <f t="shared" si="0"/>
        <v>0</v>
      </c>
      <c r="J48" s="313">
        <f t="shared" si="1"/>
        <v>0</v>
      </c>
      <c r="K48" s="313">
        <f t="shared" si="2"/>
        <v>0</v>
      </c>
      <c r="M48" s="836" t="b">
        <f t="shared" si="3"/>
        <v>1</v>
      </c>
      <c r="N48" s="313">
        <f t="shared" si="4"/>
        <v>0</v>
      </c>
    </row>
    <row r="49" spans="1:14" x14ac:dyDescent="0.25">
      <c r="A49" s="20">
        <v>40</v>
      </c>
      <c r="B49" s="20">
        <f>Input!B111</f>
        <v>0</v>
      </c>
      <c r="C49" s="20">
        <f>Input!C111</f>
        <v>0</v>
      </c>
      <c r="D49" s="20">
        <f>Input!D111</f>
        <v>0</v>
      </c>
      <c r="E49" s="357">
        <f>Input!E111</f>
        <v>0</v>
      </c>
      <c r="F49" s="357">
        <f>Input!F111*(Input!$C$69=1)+Input!H111*(Input!$C$69=2)+Input!J111*(Input!$C$69=3)</f>
        <v>0</v>
      </c>
      <c r="G49" s="357">
        <f>Input!G111*(Input!$C$69=1)+Input!I111*(Input!$C$69=2)+Input!K111*(Input!$C$69=3)</f>
        <v>0</v>
      </c>
      <c r="H49" s="357">
        <f>Input!L111</f>
        <v>0</v>
      </c>
      <c r="I49" s="313">
        <f t="shared" si="0"/>
        <v>0</v>
      </c>
      <c r="J49" s="313">
        <f t="shared" si="1"/>
        <v>0</v>
      </c>
      <c r="K49" s="313">
        <f t="shared" si="2"/>
        <v>0</v>
      </c>
      <c r="M49" s="836" t="b">
        <f t="shared" si="3"/>
        <v>1</v>
      </c>
      <c r="N49" s="313">
        <f t="shared" si="4"/>
        <v>0</v>
      </c>
    </row>
    <row r="50" spans="1:14" x14ac:dyDescent="0.25">
      <c r="A50" s="20">
        <v>41</v>
      </c>
      <c r="B50" s="20">
        <f>Input!B112</f>
        <v>0</v>
      </c>
      <c r="C50" s="20">
        <f>Input!C112</f>
        <v>0</v>
      </c>
      <c r="D50" s="20">
        <f>Input!D112</f>
        <v>0</v>
      </c>
      <c r="E50" s="357">
        <f>Input!E112</f>
        <v>0</v>
      </c>
      <c r="F50" s="357">
        <f>Input!F112*(Input!$C$69=1)+Input!H112*(Input!$C$69=2)+Input!J112*(Input!$C$69=3)</f>
        <v>0</v>
      </c>
      <c r="G50" s="357">
        <f>Input!G112*(Input!$C$69=1)+Input!I112*(Input!$C$69=2)+Input!K112*(Input!$C$69=3)</f>
        <v>0</v>
      </c>
      <c r="H50" s="357">
        <f>Input!L112</f>
        <v>0</v>
      </c>
      <c r="I50" s="313">
        <f t="shared" si="0"/>
        <v>0</v>
      </c>
      <c r="J50" s="313">
        <f t="shared" si="1"/>
        <v>0</v>
      </c>
      <c r="K50" s="313">
        <f t="shared" si="2"/>
        <v>0</v>
      </c>
      <c r="M50" s="836" t="b">
        <f t="shared" si="3"/>
        <v>1</v>
      </c>
      <c r="N50" s="313">
        <f t="shared" si="4"/>
        <v>0</v>
      </c>
    </row>
    <row r="51" spans="1:14" x14ac:dyDescent="0.25">
      <c r="A51" s="20">
        <v>42</v>
      </c>
      <c r="B51" s="20">
        <f>Input!B113</f>
        <v>0</v>
      </c>
      <c r="C51" s="20">
        <f>Input!C113</f>
        <v>0</v>
      </c>
      <c r="D51" s="20">
        <f>Input!D113</f>
        <v>0</v>
      </c>
      <c r="E51" s="357">
        <f>Input!E113</f>
        <v>0</v>
      </c>
      <c r="F51" s="357">
        <f>Input!F113*(Input!$C$69=1)+Input!H113*(Input!$C$69=2)+Input!J113*(Input!$C$69=3)</f>
        <v>0</v>
      </c>
      <c r="G51" s="357">
        <f>Input!G113*(Input!$C$69=1)+Input!I113*(Input!$C$69=2)+Input!K113*(Input!$C$69=3)</f>
        <v>0</v>
      </c>
      <c r="H51" s="357">
        <f>Input!L113</f>
        <v>0</v>
      </c>
      <c r="I51" s="313">
        <f t="shared" si="0"/>
        <v>0</v>
      </c>
      <c r="J51" s="313">
        <f t="shared" si="1"/>
        <v>0</v>
      </c>
      <c r="K51" s="313">
        <f t="shared" si="2"/>
        <v>0</v>
      </c>
      <c r="M51" s="836" t="b">
        <f t="shared" si="3"/>
        <v>1</v>
      </c>
      <c r="N51" s="313">
        <f t="shared" si="4"/>
        <v>0</v>
      </c>
    </row>
    <row r="52" spans="1:14" x14ac:dyDescent="0.25">
      <c r="A52" s="20">
        <v>43</v>
      </c>
      <c r="B52" s="20">
        <f>Input!B114</f>
        <v>0</v>
      </c>
      <c r="C52" s="20">
        <f>Input!C114</f>
        <v>0</v>
      </c>
      <c r="D52" s="20">
        <f>Input!D114</f>
        <v>0</v>
      </c>
      <c r="E52" s="357">
        <f>Input!E114</f>
        <v>0</v>
      </c>
      <c r="F52" s="357">
        <f>Input!F114*(Input!$C$69=1)+Input!H114*(Input!$C$69=2)+Input!J114*(Input!$C$69=3)</f>
        <v>0</v>
      </c>
      <c r="G52" s="357">
        <f>Input!G114*(Input!$C$69=1)+Input!I114*(Input!$C$69=2)+Input!K114*(Input!$C$69=3)</f>
        <v>0</v>
      </c>
      <c r="H52" s="357">
        <f>Input!L114</f>
        <v>0</v>
      </c>
      <c r="I52" s="313">
        <f t="shared" si="0"/>
        <v>0</v>
      </c>
      <c r="J52" s="313">
        <f t="shared" si="1"/>
        <v>0</v>
      </c>
      <c r="K52" s="313">
        <f t="shared" si="2"/>
        <v>0</v>
      </c>
      <c r="M52" s="836" t="b">
        <f t="shared" si="3"/>
        <v>1</v>
      </c>
      <c r="N52" s="313">
        <f t="shared" si="4"/>
        <v>0</v>
      </c>
    </row>
    <row r="53" spans="1:14" x14ac:dyDescent="0.25">
      <c r="A53" s="20">
        <v>44</v>
      </c>
      <c r="B53" s="20">
        <f>Input!B115</f>
        <v>0</v>
      </c>
      <c r="C53" s="20">
        <f>Input!C115</f>
        <v>0</v>
      </c>
      <c r="D53" s="20">
        <f>Input!D115</f>
        <v>0</v>
      </c>
      <c r="E53" s="357">
        <f>Input!E115</f>
        <v>0</v>
      </c>
      <c r="F53" s="357">
        <f>Input!F115*(Input!$C$69=1)+Input!H115*(Input!$C$69=2)+Input!J115*(Input!$C$69=3)</f>
        <v>0</v>
      </c>
      <c r="G53" s="357">
        <f>Input!G115*(Input!$C$69=1)+Input!I115*(Input!$C$69=2)+Input!K115*(Input!$C$69=3)</f>
        <v>0</v>
      </c>
      <c r="H53" s="357">
        <f>Input!L115</f>
        <v>0</v>
      </c>
      <c r="I53" s="313">
        <f t="shared" si="0"/>
        <v>0</v>
      </c>
      <c r="J53" s="313">
        <f t="shared" si="1"/>
        <v>0</v>
      </c>
      <c r="K53" s="313">
        <f t="shared" si="2"/>
        <v>0</v>
      </c>
      <c r="M53" s="836" t="b">
        <f t="shared" si="3"/>
        <v>1</v>
      </c>
      <c r="N53" s="313">
        <f t="shared" si="4"/>
        <v>0</v>
      </c>
    </row>
    <row r="54" spans="1:14" x14ac:dyDescent="0.25">
      <c r="A54" s="20">
        <v>45</v>
      </c>
      <c r="B54" s="20">
        <f>Input!B116</f>
        <v>0</v>
      </c>
      <c r="C54" s="20">
        <f>Input!C116</f>
        <v>0</v>
      </c>
      <c r="D54" s="20">
        <f>Input!D116</f>
        <v>0</v>
      </c>
      <c r="E54" s="357">
        <f>Input!E116</f>
        <v>0</v>
      </c>
      <c r="F54" s="357">
        <f>Input!F116*(Input!$C$69=1)+Input!H116*(Input!$C$69=2)+Input!J116*(Input!$C$69=3)</f>
        <v>0</v>
      </c>
      <c r="G54" s="357">
        <f>Input!G116*(Input!$C$69=1)+Input!I116*(Input!$C$69=2)+Input!K116*(Input!$C$69=3)</f>
        <v>0</v>
      </c>
      <c r="H54" s="357">
        <f>Input!L116</f>
        <v>0</v>
      </c>
      <c r="I54" s="313">
        <f t="shared" si="0"/>
        <v>0</v>
      </c>
      <c r="J54" s="313">
        <f t="shared" si="1"/>
        <v>0</v>
      </c>
      <c r="K54" s="313">
        <f t="shared" si="2"/>
        <v>0</v>
      </c>
      <c r="M54" s="836" t="b">
        <f t="shared" si="3"/>
        <v>1</v>
      </c>
      <c r="N54" s="313">
        <f t="shared" si="4"/>
        <v>0</v>
      </c>
    </row>
    <row r="55" spans="1:14" x14ac:dyDescent="0.25">
      <c r="A55" s="20">
        <v>46</v>
      </c>
      <c r="B55" s="20">
        <f>Input!B117</f>
        <v>0</v>
      </c>
      <c r="C55" s="20">
        <f>Input!C117</f>
        <v>0</v>
      </c>
      <c r="D55" s="20">
        <f>Input!D117</f>
        <v>0</v>
      </c>
      <c r="E55" s="357">
        <f>Input!E117</f>
        <v>0</v>
      </c>
      <c r="F55" s="357">
        <f>Input!F117*(Input!$C$69=1)+Input!H117*(Input!$C$69=2)+Input!J117*(Input!$C$69=3)</f>
        <v>0</v>
      </c>
      <c r="G55" s="357">
        <f>Input!G117*(Input!$C$69=1)+Input!I117*(Input!$C$69=2)+Input!K117*(Input!$C$69=3)</f>
        <v>0</v>
      </c>
      <c r="H55" s="357">
        <f>Input!L117</f>
        <v>0</v>
      </c>
      <c r="I55" s="313">
        <f t="shared" si="0"/>
        <v>0</v>
      </c>
      <c r="J55" s="313">
        <f t="shared" si="1"/>
        <v>0</v>
      </c>
      <c r="K55" s="313">
        <f t="shared" si="2"/>
        <v>0</v>
      </c>
      <c r="M55" s="836" t="b">
        <f t="shared" si="3"/>
        <v>1</v>
      </c>
      <c r="N55" s="313">
        <f t="shared" si="4"/>
        <v>0</v>
      </c>
    </row>
    <row r="56" spans="1:14" x14ac:dyDescent="0.25">
      <c r="A56" s="20">
        <v>47</v>
      </c>
      <c r="B56" s="20">
        <f>Input!B118</f>
        <v>0</v>
      </c>
      <c r="C56" s="20">
        <f>Input!C118</f>
        <v>0</v>
      </c>
      <c r="D56" s="20">
        <f>Input!D118</f>
        <v>0</v>
      </c>
      <c r="E56" s="357">
        <f>Input!E118</f>
        <v>0</v>
      </c>
      <c r="F56" s="357">
        <f>Input!F118*(Input!$C$69=1)+Input!H118*(Input!$C$69=2)+Input!J118*(Input!$C$69=3)</f>
        <v>0</v>
      </c>
      <c r="G56" s="357">
        <f>Input!G118*(Input!$C$69=1)+Input!I118*(Input!$C$69=2)+Input!K118*(Input!$C$69=3)</f>
        <v>0</v>
      </c>
      <c r="H56" s="357">
        <f>Input!L118</f>
        <v>0</v>
      </c>
      <c r="I56" s="313">
        <f t="shared" si="0"/>
        <v>0</v>
      </c>
      <c r="J56" s="313">
        <f t="shared" si="1"/>
        <v>0</v>
      </c>
      <c r="K56" s="313">
        <f t="shared" si="2"/>
        <v>0</v>
      </c>
      <c r="M56" s="836" t="b">
        <f t="shared" si="3"/>
        <v>1</v>
      </c>
      <c r="N56" s="313">
        <f t="shared" si="4"/>
        <v>0</v>
      </c>
    </row>
    <row r="57" spans="1:14" x14ac:dyDescent="0.25">
      <c r="A57" s="20">
        <v>48</v>
      </c>
      <c r="B57" s="20">
        <f>Input!B119</f>
        <v>0</v>
      </c>
      <c r="C57" s="20">
        <f>Input!C119</f>
        <v>0</v>
      </c>
      <c r="D57" s="20">
        <f>Input!D119</f>
        <v>0</v>
      </c>
      <c r="E57" s="357">
        <f>Input!E119</f>
        <v>0</v>
      </c>
      <c r="F57" s="357">
        <f>Input!F119*(Input!$C$69=1)+Input!H119*(Input!$C$69=2)+Input!J119*(Input!$C$69=3)</f>
        <v>0</v>
      </c>
      <c r="G57" s="357">
        <f>Input!G119*(Input!$C$69=1)+Input!I119*(Input!$C$69=2)+Input!K119*(Input!$C$69=3)</f>
        <v>0</v>
      </c>
      <c r="H57" s="357">
        <f>Input!L119</f>
        <v>0</v>
      </c>
      <c r="I57" s="313">
        <f t="shared" si="0"/>
        <v>0</v>
      </c>
      <c r="J57" s="313">
        <f t="shared" si="1"/>
        <v>0</v>
      </c>
      <c r="K57" s="313">
        <f t="shared" si="2"/>
        <v>0</v>
      </c>
      <c r="M57" s="836" t="b">
        <f t="shared" si="3"/>
        <v>1</v>
      </c>
      <c r="N57" s="313">
        <f t="shared" si="4"/>
        <v>0</v>
      </c>
    </row>
    <row r="58" spans="1:14" x14ac:dyDescent="0.25">
      <c r="A58" s="20">
        <v>49</v>
      </c>
      <c r="B58" s="20">
        <f>Input!B120</f>
        <v>0</v>
      </c>
      <c r="C58" s="20">
        <f>Input!C120</f>
        <v>0</v>
      </c>
      <c r="D58" s="20">
        <f>Input!D120</f>
        <v>0</v>
      </c>
      <c r="E58" s="357">
        <f>Input!E120</f>
        <v>0</v>
      </c>
      <c r="F58" s="357">
        <f>Input!F120*(Input!$C$69=1)+Input!H120*(Input!$C$69=2)+Input!J120*(Input!$C$69=3)</f>
        <v>0</v>
      </c>
      <c r="G58" s="357">
        <f>Input!G120*(Input!$C$69=1)+Input!I120*(Input!$C$69=2)+Input!K120*(Input!$C$69=3)</f>
        <v>0</v>
      </c>
      <c r="H58" s="357">
        <f>Input!L120</f>
        <v>0</v>
      </c>
      <c r="I58" s="313">
        <f t="shared" si="0"/>
        <v>0</v>
      </c>
      <c r="J58" s="313">
        <f t="shared" si="1"/>
        <v>0</v>
      </c>
      <c r="K58" s="313">
        <f t="shared" si="2"/>
        <v>0</v>
      </c>
      <c r="M58" s="836" t="b">
        <f t="shared" si="3"/>
        <v>1</v>
      </c>
      <c r="N58" s="313">
        <f t="shared" si="4"/>
        <v>0</v>
      </c>
    </row>
    <row r="59" spans="1:14" x14ac:dyDescent="0.25">
      <c r="A59" s="20">
        <v>50</v>
      </c>
      <c r="B59" s="20">
        <f>Input!B121</f>
        <v>0</v>
      </c>
      <c r="C59" s="20">
        <f>Input!C121</f>
        <v>0</v>
      </c>
      <c r="D59" s="20">
        <f>Input!D121</f>
        <v>0</v>
      </c>
      <c r="E59" s="357">
        <f>Input!E121</f>
        <v>0</v>
      </c>
      <c r="F59" s="357">
        <f>Input!F121*(Input!$C$69=1)+Input!H121*(Input!$C$69=2)+Input!J121*(Input!$C$69=3)</f>
        <v>0</v>
      </c>
      <c r="G59" s="357">
        <f>Input!G121*(Input!$C$69=1)+Input!I121*(Input!$C$69=2)+Input!K121*(Input!$C$69=3)</f>
        <v>0</v>
      </c>
      <c r="H59" s="357">
        <f>Input!L121</f>
        <v>0</v>
      </c>
      <c r="I59" s="313">
        <f t="shared" si="0"/>
        <v>0</v>
      </c>
      <c r="J59" s="313">
        <f t="shared" si="1"/>
        <v>0</v>
      </c>
      <c r="K59" s="313">
        <f t="shared" si="2"/>
        <v>0</v>
      </c>
      <c r="M59" s="836" t="b">
        <f t="shared" si="3"/>
        <v>1</v>
      </c>
      <c r="N59" s="313">
        <f t="shared" si="4"/>
        <v>0</v>
      </c>
    </row>
    <row r="60" spans="1:14" x14ac:dyDescent="0.25">
      <c r="I60" s="354" t="b">
        <f>SUM(I10:I59)='Market Consistent Balance Sheet'!D68</f>
        <v>1</v>
      </c>
      <c r="J60" s="337"/>
      <c r="K60" s="337"/>
    </row>
    <row r="61" spans="1:14" x14ac:dyDescent="0.25"/>
    <row r="62" spans="1:14" x14ac:dyDescent="0.25"/>
    <row r="63" spans="1:14" x14ac:dyDescent="0.25"/>
    <row r="64" spans="1:1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sheetData>
  <mergeCells count="2">
    <mergeCell ref="A1:C1"/>
    <mergeCell ref="E7:G7"/>
  </mergeCells>
  <pageMargins left="0.7" right="0.7" top="0.75" bottom="0.75" header="0.3" footer="0.3"/>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8BE73-59C0-40F0-B2D9-5F2E756892BF}">
  <sheetPr>
    <tabColor rgb="FFFFFF99"/>
  </sheetPr>
  <dimension ref="A1:W488"/>
  <sheetViews>
    <sheetView workbookViewId="0"/>
  </sheetViews>
  <sheetFormatPr defaultColWidth="0" defaultRowHeight="18" customHeight="1" x14ac:dyDescent="0.25"/>
  <cols>
    <col min="1" max="1" width="4.77734375" style="18" customWidth="1"/>
    <col min="2" max="2" width="11.21875" style="30" customWidth="1"/>
    <col min="3" max="5" width="22.77734375" style="30" customWidth="1"/>
    <col min="6" max="6" width="13.5546875" style="30" customWidth="1"/>
    <col min="7" max="7" width="9.21875" style="18" customWidth="1"/>
    <col min="8" max="8" width="28" style="18" customWidth="1"/>
    <col min="9" max="9" width="17.5546875" style="18" customWidth="1"/>
    <col min="10" max="10" width="17.77734375" style="18" customWidth="1"/>
    <col min="11" max="11" width="17" style="18" customWidth="1"/>
    <col min="12" max="12" width="16.44140625" style="18" customWidth="1"/>
    <col min="13" max="13" width="14.5546875" style="18" customWidth="1"/>
    <col min="14" max="23" width="9.21875" style="18" customWidth="1"/>
    <col min="24" max="16384" width="9.21875" style="18" hidden="1"/>
  </cols>
  <sheetData>
    <row r="1" spans="1:13" ht="18" customHeight="1" x14ac:dyDescent="0.25">
      <c r="A1" s="79"/>
      <c r="B1" s="985" t="s">
        <v>8</v>
      </c>
      <c r="C1" s="986"/>
      <c r="D1" s="986"/>
      <c r="E1" s="986"/>
      <c r="F1" s="987"/>
      <c r="H1" s="78"/>
    </row>
    <row r="2" spans="1:13" ht="12.75" customHeight="1" x14ac:dyDescent="0.25">
      <c r="A2" s="51"/>
      <c r="B2" s="981" t="s">
        <v>435</v>
      </c>
      <c r="C2" s="981"/>
      <c r="D2" s="981"/>
      <c r="E2" s="627"/>
      <c r="F2" s="634"/>
      <c r="H2" s="78"/>
    </row>
    <row r="3" spans="1:13" ht="12.75" customHeight="1" x14ac:dyDescent="0.25">
      <c r="A3" s="51"/>
      <c r="B3" s="19" t="s">
        <v>436</v>
      </c>
      <c r="C3" s="40"/>
      <c r="D3" s="40"/>
      <c r="E3" s="627"/>
      <c r="F3" s="634"/>
      <c r="H3" s="78"/>
    </row>
    <row r="4" spans="1:13" ht="12.75" customHeight="1" x14ac:dyDescent="0.25">
      <c r="A4" s="51"/>
      <c r="B4" s="19" t="s">
        <v>693</v>
      </c>
      <c r="C4" s="40"/>
      <c r="D4" s="40"/>
      <c r="E4" s="627"/>
      <c r="F4" s="634"/>
      <c r="H4" s="78"/>
    </row>
    <row r="5" spans="1:13" ht="18" customHeight="1" x14ac:dyDescent="0.25">
      <c r="A5" s="51"/>
      <c r="D5" s="69" t="s">
        <v>181</v>
      </c>
      <c r="F5" s="80"/>
    </row>
    <row r="6" spans="1:13" ht="18" customHeight="1" x14ac:dyDescent="0.25">
      <c r="A6" s="51"/>
      <c r="B6" s="67" t="s">
        <v>488</v>
      </c>
      <c r="C6" s="68"/>
      <c r="D6" s="68"/>
      <c r="E6" s="68"/>
      <c r="F6" s="81"/>
      <c r="H6" s="82" t="s">
        <v>234</v>
      </c>
      <c r="I6" s="82"/>
      <c r="J6" s="82"/>
    </row>
    <row r="7" spans="1:13" s="72" customFormat="1" ht="18" customHeight="1" x14ac:dyDescent="0.25">
      <c r="A7" s="83"/>
      <c r="B7" s="988" t="s">
        <v>811</v>
      </c>
      <c r="C7" s="990" t="s">
        <v>166</v>
      </c>
      <c r="D7" s="991"/>
      <c r="E7" s="991"/>
      <c r="F7" s="992"/>
    </row>
    <row r="8" spans="1:13" s="74" customFormat="1" ht="40.5" customHeight="1" x14ac:dyDescent="0.3">
      <c r="A8" s="84"/>
      <c r="B8" s="989"/>
      <c r="C8" s="587" t="s">
        <v>9</v>
      </c>
      <c r="D8" s="587" t="s">
        <v>10</v>
      </c>
      <c r="E8" s="587" t="s">
        <v>342</v>
      </c>
      <c r="F8" s="587" t="s">
        <v>167</v>
      </c>
      <c r="H8" s="85"/>
      <c r="I8" s="73" t="s">
        <v>9</v>
      </c>
      <c r="J8" s="73" t="s">
        <v>10</v>
      </c>
      <c r="K8" s="73" t="s">
        <v>343</v>
      </c>
      <c r="L8" s="73" t="s">
        <v>344</v>
      </c>
      <c r="M8" s="73" t="s">
        <v>236</v>
      </c>
    </row>
    <row r="9" spans="1:13" ht="25.5" customHeight="1" x14ac:dyDescent="0.25">
      <c r="A9" s="51"/>
      <c r="B9" s="75">
        <v>1</v>
      </c>
      <c r="C9" s="355">
        <v>0</v>
      </c>
      <c r="D9" s="355">
        <v>0</v>
      </c>
      <c r="E9" s="355">
        <v>0</v>
      </c>
      <c r="F9" s="356">
        <f t="shared" ref="F9:F43" si="0">SUM(C9:E9)</f>
        <v>0</v>
      </c>
      <c r="H9" s="20" t="s">
        <v>230</v>
      </c>
      <c r="I9" s="357">
        <f>SUMPRODUCT(C9:C43,'3.1 Asset Shocks'!E10:E44)</f>
        <v>0</v>
      </c>
      <c r="J9" s="357">
        <f>SUMPRODUCT(D9:D43,'3.1 Asset Shocks'!E496:E530)</f>
        <v>0</v>
      </c>
      <c r="K9" s="357">
        <f>SUMPRODUCT(E9:E43,'3.1 Asset Shocks'!E496:E530)</f>
        <v>0</v>
      </c>
      <c r="L9" s="358">
        <f>M9-(I9+J9+K9)</f>
        <v>0</v>
      </c>
      <c r="M9" s="357">
        <f>M10</f>
        <v>0</v>
      </c>
    </row>
    <row r="10" spans="1:13" ht="18" customHeight="1" x14ac:dyDescent="0.25">
      <c r="A10" s="51"/>
      <c r="B10" s="75">
        <f>1+B9</f>
        <v>2</v>
      </c>
      <c r="C10" s="355">
        <v>0</v>
      </c>
      <c r="D10" s="355">
        <v>0</v>
      </c>
      <c r="E10" s="355">
        <v>0</v>
      </c>
      <c r="F10" s="356">
        <f t="shared" si="0"/>
        <v>0</v>
      </c>
      <c r="H10" s="20" t="s">
        <v>598</v>
      </c>
      <c r="I10" s="357">
        <f>'Market Consistent Balance Sheet'!K8+'Market Consistent Balance Sheet'!K11</f>
        <v>0</v>
      </c>
      <c r="J10" s="357">
        <f>'Market Consistent Balance Sheet'!K17</f>
        <v>0</v>
      </c>
      <c r="K10" s="357">
        <f>'Market Consistent Balance Sheet'!K65+'Market Consistent Balance Sheet'!K77+'Market Consistent Balance Sheet'!K47</f>
        <v>0</v>
      </c>
      <c r="L10" s="357">
        <f>'Market Consistent Balance Sheet'!K16+'Market Consistent Balance Sheet'!K57+'Market Consistent Balance Sheet'!K58+'Market Consistent Balance Sheet'!K59+'Market Consistent Balance Sheet'!K60+'Market Consistent Balance Sheet'!K61+'Market Consistent Balance Sheet'!K66+'Market Consistent Balance Sheet'!K67+'Market Consistent Balance Sheet'!K68+'Market Consistent Balance Sheet'!K69+'Market Consistent Balance Sheet'!K71+'Market Consistent Balance Sheet'!K64</f>
        <v>0</v>
      </c>
      <c r="M10" s="357">
        <f>'Market Consistent Balance Sheet'!K105</f>
        <v>0</v>
      </c>
    </row>
    <row r="11" spans="1:13" ht="18" customHeight="1" x14ac:dyDescent="0.25">
      <c r="A11" s="51"/>
      <c r="B11" s="75">
        <f t="shared" ref="B11:B74" si="1">1+B10</f>
        <v>3</v>
      </c>
      <c r="C11" s="355">
        <v>0</v>
      </c>
      <c r="D11" s="355">
        <v>0</v>
      </c>
      <c r="E11" s="355">
        <v>0</v>
      </c>
      <c r="F11" s="356">
        <f t="shared" si="0"/>
        <v>0</v>
      </c>
      <c r="H11" s="20" t="s">
        <v>231</v>
      </c>
      <c r="I11" s="835">
        <f>I9-I10</f>
        <v>0</v>
      </c>
      <c r="J11" s="835">
        <f>J9-J10</f>
        <v>0</v>
      </c>
      <c r="K11" s="835">
        <f>K9-K10</f>
        <v>0</v>
      </c>
      <c r="L11" s="835">
        <f>L9-L10</f>
        <v>0</v>
      </c>
      <c r="M11" s="835">
        <f>M9-M10</f>
        <v>0</v>
      </c>
    </row>
    <row r="12" spans="1:13" ht="18" customHeight="1" x14ac:dyDescent="0.25">
      <c r="A12" s="51"/>
      <c r="B12" s="75">
        <f t="shared" si="1"/>
        <v>4</v>
      </c>
      <c r="C12" s="355">
        <v>0</v>
      </c>
      <c r="D12" s="355">
        <v>0</v>
      </c>
      <c r="E12" s="355">
        <v>0</v>
      </c>
      <c r="F12" s="356">
        <f t="shared" si="0"/>
        <v>0</v>
      </c>
    </row>
    <row r="13" spans="1:13" ht="18" customHeight="1" x14ac:dyDescent="0.25">
      <c r="A13" s="51"/>
      <c r="B13" s="75">
        <f t="shared" si="1"/>
        <v>5</v>
      </c>
      <c r="C13" s="355">
        <v>0</v>
      </c>
      <c r="D13" s="355">
        <v>0</v>
      </c>
      <c r="E13" s="355">
        <v>0</v>
      </c>
      <c r="F13" s="356">
        <f t="shared" si="0"/>
        <v>0</v>
      </c>
      <c r="H13" s="18" t="s">
        <v>232</v>
      </c>
    </row>
    <row r="14" spans="1:13" ht="18" customHeight="1" x14ac:dyDescent="0.25">
      <c r="A14" s="51"/>
      <c r="B14" s="75">
        <f t="shared" si="1"/>
        <v>6</v>
      </c>
      <c r="C14" s="355">
        <v>0</v>
      </c>
      <c r="D14" s="355">
        <v>0</v>
      </c>
      <c r="E14" s="355">
        <v>0</v>
      </c>
      <c r="F14" s="356">
        <f t="shared" si="0"/>
        <v>0</v>
      </c>
      <c r="H14" s="18" t="s">
        <v>233</v>
      </c>
    </row>
    <row r="15" spans="1:13" ht="18" customHeight="1" x14ac:dyDescent="0.25">
      <c r="A15" s="51"/>
      <c r="B15" s="75">
        <f t="shared" si="1"/>
        <v>7</v>
      </c>
      <c r="C15" s="355">
        <v>0</v>
      </c>
      <c r="D15" s="355">
        <v>0</v>
      </c>
      <c r="E15" s="355">
        <v>0</v>
      </c>
      <c r="F15" s="356">
        <f t="shared" si="0"/>
        <v>0</v>
      </c>
      <c r="H15" s="78" t="s">
        <v>235</v>
      </c>
    </row>
    <row r="16" spans="1:13" ht="18" customHeight="1" x14ac:dyDescent="0.25">
      <c r="A16" s="51"/>
      <c r="B16" s="75">
        <f t="shared" si="1"/>
        <v>8</v>
      </c>
      <c r="C16" s="355">
        <v>0</v>
      </c>
      <c r="D16" s="355">
        <v>0</v>
      </c>
      <c r="E16" s="355">
        <v>0</v>
      </c>
      <c r="F16" s="356">
        <f t="shared" si="0"/>
        <v>0</v>
      </c>
    </row>
    <row r="17" spans="1:8" ht="18" customHeight="1" x14ac:dyDescent="0.25">
      <c r="A17" s="51"/>
      <c r="B17" s="75">
        <f t="shared" si="1"/>
        <v>9</v>
      </c>
      <c r="C17" s="355">
        <v>0</v>
      </c>
      <c r="D17" s="355">
        <v>0</v>
      </c>
      <c r="E17" s="355">
        <v>0</v>
      </c>
      <c r="F17" s="356">
        <f t="shared" si="0"/>
        <v>0</v>
      </c>
    </row>
    <row r="18" spans="1:8" ht="18" customHeight="1" x14ac:dyDescent="0.25">
      <c r="A18" s="51"/>
      <c r="B18" s="75">
        <f t="shared" si="1"/>
        <v>10</v>
      </c>
      <c r="C18" s="355">
        <v>0</v>
      </c>
      <c r="D18" s="355">
        <v>0</v>
      </c>
      <c r="E18" s="355">
        <v>0</v>
      </c>
      <c r="F18" s="356">
        <f t="shared" si="0"/>
        <v>0</v>
      </c>
      <c r="H18" s="18" t="s">
        <v>237</v>
      </c>
    </row>
    <row r="19" spans="1:8" ht="18" customHeight="1" x14ac:dyDescent="0.25">
      <c r="A19" s="51"/>
      <c r="B19" s="75">
        <f t="shared" si="1"/>
        <v>11</v>
      </c>
      <c r="C19" s="355">
        <v>0</v>
      </c>
      <c r="D19" s="355">
        <v>0</v>
      </c>
      <c r="E19" s="355">
        <v>0</v>
      </c>
      <c r="F19" s="356">
        <f t="shared" si="0"/>
        <v>0</v>
      </c>
      <c r="H19" s="78" t="s">
        <v>297</v>
      </c>
    </row>
    <row r="20" spans="1:8" ht="18" customHeight="1" x14ac:dyDescent="0.25">
      <c r="A20" s="51"/>
      <c r="B20" s="75">
        <f t="shared" si="1"/>
        <v>12</v>
      </c>
      <c r="C20" s="355">
        <v>0</v>
      </c>
      <c r="D20" s="355">
        <v>0</v>
      </c>
      <c r="E20" s="355">
        <v>0</v>
      </c>
      <c r="F20" s="356">
        <f t="shared" si="0"/>
        <v>0</v>
      </c>
      <c r="H20" s="78" t="s">
        <v>238</v>
      </c>
    </row>
    <row r="21" spans="1:8" ht="18" customHeight="1" x14ac:dyDescent="0.25">
      <c r="A21" s="51"/>
      <c r="B21" s="75">
        <f t="shared" si="1"/>
        <v>13</v>
      </c>
      <c r="C21" s="355">
        <v>0</v>
      </c>
      <c r="D21" s="355">
        <v>0</v>
      </c>
      <c r="E21" s="355">
        <v>0</v>
      </c>
      <c r="F21" s="356">
        <f t="shared" si="0"/>
        <v>0</v>
      </c>
      <c r="H21" s="78" t="s">
        <v>310</v>
      </c>
    </row>
    <row r="22" spans="1:8" ht="18" customHeight="1" x14ac:dyDescent="0.25">
      <c r="A22" s="51"/>
      <c r="B22" s="75">
        <f t="shared" si="1"/>
        <v>14</v>
      </c>
      <c r="C22" s="355">
        <v>0</v>
      </c>
      <c r="D22" s="355">
        <v>0</v>
      </c>
      <c r="E22" s="355">
        <v>0</v>
      </c>
      <c r="F22" s="356">
        <f t="shared" si="0"/>
        <v>0</v>
      </c>
      <c r="H22" s="78" t="s">
        <v>309</v>
      </c>
    </row>
    <row r="23" spans="1:8" ht="18" customHeight="1" x14ac:dyDescent="0.25">
      <c r="A23" s="51"/>
      <c r="B23" s="75">
        <f t="shared" si="1"/>
        <v>15</v>
      </c>
      <c r="C23" s="355">
        <v>0</v>
      </c>
      <c r="D23" s="355">
        <v>0</v>
      </c>
      <c r="E23" s="355">
        <v>0</v>
      </c>
      <c r="F23" s="356">
        <f t="shared" si="0"/>
        <v>0</v>
      </c>
      <c r="H23" s="78" t="s">
        <v>298</v>
      </c>
    </row>
    <row r="24" spans="1:8" ht="18" customHeight="1" x14ac:dyDescent="0.25">
      <c r="A24" s="51"/>
      <c r="B24" s="75">
        <f t="shared" si="1"/>
        <v>16</v>
      </c>
      <c r="C24" s="355">
        <v>0</v>
      </c>
      <c r="D24" s="355">
        <v>0</v>
      </c>
      <c r="E24" s="355">
        <v>0</v>
      </c>
      <c r="F24" s="356">
        <f t="shared" si="0"/>
        <v>0</v>
      </c>
      <c r="H24" s="78" t="s">
        <v>299</v>
      </c>
    </row>
    <row r="25" spans="1:8" ht="18" customHeight="1" x14ac:dyDescent="0.25">
      <c r="A25" s="51"/>
      <c r="B25" s="75">
        <f t="shared" si="1"/>
        <v>17</v>
      </c>
      <c r="C25" s="355">
        <v>0</v>
      </c>
      <c r="D25" s="355">
        <v>0</v>
      </c>
      <c r="E25" s="355">
        <v>0</v>
      </c>
      <c r="F25" s="356">
        <f t="shared" si="0"/>
        <v>0</v>
      </c>
      <c r="H25" s="78" t="s">
        <v>338</v>
      </c>
    </row>
    <row r="26" spans="1:8" ht="18" customHeight="1" x14ac:dyDescent="0.25">
      <c r="A26" s="51"/>
      <c r="B26" s="75">
        <f t="shared" si="1"/>
        <v>18</v>
      </c>
      <c r="C26" s="355">
        <v>0</v>
      </c>
      <c r="D26" s="355">
        <v>0</v>
      </c>
      <c r="E26" s="355">
        <v>0</v>
      </c>
      <c r="F26" s="356">
        <f t="shared" si="0"/>
        <v>0</v>
      </c>
      <c r="H26" s="78" t="s">
        <v>239</v>
      </c>
    </row>
    <row r="27" spans="1:8" ht="18" customHeight="1" x14ac:dyDescent="0.25">
      <c r="A27" s="51"/>
      <c r="B27" s="75">
        <f t="shared" si="1"/>
        <v>19</v>
      </c>
      <c r="C27" s="355">
        <v>0</v>
      </c>
      <c r="D27" s="355">
        <v>0</v>
      </c>
      <c r="E27" s="355">
        <v>0</v>
      </c>
      <c r="F27" s="356">
        <f t="shared" si="0"/>
        <v>0</v>
      </c>
      <c r="H27" s="78" t="s">
        <v>612</v>
      </c>
    </row>
    <row r="28" spans="1:8" ht="18" customHeight="1" x14ac:dyDescent="0.25">
      <c r="A28" s="51"/>
      <c r="B28" s="75">
        <f t="shared" si="1"/>
        <v>20</v>
      </c>
      <c r="C28" s="355">
        <v>0</v>
      </c>
      <c r="D28" s="355">
        <v>0</v>
      </c>
      <c r="E28" s="355">
        <v>0</v>
      </c>
      <c r="F28" s="356">
        <f t="shared" si="0"/>
        <v>0</v>
      </c>
      <c r="H28" s="644" t="s">
        <v>897</v>
      </c>
    </row>
    <row r="29" spans="1:8" ht="18" customHeight="1" x14ac:dyDescent="0.25">
      <c r="A29" s="51"/>
      <c r="B29" s="75">
        <f t="shared" si="1"/>
        <v>21</v>
      </c>
      <c r="C29" s="355">
        <v>0</v>
      </c>
      <c r="D29" s="355">
        <v>0</v>
      </c>
      <c r="E29" s="355">
        <v>0</v>
      </c>
      <c r="F29" s="356">
        <f t="shared" si="0"/>
        <v>0</v>
      </c>
      <c r="H29" s="644" t="s">
        <v>898</v>
      </c>
    </row>
    <row r="30" spans="1:8" ht="18" customHeight="1" x14ac:dyDescent="0.25">
      <c r="A30" s="51"/>
      <c r="B30" s="75">
        <f t="shared" si="1"/>
        <v>22</v>
      </c>
      <c r="C30" s="355">
        <v>0</v>
      </c>
      <c r="D30" s="355">
        <v>0</v>
      </c>
      <c r="E30" s="355">
        <v>0</v>
      </c>
      <c r="F30" s="356">
        <f t="shared" si="0"/>
        <v>0</v>
      </c>
      <c r="H30" s="644" t="s">
        <v>899</v>
      </c>
    </row>
    <row r="31" spans="1:8" ht="18" customHeight="1" x14ac:dyDescent="0.25">
      <c r="A31" s="51"/>
      <c r="B31" s="75">
        <f t="shared" si="1"/>
        <v>23</v>
      </c>
      <c r="C31" s="355">
        <v>0</v>
      </c>
      <c r="D31" s="355">
        <v>0</v>
      </c>
      <c r="E31" s="355">
        <v>0</v>
      </c>
      <c r="F31" s="356">
        <f t="shared" si="0"/>
        <v>0</v>
      </c>
      <c r="H31" s="644" t="s">
        <v>900</v>
      </c>
    </row>
    <row r="32" spans="1:8" ht="18" customHeight="1" x14ac:dyDescent="0.25">
      <c r="A32" s="51"/>
      <c r="B32" s="75">
        <f t="shared" si="1"/>
        <v>24</v>
      </c>
      <c r="C32" s="355">
        <v>0</v>
      </c>
      <c r="D32" s="355">
        <v>0</v>
      </c>
      <c r="E32" s="355">
        <v>0</v>
      </c>
      <c r="F32" s="356">
        <f t="shared" si="0"/>
        <v>0</v>
      </c>
      <c r="H32" s="644" t="s">
        <v>901</v>
      </c>
    </row>
    <row r="33" spans="1:6" ht="18" customHeight="1" x14ac:dyDescent="0.25">
      <c r="A33" s="51"/>
      <c r="B33" s="75">
        <f t="shared" si="1"/>
        <v>25</v>
      </c>
      <c r="C33" s="355">
        <v>0</v>
      </c>
      <c r="D33" s="355">
        <v>0</v>
      </c>
      <c r="E33" s="355">
        <v>0</v>
      </c>
      <c r="F33" s="356">
        <f t="shared" si="0"/>
        <v>0</v>
      </c>
    </row>
    <row r="34" spans="1:6" ht="18" customHeight="1" x14ac:dyDescent="0.25">
      <c r="A34" s="51"/>
      <c r="B34" s="75">
        <f t="shared" si="1"/>
        <v>26</v>
      </c>
      <c r="C34" s="355">
        <v>0</v>
      </c>
      <c r="D34" s="355">
        <v>0</v>
      </c>
      <c r="E34" s="355">
        <v>0</v>
      </c>
      <c r="F34" s="356">
        <f t="shared" si="0"/>
        <v>0</v>
      </c>
    </row>
    <row r="35" spans="1:6" ht="18" customHeight="1" x14ac:dyDescent="0.25">
      <c r="A35" s="51"/>
      <c r="B35" s="75">
        <f t="shared" si="1"/>
        <v>27</v>
      </c>
      <c r="C35" s="355">
        <v>0</v>
      </c>
      <c r="D35" s="355">
        <v>0</v>
      </c>
      <c r="E35" s="355">
        <v>0</v>
      </c>
      <c r="F35" s="356">
        <f t="shared" si="0"/>
        <v>0</v>
      </c>
    </row>
    <row r="36" spans="1:6" ht="18" customHeight="1" x14ac:dyDescent="0.25">
      <c r="A36" s="51"/>
      <c r="B36" s="75">
        <f t="shared" si="1"/>
        <v>28</v>
      </c>
      <c r="C36" s="355">
        <v>0</v>
      </c>
      <c r="D36" s="355">
        <v>0</v>
      </c>
      <c r="E36" s="355">
        <v>0</v>
      </c>
      <c r="F36" s="356">
        <f t="shared" si="0"/>
        <v>0</v>
      </c>
    </row>
    <row r="37" spans="1:6" ht="18" customHeight="1" x14ac:dyDescent="0.25">
      <c r="A37" s="51"/>
      <c r="B37" s="75">
        <f t="shared" si="1"/>
        <v>29</v>
      </c>
      <c r="C37" s="355">
        <v>0</v>
      </c>
      <c r="D37" s="355">
        <v>0</v>
      </c>
      <c r="E37" s="355">
        <v>0</v>
      </c>
      <c r="F37" s="356">
        <f t="shared" si="0"/>
        <v>0</v>
      </c>
    </row>
    <row r="38" spans="1:6" ht="18" customHeight="1" x14ac:dyDescent="0.25">
      <c r="A38" s="51"/>
      <c r="B38" s="75">
        <f t="shared" si="1"/>
        <v>30</v>
      </c>
      <c r="C38" s="355">
        <v>0</v>
      </c>
      <c r="D38" s="355">
        <v>0</v>
      </c>
      <c r="E38" s="355">
        <v>0</v>
      </c>
      <c r="F38" s="356">
        <f t="shared" si="0"/>
        <v>0</v>
      </c>
    </row>
    <row r="39" spans="1:6" ht="18" customHeight="1" x14ac:dyDescent="0.25">
      <c r="A39" s="51"/>
      <c r="B39" s="75">
        <f t="shared" si="1"/>
        <v>31</v>
      </c>
      <c r="C39" s="355">
        <v>0</v>
      </c>
      <c r="D39" s="355">
        <v>0</v>
      </c>
      <c r="E39" s="355">
        <v>0</v>
      </c>
      <c r="F39" s="356">
        <f t="shared" si="0"/>
        <v>0</v>
      </c>
    </row>
    <row r="40" spans="1:6" ht="18" customHeight="1" x14ac:dyDescent="0.25">
      <c r="A40" s="51"/>
      <c r="B40" s="75">
        <f t="shared" si="1"/>
        <v>32</v>
      </c>
      <c r="C40" s="355">
        <v>0</v>
      </c>
      <c r="D40" s="355">
        <v>0</v>
      </c>
      <c r="E40" s="355">
        <v>0</v>
      </c>
      <c r="F40" s="356">
        <f t="shared" si="0"/>
        <v>0</v>
      </c>
    </row>
    <row r="41" spans="1:6" ht="18" customHeight="1" x14ac:dyDescent="0.25">
      <c r="A41" s="51"/>
      <c r="B41" s="75">
        <f t="shared" si="1"/>
        <v>33</v>
      </c>
      <c r="C41" s="355">
        <v>0</v>
      </c>
      <c r="D41" s="355">
        <v>0</v>
      </c>
      <c r="E41" s="355">
        <v>0</v>
      </c>
      <c r="F41" s="356">
        <f t="shared" si="0"/>
        <v>0</v>
      </c>
    </row>
    <row r="42" spans="1:6" ht="18" customHeight="1" x14ac:dyDescent="0.25">
      <c r="A42" s="51"/>
      <c r="B42" s="75">
        <f t="shared" si="1"/>
        <v>34</v>
      </c>
      <c r="C42" s="355">
        <v>0</v>
      </c>
      <c r="D42" s="355">
        <v>0</v>
      </c>
      <c r="E42" s="355">
        <v>0</v>
      </c>
      <c r="F42" s="356">
        <f t="shared" si="0"/>
        <v>0</v>
      </c>
    </row>
    <row r="43" spans="1:6" ht="18" customHeight="1" x14ac:dyDescent="0.25">
      <c r="A43" s="51"/>
      <c r="B43" s="75">
        <f t="shared" si="1"/>
        <v>35</v>
      </c>
      <c r="C43" s="355">
        <v>0</v>
      </c>
      <c r="D43" s="355">
        <v>0</v>
      </c>
      <c r="E43" s="355">
        <v>0</v>
      </c>
      <c r="F43" s="356">
        <f t="shared" si="0"/>
        <v>0</v>
      </c>
    </row>
    <row r="44" spans="1:6" ht="18" customHeight="1" x14ac:dyDescent="0.25">
      <c r="B44" s="75">
        <f t="shared" si="1"/>
        <v>36</v>
      </c>
      <c r="C44" s="355">
        <v>0</v>
      </c>
      <c r="D44" s="355">
        <v>0</v>
      </c>
      <c r="E44" s="355">
        <v>0</v>
      </c>
      <c r="F44" s="356">
        <f t="shared" ref="F44:F107" si="2">SUM(C44:E44)</f>
        <v>0</v>
      </c>
    </row>
    <row r="45" spans="1:6" ht="18" customHeight="1" x14ac:dyDescent="0.25">
      <c r="B45" s="75">
        <f t="shared" si="1"/>
        <v>37</v>
      </c>
      <c r="C45" s="355">
        <v>0</v>
      </c>
      <c r="D45" s="355">
        <v>0</v>
      </c>
      <c r="E45" s="355">
        <v>0</v>
      </c>
      <c r="F45" s="356">
        <f t="shared" si="2"/>
        <v>0</v>
      </c>
    </row>
    <row r="46" spans="1:6" ht="18" customHeight="1" x14ac:dyDescent="0.25">
      <c r="B46" s="75">
        <f t="shared" si="1"/>
        <v>38</v>
      </c>
      <c r="C46" s="355">
        <v>0</v>
      </c>
      <c r="D46" s="355">
        <v>0</v>
      </c>
      <c r="E46" s="355">
        <v>0</v>
      </c>
      <c r="F46" s="356">
        <f t="shared" si="2"/>
        <v>0</v>
      </c>
    </row>
    <row r="47" spans="1:6" ht="18" customHeight="1" x14ac:dyDescent="0.25">
      <c r="B47" s="75">
        <f t="shared" si="1"/>
        <v>39</v>
      </c>
      <c r="C47" s="355">
        <v>0</v>
      </c>
      <c r="D47" s="355">
        <v>0</v>
      </c>
      <c r="E47" s="355">
        <v>0</v>
      </c>
      <c r="F47" s="356">
        <f t="shared" si="2"/>
        <v>0</v>
      </c>
    </row>
    <row r="48" spans="1:6" ht="18" customHeight="1" x14ac:dyDescent="0.25">
      <c r="B48" s="75">
        <f t="shared" si="1"/>
        <v>40</v>
      </c>
      <c r="C48" s="355">
        <v>0</v>
      </c>
      <c r="D48" s="355">
        <v>0</v>
      </c>
      <c r="E48" s="355">
        <v>0</v>
      </c>
      <c r="F48" s="356">
        <f t="shared" si="2"/>
        <v>0</v>
      </c>
    </row>
    <row r="49" spans="2:6" ht="18" customHeight="1" x14ac:dyDescent="0.25">
      <c r="B49" s="75">
        <f t="shared" si="1"/>
        <v>41</v>
      </c>
      <c r="C49" s="355">
        <v>0</v>
      </c>
      <c r="D49" s="355">
        <v>0</v>
      </c>
      <c r="E49" s="355">
        <v>0</v>
      </c>
      <c r="F49" s="356">
        <f t="shared" si="2"/>
        <v>0</v>
      </c>
    </row>
    <row r="50" spans="2:6" ht="18" customHeight="1" x14ac:dyDescent="0.25">
      <c r="B50" s="75">
        <f t="shared" si="1"/>
        <v>42</v>
      </c>
      <c r="C50" s="355">
        <v>0</v>
      </c>
      <c r="D50" s="355">
        <v>0</v>
      </c>
      <c r="E50" s="355">
        <v>0</v>
      </c>
      <c r="F50" s="356">
        <f t="shared" si="2"/>
        <v>0</v>
      </c>
    </row>
    <row r="51" spans="2:6" ht="18" customHeight="1" x14ac:dyDescent="0.25">
      <c r="B51" s="75">
        <f t="shared" si="1"/>
        <v>43</v>
      </c>
      <c r="C51" s="355">
        <v>0</v>
      </c>
      <c r="D51" s="355">
        <v>0</v>
      </c>
      <c r="E51" s="355">
        <v>0</v>
      </c>
      <c r="F51" s="356">
        <f t="shared" si="2"/>
        <v>0</v>
      </c>
    </row>
    <row r="52" spans="2:6" ht="18" customHeight="1" x14ac:dyDescent="0.25">
      <c r="B52" s="75">
        <f t="shared" si="1"/>
        <v>44</v>
      </c>
      <c r="C52" s="355">
        <v>0</v>
      </c>
      <c r="D52" s="355">
        <v>0</v>
      </c>
      <c r="E52" s="355">
        <v>0</v>
      </c>
      <c r="F52" s="356">
        <f t="shared" si="2"/>
        <v>0</v>
      </c>
    </row>
    <row r="53" spans="2:6" ht="18" customHeight="1" x14ac:dyDescent="0.25">
      <c r="B53" s="75">
        <f t="shared" si="1"/>
        <v>45</v>
      </c>
      <c r="C53" s="355">
        <v>0</v>
      </c>
      <c r="D53" s="355">
        <v>0</v>
      </c>
      <c r="E53" s="355">
        <v>0</v>
      </c>
      <c r="F53" s="356">
        <f t="shared" si="2"/>
        <v>0</v>
      </c>
    </row>
    <row r="54" spans="2:6" ht="18" customHeight="1" x14ac:dyDescent="0.25">
      <c r="B54" s="75">
        <f t="shared" si="1"/>
        <v>46</v>
      </c>
      <c r="C54" s="355">
        <v>0</v>
      </c>
      <c r="D54" s="355">
        <v>0</v>
      </c>
      <c r="E54" s="355">
        <v>0</v>
      </c>
      <c r="F54" s="356">
        <f t="shared" si="2"/>
        <v>0</v>
      </c>
    </row>
    <row r="55" spans="2:6" ht="18" customHeight="1" x14ac:dyDescent="0.25">
      <c r="B55" s="75">
        <f t="shared" si="1"/>
        <v>47</v>
      </c>
      <c r="C55" s="355">
        <v>0</v>
      </c>
      <c r="D55" s="355">
        <v>0</v>
      </c>
      <c r="E55" s="355">
        <v>0</v>
      </c>
      <c r="F55" s="356">
        <f t="shared" si="2"/>
        <v>0</v>
      </c>
    </row>
    <row r="56" spans="2:6" ht="18" customHeight="1" x14ac:dyDescent="0.25">
      <c r="B56" s="75">
        <f t="shared" si="1"/>
        <v>48</v>
      </c>
      <c r="C56" s="355">
        <v>0</v>
      </c>
      <c r="D56" s="355">
        <v>0</v>
      </c>
      <c r="E56" s="355">
        <v>0</v>
      </c>
      <c r="F56" s="356">
        <f t="shared" si="2"/>
        <v>0</v>
      </c>
    </row>
    <row r="57" spans="2:6" ht="18" customHeight="1" x14ac:dyDescent="0.25">
      <c r="B57" s="75">
        <f t="shared" si="1"/>
        <v>49</v>
      </c>
      <c r="C57" s="355">
        <v>0</v>
      </c>
      <c r="D57" s="355">
        <v>0</v>
      </c>
      <c r="E57" s="355">
        <v>0</v>
      </c>
      <c r="F57" s="356">
        <f t="shared" si="2"/>
        <v>0</v>
      </c>
    </row>
    <row r="58" spans="2:6" ht="18" customHeight="1" x14ac:dyDescent="0.25">
      <c r="B58" s="75">
        <f t="shared" si="1"/>
        <v>50</v>
      </c>
      <c r="C58" s="355">
        <v>0</v>
      </c>
      <c r="D58" s="355">
        <v>0</v>
      </c>
      <c r="E58" s="355">
        <v>0</v>
      </c>
      <c r="F58" s="356">
        <f t="shared" si="2"/>
        <v>0</v>
      </c>
    </row>
    <row r="59" spans="2:6" ht="18" customHeight="1" x14ac:dyDescent="0.25">
      <c r="B59" s="75">
        <f t="shared" si="1"/>
        <v>51</v>
      </c>
      <c r="C59" s="355">
        <v>0</v>
      </c>
      <c r="D59" s="355">
        <v>0</v>
      </c>
      <c r="E59" s="355">
        <v>0</v>
      </c>
      <c r="F59" s="356">
        <f t="shared" si="2"/>
        <v>0</v>
      </c>
    </row>
    <row r="60" spans="2:6" ht="18" customHeight="1" x14ac:dyDescent="0.25">
      <c r="B60" s="75">
        <f t="shared" si="1"/>
        <v>52</v>
      </c>
      <c r="C60" s="355">
        <v>0</v>
      </c>
      <c r="D60" s="355">
        <v>0</v>
      </c>
      <c r="E60" s="355">
        <v>0</v>
      </c>
      <c r="F60" s="356">
        <f t="shared" si="2"/>
        <v>0</v>
      </c>
    </row>
    <row r="61" spans="2:6" ht="18" customHeight="1" x14ac:dyDescent="0.25">
      <c r="B61" s="75">
        <f t="shared" si="1"/>
        <v>53</v>
      </c>
      <c r="C61" s="355">
        <v>0</v>
      </c>
      <c r="D61" s="355">
        <v>0</v>
      </c>
      <c r="E61" s="355">
        <v>0</v>
      </c>
      <c r="F61" s="356">
        <f t="shared" si="2"/>
        <v>0</v>
      </c>
    </row>
    <row r="62" spans="2:6" ht="18" customHeight="1" x14ac:dyDescent="0.25">
      <c r="B62" s="75">
        <f t="shared" si="1"/>
        <v>54</v>
      </c>
      <c r="C62" s="355">
        <v>0</v>
      </c>
      <c r="D62" s="355">
        <v>0</v>
      </c>
      <c r="E62" s="355">
        <v>0</v>
      </c>
      <c r="F62" s="356">
        <f t="shared" si="2"/>
        <v>0</v>
      </c>
    </row>
    <row r="63" spans="2:6" ht="18" customHeight="1" x14ac:dyDescent="0.25">
      <c r="B63" s="75">
        <f t="shared" si="1"/>
        <v>55</v>
      </c>
      <c r="C63" s="355">
        <v>0</v>
      </c>
      <c r="D63" s="355">
        <v>0</v>
      </c>
      <c r="E63" s="355">
        <v>0</v>
      </c>
      <c r="F63" s="356">
        <f t="shared" si="2"/>
        <v>0</v>
      </c>
    </row>
    <row r="64" spans="2:6" ht="18" customHeight="1" x14ac:dyDescent="0.25">
      <c r="B64" s="75">
        <f t="shared" si="1"/>
        <v>56</v>
      </c>
      <c r="C64" s="355">
        <v>0</v>
      </c>
      <c r="D64" s="355">
        <v>0</v>
      </c>
      <c r="E64" s="355">
        <v>0</v>
      </c>
      <c r="F64" s="356">
        <f t="shared" si="2"/>
        <v>0</v>
      </c>
    </row>
    <row r="65" spans="2:6" ht="18" customHeight="1" x14ac:dyDescent="0.25">
      <c r="B65" s="75">
        <f t="shared" si="1"/>
        <v>57</v>
      </c>
      <c r="C65" s="355">
        <v>0</v>
      </c>
      <c r="D65" s="355">
        <v>0</v>
      </c>
      <c r="E65" s="355">
        <v>0</v>
      </c>
      <c r="F65" s="356">
        <f t="shared" si="2"/>
        <v>0</v>
      </c>
    </row>
    <row r="66" spans="2:6" ht="18" customHeight="1" x14ac:dyDescent="0.25">
      <c r="B66" s="75">
        <f t="shared" si="1"/>
        <v>58</v>
      </c>
      <c r="C66" s="355">
        <v>0</v>
      </c>
      <c r="D66" s="355">
        <v>0</v>
      </c>
      <c r="E66" s="355">
        <v>0</v>
      </c>
      <c r="F66" s="356">
        <f t="shared" si="2"/>
        <v>0</v>
      </c>
    </row>
    <row r="67" spans="2:6" ht="18" customHeight="1" x14ac:dyDescent="0.25">
      <c r="B67" s="75">
        <f t="shared" si="1"/>
        <v>59</v>
      </c>
      <c r="C67" s="355">
        <v>0</v>
      </c>
      <c r="D67" s="355">
        <v>0</v>
      </c>
      <c r="E67" s="355">
        <v>0</v>
      </c>
      <c r="F67" s="356">
        <f t="shared" si="2"/>
        <v>0</v>
      </c>
    </row>
    <row r="68" spans="2:6" ht="18" customHeight="1" x14ac:dyDescent="0.25">
      <c r="B68" s="75">
        <f t="shared" si="1"/>
        <v>60</v>
      </c>
      <c r="C68" s="355">
        <v>0</v>
      </c>
      <c r="D68" s="355">
        <v>0</v>
      </c>
      <c r="E68" s="355">
        <v>0</v>
      </c>
      <c r="F68" s="356">
        <f t="shared" si="2"/>
        <v>0</v>
      </c>
    </row>
    <row r="69" spans="2:6" ht="18" customHeight="1" x14ac:dyDescent="0.25">
      <c r="B69" s="75">
        <f t="shared" si="1"/>
        <v>61</v>
      </c>
      <c r="C69" s="355">
        <v>0</v>
      </c>
      <c r="D69" s="355">
        <v>0</v>
      </c>
      <c r="E69" s="355">
        <v>0</v>
      </c>
      <c r="F69" s="356">
        <f t="shared" si="2"/>
        <v>0</v>
      </c>
    </row>
    <row r="70" spans="2:6" ht="18" customHeight="1" x14ac:dyDescent="0.25">
      <c r="B70" s="75">
        <f t="shared" si="1"/>
        <v>62</v>
      </c>
      <c r="C70" s="355">
        <v>0</v>
      </c>
      <c r="D70" s="355">
        <v>0</v>
      </c>
      <c r="E70" s="355">
        <v>0</v>
      </c>
      <c r="F70" s="356">
        <f t="shared" si="2"/>
        <v>0</v>
      </c>
    </row>
    <row r="71" spans="2:6" ht="18" customHeight="1" x14ac:dyDescent="0.25">
      <c r="B71" s="75">
        <f t="shared" si="1"/>
        <v>63</v>
      </c>
      <c r="C71" s="355">
        <v>0</v>
      </c>
      <c r="D71" s="355">
        <v>0</v>
      </c>
      <c r="E71" s="355">
        <v>0</v>
      </c>
      <c r="F71" s="356">
        <f t="shared" si="2"/>
        <v>0</v>
      </c>
    </row>
    <row r="72" spans="2:6" ht="18" customHeight="1" x14ac:dyDescent="0.25">
      <c r="B72" s="75">
        <f t="shared" si="1"/>
        <v>64</v>
      </c>
      <c r="C72" s="355">
        <v>0</v>
      </c>
      <c r="D72" s="355">
        <v>0</v>
      </c>
      <c r="E72" s="355">
        <v>0</v>
      </c>
      <c r="F72" s="356">
        <f t="shared" si="2"/>
        <v>0</v>
      </c>
    </row>
    <row r="73" spans="2:6" ht="18" customHeight="1" x14ac:dyDescent="0.25">
      <c r="B73" s="75">
        <f t="shared" si="1"/>
        <v>65</v>
      </c>
      <c r="C73" s="355">
        <v>0</v>
      </c>
      <c r="D73" s="355">
        <v>0</v>
      </c>
      <c r="E73" s="355">
        <v>0</v>
      </c>
      <c r="F73" s="356">
        <f t="shared" si="2"/>
        <v>0</v>
      </c>
    </row>
    <row r="74" spans="2:6" ht="18" customHeight="1" x14ac:dyDescent="0.25">
      <c r="B74" s="75">
        <f t="shared" si="1"/>
        <v>66</v>
      </c>
      <c r="C74" s="355">
        <v>0</v>
      </c>
      <c r="D74" s="355">
        <v>0</v>
      </c>
      <c r="E74" s="355">
        <v>0</v>
      </c>
      <c r="F74" s="356">
        <f t="shared" si="2"/>
        <v>0</v>
      </c>
    </row>
    <row r="75" spans="2:6" ht="18" customHeight="1" x14ac:dyDescent="0.25">
      <c r="B75" s="75">
        <f t="shared" ref="B75:B138" si="3">1+B74</f>
        <v>67</v>
      </c>
      <c r="C75" s="355">
        <v>0</v>
      </c>
      <c r="D75" s="355">
        <v>0</v>
      </c>
      <c r="E75" s="355">
        <v>0</v>
      </c>
      <c r="F75" s="356">
        <f t="shared" si="2"/>
        <v>0</v>
      </c>
    </row>
    <row r="76" spans="2:6" ht="18" customHeight="1" x14ac:dyDescent="0.25">
      <c r="B76" s="75">
        <f t="shared" si="3"/>
        <v>68</v>
      </c>
      <c r="C76" s="355">
        <v>0</v>
      </c>
      <c r="D76" s="355">
        <v>0</v>
      </c>
      <c r="E76" s="355">
        <v>0</v>
      </c>
      <c r="F76" s="356">
        <f t="shared" si="2"/>
        <v>0</v>
      </c>
    </row>
    <row r="77" spans="2:6" ht="18" customHeight="1" x14ac:dyDescent="0.25">
      <c r="B77" s="75">
        <f t="shared" si="3"/>
        <v>69</v>
      </c>
      <c r="C77" s="355">
        <v>0</v>
      </c>
      <c r="D77" s="355">
        <v>0</v>
      </c>
      <c r="E77" s="355">
        <v>0</v>
      </c>
      <c r="F77" s="356">
        <f t="shared" si="2"/>
        <v>0</v>
      </c>
    </row>
    <row r="78" spans="2:6" ht="18" customHeight="1" x14ac:dyDescent="0.25">
      <c r="B78" s="75">
        <f t="shared" si="3"/>
        <v>70</v>
      </c>
      <c r="C78" s="355">
        <v>0</v>
      </c>
      <c r="D78" s="355">
        <v>0</v>
      </c>
      <c r="E78" s="355">
        <v>0</v>
      </c>
      <c r="F78" s="356">
        <f t="shared" si="2"/>
        <v>0</v>
      </c>
    </row>
    <row r="79" spans="2:6" ht="18" customHeight="1" x14ac:dyDescent="0.25">
      <c r="B79" s="75">
        <f t="shared" si="3"/>
        <v>71</v>
      </c>
      <c r="C79" s="355">
        <v>0</v>
      </c>
      <c r="D79" s="355">
        <v>0</v>
      </c>
      <c r="E79" s="355">
        <v>0</v>
      </c>
      <c r="F79" s="356">
        <f t="shared" si="2"/>
        <v>0</v>
      </c>
    </row>
    <row r="80" spans="2:6" ht="18" customHeight="1" x14ac:dyDescent="0.25">
      <c r="B80" s="75">
        <f t="shared" si="3"/>
        <v>72</v>
      </c>
      <c r="C80" s="355">
        <v>0</v>
      </c>
      <c r="D80" s="355">
        <v>0</v>
      </c>
      <c r="E80" s="355">
        <v>0</v>
      </c>
      <c r="F80" s="356">
        <f t="shared" si="2"/>
        <v>0</v>
      </c>
    </row>
    <row r="81" spans="2:6" ht="18" customHeight="1" x14ac:dyDescent="0.25">
      <c r="B81" s="75">
        <f t="shared" si="3"/>
        <v>73</v>
      </c>
      <c r="C81" s="355">
        <v>0</v>
      </c>
      <c r="D81" s="355">
        <v>0</v>
      </c>
      <c r="E81" s="355">
        <v>0</v>
      </c>
      <c r="F81" s="356">
        <f t="shared" si="2"/>
        <v>0</v>
      </c>
    </row>
    <row r="82" spans="2:6" ht="18" customHeight="1" x14ac:dyDescent="0.25">
      <c r="B82" s="75">
        <f t="shared" si="3"/>
        <v>74</v>
      </c>
      <c r="C82" s="355">
        <v>0</v>
      </c>
      <c r="D82" s="355">
        <v>0</v>
      </c>
      <c r="E82" s="355">
        <v>0</v>
      </c>
      <c r="F82" s="356">
        <f t="shared" si="2"/>
        <v>0</v>
      </c>
    </row>
    <row r="83" spans="2:6" ht="18" customHeight="1" x14ac:dyDescent="0.25">
      <c r="B83" s="75">
        <f t="shared" si="3"/>
        <v>75</v>
      </c>
      <c r="C83" s="355">
        <v>0</v>
      </c>
      <c r="D83" s="355">
        <v>0</v>
      </c>
      <c r="E83" s="355">
        <v>0</v>
      </c>
      <c r="F83" s="356">
        <f t="shared" si="2"/>
        <v>0</v>
      </c>
    </row>
    <row r="84" spans="2:6" ht="18" customHeight="1" x14ac:dyDescent="0.25">
      <c r="B84" s="75">
        <f t="shared" si="3"/>
        <v>76</v>
      </c>
      <c r="C84" s="355">
        <v>0</v>
      </c>
      <c r="D84" s="355">
        <v>0</v>
      </c>
      <c r="E84" s="355">
        <v>0</v>
      </c>
      <c r="F84" s="356">
        <f t="shared" si="2"/>
        <v>0</v>
      </c>
    </row>
    <row r="85" spans="2:6" ht="18" customHeight="1" x14ac:dyDescent="0.25">
      <c r="B85" s="75">
        <f t="shared" si="3"/>
        <v>77</v>
      </c>
      <c r="C85" s="355">
        <v>0</v>
      </c>
      <c r="D85" s="355">
        <v>0</v>
      </c>
      <c r="E85" s="355">
        <v>0</v>
      </c>
      <c r="F85" s="356">
        <f t="shared" si="2"/>
        <v>0</v>
      </c>
    </row>
    <row r="86" spans="2:6" ht="18" customHeight="1" x14ac:dyDescent="0.25">
      <c r="B86" s="75">
        <f t="shared" si="3"/>
        <v>78</v>
      </c>
      <c r="C86" s="355">
        <v>0</v>
      </c>
      <c r="D86" s="355">
        <v>0</v>
      </c>
      <c r="E86" s="355">
        <v>0</v>
      </c>
      <c r="F86" s="356">
        <f t="shared" si="2"/>
        <v>0</v>
      </c>
    </row>
    <row r="87" spans="2:6" ht="18" customHeight="1" x14ac:dyDescent="0.25">
      <c r="B87" s="75">
        <f t="shared" si="3"/>
        <v>79</v>
      </c>
      <c r="C87" s="355">
        <v>0</v>
      </c>
      <c r="D87" s="355">
        <v>0</v>
      </c>
      <c r="E87" s="355">
        <v>0</v>
      </c>
      <c r="F87" s="356">
        <f t="shared" si="2"/>
        <v>0</v>
      </c>
    </row>
    <row r="88" spans="2:6" ht="18" customHeight="1" x14ac:dyDescent="0.25">
      <c r="B88" s="75">
        <f t="shared" si="3"/>
        <v>80</v>
      </c>
      <c r="C88" s="355">
        <v>0</v>
      </c>
      <c r="D88" s="355">
        <v>0</v>
      </c>
      <c r="E88" s="355">
        <v>0</v>
      </c>
      <c r="F88" s="356">
        <f t="shared" si="2"/>
        <v>0</v>
      </c>
    </row>
    <row r="89" spans="2:6" ht="18" customHeight="1" x14ac:dyDescent="0.25">
      <c r="B89" s="75">
        <f t="shared" si="3"/>
        <v>81</v>
      </c>
      <c r="C89" s="355">
        <v>0</v>
      </c>
      <c r="D89" s="355">
        <v>0</v>
      </c>
      <c r="E89" s="355">
        <v>0</v>
      </c>
      <c r="F89" s="356">
        <f t="shared" si="2"/>
        <v>0</v>
      </c>
    </row>
    <row r="90" spans="2:6" ht="18" customHeight="1" x14ac:dyDescent="0.25">
      <c r="B90" s="75">
        <f t="shared" si="3"/>
        <v>82</v>
      </c>
      <c r="C90" s="355">
        <v>0</v>
      </c>
      <c r="D90" s="355">
        <v>0</v>
      </c>
      <c r="E90" s="355">
        <v>0</v>
      </c>
      <c r="F90" s="356">
        <f t="shared" si="2"/>
        <v>0</v>
      </c>
    </row>
    <row r="91" spans="2:6" ht="18" customHeight="1" x14ac:dyDescent="0.25">
      <c r="B91" s="75">
        <f t="shared" si="3"/>
        <v>83</v>
      </c>
      <c r="C91" s="355">
        <v>0</v>
      </c>
      <c r="D91" s="355">
        <v>0</v>
      </c>
      <c r="E91" s="355">
        <v>0</v>
      </c>
      <c r="F91" s="356">
        <f t="shared" si="2"/>
        <v>0</v>
      </c>
    </row>
    <row r="92" spans="2:6" ht="18" customHeight="1" x14ac:dyDescent="0.25">
      <c r="B92" s="75">
        <f t="shared" si="3"/>
        <v>84</v>
      </c>
      <c r="C92" s="355">
        <v>0</v>
      </c>
      <c r="D92" s="355">
        <v>0</v>
      </c>
      <c r="E92" s="355">
        <v>0</v>
      </c>
      <c r="F92" s="356">
        <f t="shared" si="2"/>
        <v>0</v>
      </c>
    </row>
    <row r="93" spans="2:6" ht="18" customHeight="1" x14ac:dyDescent="0.25">
      <c r="B93" s="75">
        <f t="shared" si="3"/>
        <v>85</v>
      </c>
      <c r="C93" s="355">
        <v>0</v>
      </c>
      <c r="D93" s="355">
        <v>0</v>
      </c>
      <c r="E93" s="355">
        <v>0</v>
      </c>
      <c r="F93" s="356">
        <f t="shared" si="2"/>
        <v>0</v>
      </c>
    </row>
    <row r="94" spans="2:6" ht="18" customHeight="1" x14ac:dyDescent="0.25">
      <c r="B94" s="75">
        <f t="shared" si="3"/>
        <v>86</v>
      </c>
      <c r="C94" s="355">
        <v>0</v>
      </c>
      <c r="D94" s="355">
        <v>0</v>
      </c>
      <c r="E94" s="355">
        <v>0</v>
      </c>
      <c r="F94" s="356">
        <f t="shared" si="2"/>
        <v>0</v>
      </c>
    </row>
    <row r="95" spans="2:6" ht="18" customHeight="1" x14ac:dyDescent="0.25">
      <c r="B95" s="75">
        <f t="shared" si="3"/>
        <v>87</v>
      </c>
      <c r="C95" s="355">
        <v>0</v>
      </c>
      <c r="D95" s="355">
        <v>0</v>
      </c>
      <c r="E95" s="355">
        <v>0</v>
      </c>
      <c r="F95" s="356">
        <f t="shared" si="2"/>
        <v>0</v>
      </c>
    </row>
    <row r="96" spans="2:6" ht="18" customHeight="1" x14ac:dyDescent="0.25">
      <c r="B96" s="75">
        <f t="shared" si="3"/>
        <v>88</v>
      </c>
      <c r="C96" s="355">
        <v>0</v>
      </c>
      <c r="D96" s="355">
        <v>0</v>
      </c>
      <c r="E96" s="355">
        <v>0</v>
      </c>
      <c r="F96" s="356">
        <f t="shared" si="2"/>
        <v>0</v>
      </c>
    </row>
    <row r="97" spans="2:6" ht="18" customHeight="1" x14ac:dyDescent="0.25">
      <c r="B97" s="75">
        <f t="shared" si="3"/>
        <v>89</v>
      </c>
      <c r="C97" s="355">
        <v>0</v>
      </c>
      <c r="D97" s="355">
        <v>0</v>
      </c>
      <c r="E97" s="355">
        <v>0</v>
      </c>
      <c r="F97" s="356">
        <f t="shared" si="2"/>
        <v>0</v>
      </c>
    </row>
    <row r="98" spans="2:6" ht="18" customHeight="1" x14ac:dyDescent="0.25">
      <c r="B98" s="75">
        <f t="shared" si="3"/>
        <v>90</v>
      </c>
      <c r="C98" s="355">
        <v>0</v>
      </c>
      <c r="D98" s="355">
        <v>0</v>
      </c>
      <c r="E98" s="355">
        <v>0</v>
      </c>
      <c r="F98" s="356">
        <f t="shared" si="2"/>
        <v>0</v>
      </c>
    </row>
    <row r="99" spans="2:6" ht="18" customHeight="1" x14ac:dyDescent="0.25">
      <c r="B99" s="75">
        <f t="shared" si="3"/>
        <v>91</v>
      </c>
      <c r="C99" s="355">
        <v>0</v>
      </c>
      <c r="D99" s="355">
        <v>0</v>
      </c>
      <c r="E99" s="355">
        <v>0</v>
      </c>
      <c r="F99" s="356">
        <f t="shared" si="2"/>
        <v>0</v>
      </c>
    </row>
    <row r="100" spans="2:6" ht="18" customHeight="1" x14ac:dyDescent="0.25">
      <c r="B100" s="75">
        <f t="shared" si="3"/>
        <v>92</v>
      </c>
      <c r="C100" s="355">
        <v>0</v>
      </c>
      <c r="D100" s="355">
        <v>0</v>
      </c>
      <c r="E100" s="355">
        <v>0</v>
      </c>
      <c r="F100" s="356">
        <f t="shared" si="2"/>
        <v>0</v>
      </c>
    </row>
    <row r="101" spans="2:6" ht="18" customHeight="1" x14ac:dyDescent="0.25">
      <c r="B101" s="75">
        <f t="shared" si="3"/>
        <v>93</v>
      </c>
      <c r="C101" s="355">
        <v>0</v>
      </c>
      <c r="D101" s="355">
        <v>0</v>
      </c>
      <c r="E101" s="355">
        <v>0</v>
      </c>
      <c r="F101" s="356">
        <f t="shared" si="2"/>
        <v>0</v>
      </c>
    </row>
    <row r="102" spans="2:6" ht="18" customHeight="1" x14ac:dyDescent="0.25">
      <c r="B102" s="75">
        <f t="shared" si="3"/>
        <v>94</v>
      </c>
      <c r="C102" s="355">
        <v>0</v>
      </c>
      <c r="D102" s="355">
        <v>0</v>
      </c>
      <c r="E102" s="355">
        <v>0</v>
      </c>
      <c r="F102" s="356">
        <f t="shared" si="2"/>
        <v>0</v>
      </c>
    </row>
    <row r="103" spans="2:6" ht="18" customHeight="1" x14ac:dyDescent="0.25">
      <c r="B103" s="75">
        <f t="shared" si="3"/>
        <v>95</v>
      </c>
      <c r="C103" s="355">
        <v>0</v>
      </c>
      <c r="D103" s="355">
        <v>0</v>
      </c>
      <c r="E103" s="355">
        <v>0</v>
      </c>
      <c r="F103" s="356">
        <f t="shared" si="2"/>
        <v>0</v>
      </c>
    </row>
    <row r="104" spans="2:6" ht="18" customHeight="1" x14ac:dyDescent="0.25">
      <c r="B104" s="75">
        <f t="shared" si="3"/>
        <v>96</v>
      </c>
      <c r="C104" s="355">
        <v>0</v>
      </c>
      <c r="D104" s="355">
        <v>0</v>
      </c>
      <c r="E104" s="355">
        <v>0</v>
      </c>
      <c r="F104" s="356">
        <f t="shared" si="2"/>
        <v>0</v>
      </c>
    </row>
    <row r="105" spans="2:6" ht="18" customHeight="1" x14ac:dyDescent="0.25">
      <c r="B105" s="75">
        <f t="shared" si="3"/>
        <v>97</v>
      </c>
      <c r="C105" s="355">
        <v>0</v>
      </c>
      <c r="D105" s="355">
        <v>0</v>
      </c>
      <c r="E105" s="355">
        <v>0</v>
      </c>
      <c r="F105" s="356">
        <f t="shared" si="2"/>
        <v>0</v>
      </c>
    </row>
    <row r="106" spans="2:6" ht="18" customHeight="1" x14ac:dyDescent="0.25">
      <c r="B106" s="75">
        <f t="shared" si="3"/>
        <v>98</v>
      </c>
      <c r="C106" s="355">
        <v>0</v>
      </c>
      <c r="D106" s="355">
        <v>0</v>
      </c>
      <c r="E106" s="355">
        <v>0</v>
      </c>
      <c r="F106" s="356">
        <f t="shared" si="2"/>
        <v>0</v>
      </c>
    </row>
    <row r="107" spans="2:6" ht="18" customHeight="1" x14ac:dyDescent="0.25">
      <c r="B107" s="75">
        <f t="shared" si="3"/>
        <v>99</v>
      </c>
      <c r="C107" s="355">
        <v>0</v>
      </c>
      <c r="D107" s="355">
        <v>0</v>
      </c>
      <c r="E107" s="355">
        <v>0</v>
      </c>
      <c r="F107" s="356">
        <f t="shared" si="2"/>
        <v>0</v>
      </c>
    </row>
    <row r="108" spans="2:6" ht="18" customHeight="1" x14ac:dyDescent="0.25">
      <c r="B108" s="75">
        <f t="shared" si="3"/>
        <v>100</v>
      </c>
      <c r="C108" s="355">
        <v>0</v>
      </c>
      <c r="D108" s="355">
        <v>0</v>
      </c>
      <c r="E108" s="355">
        <v>0</v>
      </c>
      <c r="F108" s="356">
        <f t="shared" ref="F108:F166" si="4">SUM(C108:E108)</f>
        <v>0</v>
      </c>
    </row>
    <row r="109" spans="2:6" ht="18" customHeight="1" x14ac:dyDescent="0.25">
      <c r="B109" s="75">
        <f t="shared" si="3"/>
        <v>101</v>
      </c>
      <c r="C109" s="355">
        <v>0</v>
      </c>
      <c r="D109" s="355">
        <v>0</v>
      </c>
      <c r="E109" s="355">
        <v>0</v>
      </c>
      <c r="F109" s="356">
        <f t="shared" si="4"/>
        <v>0</v>
      </c>
    </row>
    <row r="110" spans="2:6" ht="18" customHeight="1" x14ac:dyDescent="0.25">
      <c r="B110" s="75">
        <f t="shared" si="3"/>
        <v>102</v>
      </c>
      <c r="C110" s="355">
        <v>0</v>
      </c>
      <c r="D110" s="355">
        <v>0</v>
      </c>
      <c r="E110" s="355">
        <v>0</v>
      </c>
      <c r="F110" s="356">
        <f t="shared" si="4"/>
        <v>0</v>
      </c>
    </row>
    <row r="111" spans="2:6" ht="18" customHeight="1" x14ac:dyDescent="0.25">
      <c r="B111" s="75">
        <f t="shared" si="3"/>
        <v>103</v>
      </c>
      <c r="C111" s="355">
        <v>0</v>
      </c>
      <c r="D111" s="355">
        <v>0</v>
      </c>
      <c r="E111" s="355">
        <v>0</v>
      </c>
      <c r="F111" s="356">
        <f t="shared" si="4"/>
        <v>0</v>
      </c>
    </row>
    <row r="112" spans="2:6" ht="18" customHeight="1" x14ac:dyDescent="0.25">
      <c r="B112" s="75">
        <f t="shared" si="3"/>
        <v>104</v>
      </c>
      <c r="C112" s="355">
        <v>0</v>
      </c>
      <c r="D112" s="355">
        <v>0</v>
      </c>
      <c r="E112" s="355">
        <v>0</v>
      </c>
      <c r="F112" s="356">
        <f t="shared" si="4"/>
        <v>0</v>
      </c>
    </row>
    <row r="113" spans="2:6" ht="18" customHeight="1" x14ac:dyDescent="0.25">
      <c r="B113" s="75">
        <f t="shared" si="3"/>
        <v>105</v>
      </c>
      <c r="C113" s="355">
        <v>0</v>
      </c>
      <c r="D113" s="355">
        <v>0</v>
      </c>
      <c r="E113" s="355">
        <v>0</v>
      </c>
      <c r="F113" s="356">
        <f t="shared" si="4"/>
        <v>0</v>
      </c>
    </row>
    <row r="114" spans="2:6" ht="18" customHeight="1" x14ac:dyDescent="0.25">
      <c r="B114" s="75">
        <f t="shared" si="3"/>
        <v>106</v>
      </c>
      <c r="C114" s="355">
        <v>0</v>
      </c>
      <c r="D114" s="355">
        <v>0</v>
      </c>
      <c r="E114" s="355">
        <v>0</v>
      </c>
      <c r="F114" s="356">
        <f t="shared" si="4"/>
        <v>0</v>
      </c>
    </row>
    <row r="115" spans="2:6" ht="18" customHeight="1" x14ac:dyDescent="0.25">
      <c r="B115" s="75">
        <f t="shared" si="3"/>
        <v>107</v>
      </c>
      <c r="C115" s="355">
        <v>0</v>
      </c>
      <c r="D115" s="355">
        <v>0</v>
      </c>
      <c r="E115" s="355">
        <v>0</v>
      </c>
      <c r="F115" s="356">
        <f t="shared" si="4"/>
        <v>0</v>
      </c>
    </row>
    <row r="116" spans="2:6" ht="18" customHeight="1" x14ac:dyDescent="0.25">
      <c r="B116" s="75">
        <f t="shared" si="3"/>
        <v>108</v>
      </c>
      <c r="C116" s="355">
        <v>0</v>
      </c>
      <c r="D116" s="355">
        <v>0</v>
      </c>
      <c r="E116" s="355">
        <v>0</v>
      </c>
      <c r="F116" s="356">
        <f t="shared" si="4"/>
        <v>0</v>
      </c>
    </row>
    <row r="117" spans="2:6" ht="18" customHeight="1" x14ac:dyDescent="0.25">
      <c r="B117" s="75">
        <f t="shared" si="3"/>
        <v>109</v>
      </c>
      <c r="C117" s="355">
        <v>0</v>
      </c>
      <c r="D117" s="355">
        <v>0</v>
      </c>
      <c r="E117" s="355">
        <v>0</v>
      </c>
      <c r="F117" s="356">
        <f t="shared" si="4"/>
        <v>0</v>
      </c>
    </row>
    <row r="118" spans="2:6" ht="18" customHeight="1" x14ac:dyDescent="0.25">
      <c r="B118" s="75">
        <f t="shared" si="3"/>
        <v>110</v>
      </c>
      <c r="C118" s="355">
        <v>0</v>
      </c>
      <c r="D118" s="355">
        <v>0</v>
      </c>
      <c r="E118" s="355">
        <v>0</v>
      </c>
      <c r="F118" s="356">
        <f t="shared" si="4"/>
        <v>0</v>
      </c>
    </row>
    <row r="119" spans="2:6" ht="18" customHeight="1" x14ac:dyDescent="0.25">
      <c r="B119" s="75">
        <f t="shared" si="3"/>
        <v>111</v>
      </c>
      <c r="C119" s="355">
        <v>0</v>
      </c>
      <c r="D119" s="355">
        <v>0</v>
      </c>
      <c r="E119" s="355">
        <v>0</v>
      </c>
      <c r="F119" s="356">
        <f t="shared" si="4"/>
        <v>0</v>
      </c>
    </row>
    <row r="120" spans="2:6" ht="18" customHeight="1" x14ac:dyDescent="0.25">
      <c r="B120" s="75">
        <f t="shared" si="3"/>
        <v>112</v>
      </c>
      <c r="C120" s="355">
        <v>0</v>
      </c>
      <c r="D120" s="355">
        <v>0</v>
      </c>
      <c r="E120" s="355">
        <v>0</v>
      </c>
      <c r="F120" s="356">
        <f t="shared" si="4"/>
        <v>0</v>
      </c>
    </row>
    <row r="121" spans="2:6" ht="18" customHeight="1" x14ac:dyDescent="0.25">
      <c r="B121" s="75">
        <f t="shared" si="3"/>
        <v>113</v>
      </c>
      <c r="C121" s="355">
        <v>0</v>
      </c>
      <c r="D121" s="355">
        <v>0</v>
      </c>
      <c r="E121" s="355">
        <v>0</v>
      </c>
      <c r="F121" s="356">
        <f t="shared" si="4"/>
        <v>0</v>
      </c>
    </row>
    <row r="122" spans="2:6" ht="18" customHeight="1" x14ac:dyDescent="0.25">
      <c r="B122" s="75">
        <f t="shared" si="3"/>
        <v>114</v>
      </c>
      <c r="C122" s="355">
        <v>0</v>
      </c>
      <c r="D122" s="355">
        <v>0</v>
      </c>
      <c r="E122" s="355">
        <v>0</v>
      </c>
      <c r="F122" s="356">
        <f t="shared" si="4"/>
        <v>0</v>
      </c>
    </row>
    <row r="123" spans="2:6" ht="18" customHeight="1" x14ac:dyDescent="0.25">
      <c r="B123" s="75">
        <f t="shared" si="3"/>
        <v>115</v>
      </c>
      <c r="C123" s="355">
        <v>0</v>
      </c>
      <c r="D123" s="355">
        <v>0</v>
      </c>
      <c r="E123" s="355">
        <v>0</v>
      </c>
      <c r="F123" s="356">
        <f t="shared" si="4"/>
        <v>0</v>
      </c>
    </row>
    <row r="124" spans="2:6" ht="18" customHeight="1" x14ac:dyDescent="0.25">
      <c r="B124" s="75">
        <f t="shared" si="3"/>
        <v>116</v>
      </c>
      <c r="C124" s="355">
        <v>0</v>
      </c>
      <c r="D124" s="355">
        <v>0</v>
      </c>
      <c r="E124" s="355">
        <v>0</v>
      </c>
      <c r="F124" s="356">
        <f t="shared" si="4"/>
        <v>0</v>
      </c>
    </row>
    <row r="125" spans="2:6" ht="18" customHeight="1" x14ac:dyDescent="0.25">
      <c r="B125" s="75">
        <f t="shared" si="3"/>
        <v>117</v>
      </c>
      <c r="C125" s="355">
        <v>0</v>
      </c>
      <c r="D125" s="355">
        <v>0</v>
      </c>
      <c r="E125" s="355">
        <v>0</v>
      </c>
      <c r="F125" s="356">
        <f t="shared" si="4"/>
        <v>0</v>
      </c>
    </row>
    <row r="126" spans="2:6" ht="18" customHeight="1" x14ac:dyDescent="0.25">
      <c r="B126" s="75">
        <f t="shared" si="3"/>
        <v>118</v>
      </c>
      <c r="C126" s="355">
        <v>0</v>
      </c>
      <c r="D126" s="355">
        <v>0</v>
      </c>
      <c r="E126" s="355">
        <v>0</v>
      </c>
      <c r="F126" s="356">
        <f t="shared" si="4"/>
        <v>0</v>
      </c>
    </row>
    <row r="127" spans="2:6" ht="18" customHeight="1" x14ac:dyDescent="0.25">
      <c r="B127" s="75">
        <f t="shared" si="3"/>
        <v>119</v>
      </c>
      <c r="C127" s="355">
        <v>0</v>
      </c>
      <c r="D127" s="355">
        <v>0</v>
      </c>
      <c r="E127" s="355">
        <v>0</v>
      </c>
      <c r="F127" s="356">
        <f t="shared" si="4"/>
        <v>0</v>
      </c>
    </row>
    <row r="128" spans="2:6" ht="18" customHeight="1" x14ac:dyDescent="0.25">
      <c r="B128" s="75">
        <f t="shared" si="3"/>
        <v>120</v>
      </c>
      <c r="C128" s="355">
        <v>0</v>
      </c>
      <c r="D128" s="355">
        <v>0</v>
      </c>
      <c r="E128" s="355">
        <v>0</v>
      </c>
      <c r="F128" s="356">
        <f t="shared" si="4"/>
        <v>0</v>
      </c>
    </row>
    <row r="129" spans="2:6" ht="18" customHeight="1" x14ac:dyDescent="0.25">
      <c r="B129" s="75">
        <f t="shared" si="3"/>
        <v>121</v>
      </c>
      <c r="C129" s="355">
        <v>0</v>
      </c>
      <c r="D129" s="355">
        <v>0</v>
      </c>
      <c r="E129" s="355">
        <v>0</v>
      </c>
      <c r="F129" s="356">
        <f t="shared" si="4"/>
        <v>0</v>
      </c>
    </row>
    <row r="130" spans="2:6" ht="18" customHeight="1" x14ac:dyDescent="0.25">
      <c r="B130" s="75">
        <f t="shared" si="3"/>
        <v>122</v>
      </c>
      <c r="C130" s="355">
        <v>0</v>
      </c>
      <c r="D130" s="355">
        <v>0</v>
      </c>
      <c r="E130" s="355">
        <v>0</v>
      </c>
      <c r="F130" s="356">
        <f t="shared" si="4"/>
        <v>0</v>
      </c>
    </row>
    <row r="131" spans="2:6" ht="18" customHeight="1" x14ac:dyDescent="0.25">
      <c r="B131" s="75">
        <f t="shared" si="3"/>
        <v>123</v>
      </c>
      <c r="C131" s="355">
        <v>0</v>
      </c>
      <c r="D131" s="355">
        <v>0</v>
      </c>
      <c r="E131" s="355">
        <v>0</v>
      </c>
      <c r="F131" s="356">
        <f t="shared" si="4"/>
        <v>0</v>
      </c>
    </row>
    <row r="132" spans="2:6" ht="18" customHeight="1" x14ac:dyDescent="0.25">
      <c r="B132" s="75">
        <f t="shared" si="3"/>
        <v>124</v>
      </c>
      <c r="C132" s="355">
        <v>0</v>
      </c>
      <c r="D132" s="355">
        <v>0</v>
      </c>
      <c r="E132" s="355">
        <v>0</v>
      </c>
      <c r="F132" s="356">
        <f t="shared" si="4"/>
        <v>0</v>
      </c>
    </row>
    <row r="133" spans="2:6" ht="18" customHeight="1" x14ac:dyDescent="0.25">
      <c r="B133" s="75">
        <f t="shared" si="3"/>
        <v>125</v>
      </c>
      <c r="C133" s="355">
        <v>0</v>
      </c>
      <c r="D133" s="355">
        <v>0</v>
      </c>
      <c r="E133" s="355">
        <v>0</v>
      </c>
      <c r="F133" s="356">
        <f t="shared" si="4"/>
        <v>0</v>
      </c>
    </row>
    <row r="134" spans="2:6" ht="18" customHeight="1" x14ac:dyDescent="0.25">
      <c r="B134" s="75">
        <f t="shared" si="3"/>
        <v>126</v>
      </c>
      <c r="C134" s="355">
        <v>0</v>
      </c>
      <c r="D134" s="355">
        <v>0</v>
      </c>
      <c r="E134" s="355">
        <v>0</v>
      </c>
      <c r="F134" s="356">
        <f t="shared" si="4"/>
        <v>0</v>
      </c>
    </row>
    <row r="135" spans="2:6" ht="18" customHeight="1" x14ac:dyDescent="0.25">
      <c r="B135" s="75">
        <f t="shared" si="3"/>
        <v>127</v>
      </c>
      <c r="C135" s="355">
        <v>0</v>
      </c>
      <c r="D135" s="355">
        <v>0</v>
      </c>
      <c r="E135" s="355">
        <v>0</v>
      </c>
      <c r="F135" s="356">
        <f t="shared" si="4"/>
        <v>0</v>
      </c>
    </row>
    <row r="136" spans="2:6" ht="18" customHeight="1" x14ac:dyDescent="0.25">
      <c r="B136" s="75">
        <f t="shared" si="3"/>
        <v>128</v>
      </c>
      <c r="C136" s="355">
        <v>0</v>
      </c>
      <c r="D136" s="355">
        <v>0</v>
      </c>
      <c r="E136" s="355">
        <v>0</v>
      </c>
      <c r="F136" s="356">
        <f t="shared" si="4"/>
        <v>0</v>
      </c>
    </row>
    <row r="137" spans="2:6" ht="18" customHeight="1" x14ac:dyDescent="0.25">
      <c r="B137" s="75">
        <f t="shared" si="3"/>
        <v>129</v>
      </c>
      <c r="C137" s="355">
        <v>0</v>
      </c>
      <c r="D137" s="355">
        <v>0</v>
      </c>
      <c r="E137" s="355">
        <v>0</v>
      </c>
      <c r="F137" s="356">
        <f t="shared" si="4"/>
        <v>0</v>
      </c>
    </row>
    <row r="138" spans="2:6" ht="18" customHeight="1" x14ac:dyDescent="0.25">
      <c r="B138" s="75">
        <f t="shared" si="3"/>
        <v>130</v>
      </c>
      <c r="C138" s="355">
        <v>0</v>
      </c>
      <c r="D138" s="355">
        <v>0</v>
      </c>
      <c r="E138" s="355">
        <v>0</v>
      </c>
      <c r="F138" s="356">
        <f t="shared" si="4"/>
        <v>0</v>
      </c>
    </row>
    <row r="139" spans="2:6" ht="18" customHeight="1" x14ac:dyDescent="0.25">
      <c r="B139" s="75">
        <f t="shared" ref="B139:B202" si="5">1+B138</f>
        <v>131</v>
      </c>
      <c r="C139" s="355">
        <v>0</v>
      </c>
      <c r="D139" s="355">
        <v>0</v>
      </c>
      <c r="E139" s="355">
        <v>0</v>
      </c>
      <c r="F139" s="356">
        <f t="shared" si="4"/>
        <v>0</v>
      </c>
    </row>
    <row r="140" spans="2:6" ht="18" customHeight="1" x14ac:dyDescent="0.25">
      <c r="B140" s="75">
        <f t="shared" si="5"/>
        <v>132</v>
      </c>
      <c r="C140" s="355">
        <v>0</v>
      </c>
      <c r="D140" s="355">
        <v>0</v>
      </c>
      <c r="E140" s="355">
        <v>0</v>
      </c>
      <c r="F140" s="356">
        <f t="shared" si="4"/>
        <v>0</v>
      </c>
    </row>
    <row r="141" spans="2:6" ht="18" customHeight="1" x14ac:dyDescent="0.25">
      <c r="B141" s="75">
        <f t="shared" si="5"/>
        <v>133</v>
      </c>
      <c r="C141" s="355">
        <v>0</v>
      </c>
      <c r="D141" s="355">
        <v>0</v>
      </c>
      <c r="E141" s="355">
        <v>0</v>
      </c>
      <c r="F141" s="356">
        <f t="shared" si="4"/>
        <v>0</v>
      </c>
    </row>
    <row r="142" spans="2:6" ht="18" customHeight="1" x14ac:dyDescent="0.25">
      <c r="B142" s="75">
        <f t="shared" si="5"/>
        <v>134</v>
      </c>
      <c r="C142" s="355">
        <v>0</v>
      </c>
      <c r="D142" s="355">
        <v>0</v>
      </c>
      <c r="E142" s="355">
        <v>0</v>
      </c>
      <c r="F142" s="356">
        <f t="shared" si="4"/>
        <v>0</v>
      </c>
    </row>
    <row r="143" spans="2:6" ht="18" customHeight="1" x14ac:dyDescent="0.25">
      <c r="B143" s="75">
        <f t="shared" si="5"/>
        <v>135</v>
      </c>
      <c r="C143" s="355">
        <v>0</v>
      </c>
      <c r="D143" s="355">
        <v>0</v>
      </c>
      <c r="E143" s="355">
        <v>0</v>
      </c>
      <c r="F143" s="356">
        <f t="shared" si="4"/>
        <v>0</v>
      </c>
    </row>
    <row r="144" spans="2:6" ht="18" customHeight="1" x14ac:dyDescent="0.25">
      <c r="B144" s="75">
        <f t="shared" si="5"/>
        <v>136</v>
      </c>
      <c r="C144" s="355">
        <v>0</v>
      </c>
      <c r="D144" s="355">
        <v>0</v>
      </c>
      <c r="E144" s="355">
        <v>0</v>
      </c>
      <c r="F144" s="356">
        <f t="shared" si="4"/>
        <v>0</v>
      </c>
    </row>
    <row r="145" spans="2:6" ht="18" customHeight="1" x14ac:dyDescent="0.25">
      <c r="B145" s="75">
        <f t="shared" si="5"/>
        <v>137</v>
      </c>
      <c r="C145" s="355">
        <v>0</v>
      </c>
      <c r="D145" s="355">
        <v>0</v>
      </c>
      <c r="E145" s="355">
        <v>0</v>
      </c>
      <c r="F145" s="356">
        <f t="shared" si="4"/>
        <v>0</v>
      </c>
    </row>
    <row r="146" spans="2:6" ht="18" customHeight="1" x14ac:dyDescent="0.25">
      <c r="B146" s="75">
        <f t="shared" si="5"/>
        <v>138</v>
      </c>
      <c r="C146" s="355">
        <v>0</v>
      </c>
      <c r="D146" s="355">
        <v>0</v>
      </c>
      <c r="E146" s="355">
        <v>0</v>
      </c>
      <c r="F146" s="356">
        <f t="shared" si="4"/>
        <v>0</v>
      </c>
    </row>
    <row r="147" spans="2:6" ht="18" customHeight="1" x14ac:dyDescent="0.25">
      <c r="B147" s="75">
        <f t="shared" si="5"/>
        <v>139</v>
      </c>
      <c r="C147" s="355">
        <v>0</v>
      </c>
      <c r="D147" s="355">
        <v>0</v>
      </c>
      <c r="E147" s="355">
        <v>0</v>
      </c>
      <c r="F147" s="356">
        <f t="shared" si="4"/>
        <v>0</v>
      </c>
    </row>
    <row r="148" spans="2:6" ht="18" customHeight="1" x14ac:dyDescent="0.25">
      <c r="B148" s="75">
        <f t="shared" si="5"/>
        <v>140</v>
      </c>
      <c r="C148" s="355">
        <v>0</v>
      </c>
      <c r="D148" s="355">
        <v>0</v>
      </c>
      <c r="E148" s="355">
        <v>0</v>
      </c>
      <c r="F148" s="356">
        <f t="shared" si="4"/>
        <v>0</v>
      </c>
    </row>
    <row r="149" spans="2:6" ht="18" customHeight="1" x14ac:dyDescent="0.25">
      <c r="B149" s="75">
        <f t="shared" si="5"/>
        <v>141</v>
      </c>
      <c r="C149" s="355">
        <v>0</v>
      </c>
      <c r="D149" s="355">
        <v>0</v>
      </c>
      <c r="E149" s="355">
        <v>0</v>
      </c>
      <c r="F149" s="356">
        <f t="shared" si="4"/>
        <v>0</v>
      </c>
    </row>
    <row r="150" spans="2:6" ht="18" customHeight="1" x14ac:dyDescent="0.25">
      <c r="B150" s="75">
        <f t="shared" si="5"/>
        <v>142</v>
      </c>
      <c r="C150" s="355">
        <v>0</v>
      </c>
      <c r="D150" s="355">
        <v>0</v>
      </c>
      <c r="E150" s="355">
        <v>0</v>
      </c>
      <c r="F150" s="356">
        <f t="shared" si="4"/>
        <v>0</v>
      </c>
    </row>
    <row r="151" spans="2:6" ht="18" customHeight="1" x14ac:dyDescent="0.25">
      <c r="B151" s="75">
        <f t="shared" si="5"/>
        <v>143</v>
      </c>
      <c r="C151" s="355">
        <v>0</v>
      </c>
      <c r="D151" s="355">
        <v>0</v>
      </c>
      <c r="E151" s="355">
        <v>0</v>
      </c>
      <c r="F151" s="356">
        <f t="shared" si="4"/>
        <v>0</v>
      </c>
    </row>
    <row r="152" spans="2:6" ht="18" customHeight="1" x14ac:dyDescent="0.25">
      <c r="B152" s="75">
        <f t="shared" si="5"/>
        <v>144</v>
      </c>
      <c r="C152" s="355">
        <v>0</v>
      </c>
      <c r="D152" s="355">
        <v>0</v>
      </c>
      <c r="E152" s="355">
        <v>0</v>
      </c>
      <c r="F152" s="356">
        <f t="shared" si="4"/>
        <v>0</v>
      </c>
    </row>
    <row r="153" spans="2:6" ht="18" customHeight="1" x14ac:dyDescent="0.25">
      <c r="B153" s="75">
        <f t="shared" si="5"/>
        <v>145</v>
      </c>
      <c r="C153" s="355">
        <v>0</v>
      </c>
      <c r="D153" s="355">
        <v>0</v>
      </c>
      <c r="E153" s="355">
        <v>0</v>
      </c>
      <c r="F153" s="356">
        <f t="shared" si="4"/>
        <v>0</v>
      </c>
    </row>
    <row r="154" spans="2:6" ht="18" customHeight="1" x14ac:dyDescent="0.25">
      <c r="B154" s="75">
        <f t="shared" si="5"/>
        <v>146</v>
      </c>
      <c r="C154" s="355">
        <v>0</v>
      </c>
      <c r="D154" s="355">
        <v>0</v>
      </c>
      <c r="E154" s="355">
        <v>0</v>
      </c>
      <c r="F154" s="356">
        <f t="shared" si="4"/>
        <v>0</v>
      </c>
    </row>
    <row r="155" spans="2:6" ht="18" customHeight="1" x14ac:dyDescent="0.25">
      <c r="B155" s="75">
        <f t="shared" si="5"/>
        <v>147</v>
      </c>
      <c r="C155" s="355">
        <v>0</v>
      </c>
      <c r="D155" s="355">
        <v>0</v>
      </c>
      <c r="E155" s="355">
        <v>0</v>
      </c>
      <c r="F155" s="356">
        <f t="shared" si="4"/>
        <v>0</v>
      </c>
    </row>
    <row r="156" spans="2:6" ht="18" customHeight="1" x14ac:dyDescent="0.25">
      <c r="B156" s="75">
        <f t="shared" si="5"/>
        <v>148</v>
      </c>
      <c r="C156" s="355">
        <v>0</v>
      </c>
      <c r="D156" s="355">
        <v>0</v>
      </c>
      <c r="E156" s="355">
        <v>0</v>
      </c>
      <c r="F156" s="356">
        <f t="shared" si="4"/>
        <v>0</v>
      </c>
    </row>
    <row r="157" spans="2:6" ht="18" customHeight="1" x14ac:dyDescent="0.25">
      <c r="B157" s="75">
        <f t="shared" si="5"/>
        <v>149</v>
      </c>
      <c r="C157" s="355">
        <v>0</v>
      </c>
      <c r="D157" s="355">
        <v>0</v>
      </c>
      <c r="E157" s="355">
        <v>0</v>
      </c>
      <c r="F157" s="356">
        <f t="shared" si="4"/>
        <v>0</v>
      </c>
    </row>
    <row r="158" spans="2:6" ht="18" customHeight="1" x14ac:dyDescent="0.25">
      <c r="B158" s="75">
        <f t="shared" si="5"/>
        <v>150</v>
      </c>
      <c r="C158" s="355">
        <v>0</v>
      </c>
      <c r="D158" s="355">
        <v>0</v>
      </c>
      <c r="E158" s="355">
        <v>0</v>
      </c>
      <c r="F158" s="356">
        <f t="shared" si="4"/>
        <v>0</v>
      </c>
    </row>
    <row r="159" spans="2:6" ht="18" customHeight="1" x14ac:dyDescent="0.25">
      <c r="B159" s="75">
        <f t="shared" si="5"/>
        <v>151</v>
      </c>
      <c r="C159" s="355">
        <v>0</v>
      </c>
      <c r="D159" s="355">
        <v>0</v>
      </c>
      <c r="E159" s="355">
        <v>0</v>
      </c>
      <c r="F159" s="356">
        <f t="shared" si="4"/>
        <v>0</v>
      </c>
    </row>
    <row r="160" spans="2:6" ht="18" customHeight="1" x14ac:dyDescent="0.25">
      <c r="B160" s="75">
        <f t="shared" si="5"/>
        <v>152</v>
      </c>
      <c r="C160" s="355">
        <v>0</v>
      </c>
      <c r="D160" s="355">
        <v>0</v>
      </c>
      <c r="E160" s="355">
        <v>0</v>
      </c>
      <c r="F160" s="356">
        <f t="shared" si="4"/>
        <v>0</v>
      </c>
    </row>
    <row r="161" spans="2:6" ht="18" customHeight="1" x14ac:dyDescent="0.25">
      <c r="B161" s="75">
        <f t="shared" si="5"/>
        <v>153</v>
      </c>
      <c r="C161" s="355">
        <v>0</v>
      </c>
      <c r="D161" s="355">
        <v>0</v>
      </c>
      <c r="E161" s="355">
        <v>0</v>
      </c>
      <c r="F161" s="356">
        <f t="shared" si="4"/>
        <v>0</v>
      </c>
    </row>
    <row r="162" spans="2:6" ht="18" customHeight="1" x14ac:dyDescent="0.25">
      <c r="B162" s="75">
        <f t="shared" si="5"/>
        <v>154</v>
      </c>
      <c r="C162" s="355">
        <v>0</v>
      </c>
      <c r="D162" s="355">
        <v>0</v>
      </c>
      <c r="E162" s="355">
        <v>0</v>
      </c>
      <c r="F162" s="356">
        <f t="shared" si="4"/>
        <v>0</v>
      </c>
    </row>
    <row r="163" spans="2:6" ht="18" customHeight="1" x14ac:dyDescent="0.25">
      <c r="B163" s="75">
        <f t="shared" si="5"/>
        <v>155</v>
      </c>
      <c r="C163" s="355">
        <v>0</v>
      </c>
      <c r="D163" s="355">
        <v>0</v>
      </c>
      <c r="E163" s="355">
        <v>0</v>
      </c>
      <c r="F163" s="356">
        <f t="shared" si="4"/>
        <v>0</v>
      </c>
    </row>
    <row r="164" spans="2:6" ht="18" customHeight="1" x14ac:dyDescent="0.25">
      <c r="B164" s="75">
        <f t="shared" si="5"/>
        <v>156</v>
      </c>
      <c r="C164" s="355">
        <v>0</v>
      </c>
      <c r="D164" s="355">
        <v>0</v>
      </c>
      <c r="E164" s="355">
        <v>0</v>
      </c>
      <c r="F164" s="356">
        <f t="shared" si="4"/>
        <v>0</v>
      </c>
    </row>
    <row r="165" spans="2:6" ht="18" customHeight="1" x14ac:dyDescent="0.25">
      <c r="B165" s="75">
        <f t="shared" si="5"/>
        <v>157</v>
      </c>
      <c r="C165" s="355">
        <v>0</v>
      </c>
      <c r="D165" s="355">
        <v>0</v>
      </c>
      <c r="E165" s="355">
        <v>0</v>
      </c>
      <c r="F165" s="356">
        <f t="shared" si="4"/>
        <v>0</v>
      </c>
    </row>
    <row r="166" spans="2:6" ht="18" customHeight="1" x14ac:dyDescent="0.25">
      <c r="B166" s="75">
        <f t="shared" si="5"/>
        <v>158</v>
      </c>
      <c r="C166" s="355">
        <v>0</v>
      </c>
      <c r="D166" s="355">
        <v>0</v>
      </c>
      <c r="E166" s="355">
        <v>0</v>
      </c>
      <c r="F166" s="356">
        <f t="shared" si="4"/>
        <v>0</v>
      </c>
    </row>
    <row r="167" spans="2:6" ht="18" customHeight="1" x14ac:dyDescent="0.25">
      <c r="B167" s="75">
        <f t="shared" si="5"/>
        <v>159</v>
      </c>
      <c r="C167" s="355">
        <v>0</v>
      </c>
      <c r="D167" s="355">
        <v>0</v>
      </c>
      <c r="E167" s="355">
        <v>0</v>
      </c>
      <c r="F167" s="356">
        <f t="shared" ref="F167:F230" si="6">SUM(C167:E167)</f>
        <v>0</v>
      </c>
    </row>
    <row r="168" spans="2:6" ht="18" customHeight="1" x14ac:dyDescent="0.25">
      <c r="B168" s="75">
        <f t="shared" si="5"/>
        <v>160</v>
      </c>
      <c r="C168" s="355">
        <v>0</v>
      </c>
      <c r="D168" s="355">
        <v>0</v>
      </c>
      <c r="E168" s="355">
        <v>0</v>
      </c>
      <c r="F168" s="356">
        <f t="shared" si="6"/>
        <v>0</v>
      </c>
    </row>
    <row r="169" spans="2:6" ht="18" customHeight="1" x14ac:dyDescent="0.25">
      <c r="B169" s="75">
        <f t="shared" si="5"/>
        <v>161</v>
      </c>
      <c r="C169" s="355">
        <v>0</v>
      </c>
      <c r="D169" s="355">
        <v>0</v>
      </c>
      <c r="E169" s="355">
        <v>0</v>
      </c>
      <c r="F169" s="356">
        <f t="shared" si="6"/>
        <v>0</v>
      </c>
    </row>
    <row r="170" spans="2:6" ht="18" customHeight="1" x14ac:dyDescent="0.25">
      <c r="B170" s="75">
        <f t="shared" si="5"/>
        <v>162</v>
      </c>
      <c r="C170" s="355">
        <v>0</v>
      </c>
      <c r="D170" s="355">
        <v>0</v>
      </c>
      <c r="E170" s="355">
        <v>0</v>
      </c>
      <c r="F170" s="356">
        <f t="shared" si="6"/>
        <v>0</v>
      </c>
    </row>
    <row r="171" spans="2:6" ht="18" customHeight="1" x14ac:dyDescent="0.25">
      <c r="B171" s="75">
        <f t="shared" si="5"/>
        <v>163</v>
      </c>
      <c r="C171" s="355">
        <v>0</v>
      </c>
      <c r="D171" s="355">
        <v>0</v>
      </c>
      <c r="E171" s="355">
        <v>0</v>
      </c>
      <c r="F171" s="356">
        <f t="shared" si="6"/>
        <v>0</v>
      </c>
    </row>
    <row r="172" spans="2:6" ht="18" customHeight="1" x14ac:dyDescent="0.25">
      <c r="B172" s="75">
        <f t="shared" si="5"/>
        <v>164</v>
      </c>
      <c r="C172" s="355">
        <v>0</v>
      </c>
      <c r="D172" s="355">
        <v>0</v>
      </c>
      <c r="E172" s="355">
        <v>0</v>
      </c>
      <c r="F172" s="356">
        <f t="shared" si="6"/>
        <v>0</v>
      </c>
    </row>
    <row r="173" spans="2:6" ht="18" customHeight="1" x14ac:dyDescent="0.25">
      <c r="B173" s="75">
        <f t="shared" si="5"/>
        <v>165</v>
      </c>
      <c r="C173" s="355">
        <v>0</v>
      </c>
      <c r="D173" s="355">
        <v>0</v>
      </c>
      <c r="E173" s="355">
        <v>0</v>
      </c>
      <c r="F173" s="356">
        <f t="shared" si="6"/>
        <v>0</v>
      </c>
    </row>
    <row r="174" spans="2:6" ht="18" customHeight="1" x14ac:dyDescent="0.25">
      <c r="B174" s="75">
        <f t="shared" si="5"/>
        <v>166</v>
      </c>
      <c r="C174" s="355">
        <v>0</v>
      </c>
      <c r="D174" s="355">
        <v>0</v>
      </c>
      <c r="E174" s="355">
        <v>0</v>
      </c>
      <c r="F174" s="356">
        <f t="shared" si="6"/>
        <v>0</v>
      </c>
    </row>
    <row r="175" spans="2:6" ht="18" customHeight="1" x14ac:dyDescent="0.25">
      <c r="B175" s="75">
        <f t="shared" si="5"/>
        <v>167</v>
      </c>
      <c r="C175" s="355">
        <v>0</v>
      </c>
      <c r="D175" s="355">
        <v>0</v>
      </c>
      <c r="E175" s="355">
        <v>0</v>
      </c>
      <c r="F175" s="356">
        <f t="shared" si="6"/>
        <v>0</v>
      </c>
    </row>
    <row r="176" spans="2:6" ht="18" customHeight="1" x14ac:dyDescent="0.25">
      <c r="B176" s="75">
        <f t="shared" si="5"/>
        <v>168</v>
      </c>
      <c r="C176" s="355">
        <v>0</v>
      </c>
      <c r="D176" s="355">
        <v>0</v>
      </c>
      <c r="E176" s="355">
        <v>0</v>
      </c>
      <c r="F176" s="356">
        <f t="shared" si="6"/>
        <v>0</v>
      </c>
    </row>
    <row r="177" spans="2:6" ht="18" customHeight="1" x14ac:dyDescent="0.25">
      <c r="B177" s="75">
        <f t="shared" si="5"/>
        <v>169</v>
      </c>
      <c r="C177" s="355">
        <v>0</v>
      </c>
      <c r="D177" s="355">
        <v>0</v>
      </c>
      <c r="E177" s="355">
        <v>0</v>
      </c>
      <c r="F177" s="356">
        <f t="shared" si="6"/>
        <v>0</v>
      </c>
    </row>
    <row r="178" spans="2:6" ht="18" customHeight="1" x14ac:dyDescent="0.25">
      <c r="B178" s="75">
        <f t="shared" si="5"/>
        <v>170</v>
      </c>
      <c r="C178" s="355">
        <v>0</v>
      </c>
      <c r="D178" s="355">
        <v>0</v>
      </c>
      <c r="E178" s="355">
        <v>0</v>
      </c>
      <c r="F178" s="356">
        <f t="shared" si="6"/>
        <v>0</v>
      </c>
    </row>
    <row r="179" spans="2:6" ht="18" customHeight="1" x14ac:dyDescent="0.25">
      <c r="B179" s="75">
        <f t="shared" si="5"/>
        <v>171</v>
      </c>
      <c r="C179" s="355">
        <v>0</v>
      </c>
      <c r="D179" s="355">
        <v>0</v>
      </c>
      <c r="E179" s="355">
        <v>0</v>
      </c>
      <c r="F179" s="356">
        <f t="shared" si="6"/>
        <v>0</v>
      </c>
    </row>
    <row r="180" spans="2:6" ht="18" customHeight="1" x14ac:dyDescent="0.25">
      <c r="B180" s="75">
        <f t="shared" si="5"/>
        <v>172</v>
      </c>
      <c r="C180" s="355">
        <v>0</v>
      </c>
      <c r="D180" s="355">
        <v>0</v>
      </c>
      <c r="E180" s="355">
        <v>0</v>
      </c>
      <c r="F180" s="356">
        <f t="shared" si="6"/>
        <v>0</v>
      </c>
    </row>
    <row r="181" spans="2:6" ht="18" customHeight="1" x14ac:dyDescent="0.25">
      <c r="B181" s="75">
        <f t="shared" si="5"/>
        <v>173</v>
      </c>
      <c r="C181" s="355">
        <v>0</v>
      </c>
      <c r="D181" s="355">
        <v>0</v>
      </c>
      <c r="E181" s="355">
        <v>0</v>
      </c>
      <c r="F181" s="356">
        <f t="shared" si="6"/>
        <v>0</v>
      </c>
    </row>
    <row r="182" spans="2:6" ht="18" customHeight="1" x14ac:dyDescent="0.25">
      <c r="B182" s="75">
        <f t="shared" si="5"/>
        <v>174</v>
      </c>
      <c r="C182" s="355">
        <v>0</v>
      </c>
      <c r="D182" s="355">
        <v>0</v>
      </c>
      <c r="E182" s="355">
        <v>0</v>
      </c>
      <c r="F182" s="356">
        <f t="shared" si="6"/>
        <v>0</v>
      </c>
    </row>
    <row r="183" spans="2:6" ht="18" customHeight="1" x14ac:dyDescent="0.25">
      <c r="B183" s="75">
        <f t="shared" si="5"/>
        <v>175</v>
      </c>
      <c r="C183" s="355">
        <v>0</v>
      </c>
      <c r="D183" s="355">
        <v>0</v>
      </c>
      <c r="E183" s="355">
        <v>0</v>
      </c>
      <c r="F183" s="356">
        <f t="shared" si="6"/>
        <v>0</v>
      </c>
    </row>
    <row r="184" spans="2:6" ht="18" customHeight="1" x14ac:dyDescent="0.25">
      <c r="B184" s="75">
        <f t="shared" si="5"/>
        <v>176</v>
      </c>
      <c r="C184" s="355">
        <v>0</v>
      </c>
      <c r="D184" s="355">
        <v>0</v>
      </c>
      <c r="E184" s="355">
        <v>0</v>
      </c>
      <c r="F184" s="356">
        <f t="shared" si="6"/>
        <v>0</v>
      </c>
    </row>
    <row r="185" spans="2:6" ht="18" customHeight="1" x14ac:dyDescent="0.25">
      <c r="B185" s="75">
        <f t="shared" si="5"/>
        <v>177</v>
      </c>
      <c r="C185" s="355">
        <v>0</v>
      </c>
      <c r="D185" s="355">
        <v>0</v>
      </c>
      <c r="E185" s="355">
        <v>0</v>
      </c>
      <c r="F185" s="356">
        <f t="shared" si="6"/>
        <v>0</v>
      </c>
    </row>
    <row r="186" spans="2:6" ht="18" customHeight="1" x14ac:dyDescent="0.25">
      <c r="B186" s="75">
        <f t="shared" si="5"/>
        <v>178</v>
      </c>
      <c r="C186" s="355">
        <v>0</v>
      </c>
      <c r="D186" s="355">
        <v>0</v>
      </c>
      <c r="E186" s="355">
        <v>0</v>
      </c>
      <c r="F186" s="356">
        <f t="shared" si="6"/>
        <v>0</v>
      </c>
    </row>
    <row r="187" spans="2:6" ht="18" customHeight="1" x14ac:dyDescent="0.25">
      <c r="B187" s="75">
        <f t="shared" si="5"/>
        <v>179</v>
      </c>
      <c r="C187" s="355">
        <v>0</v>
      </c>
      <c r="D187" s="355">
        <v>0</v>
      </c>
      <c r="E187" s="355">
        <v>0</v>
      </c>
      <c r="F187" s="356">
        <f t="shared" si="6"/>
        <v>0</v>
      </c>
    </row>
    <row r="188" spans="2:6" ht="18" customHeight="1" x14ac:dyDescent="0.25">
      <c r="B188" s="75">
        <f t="shared" si="5"/>
        <v>180</v>
      </c>
      <c r="C188" s="355">
        <v>0</v>
      </c>
      <c r="D188" s="355">
        <v>0</v>
      </c>
      <c r="E188" s="355">
        <v>0</v>
      </c>
      <c r="F188" s="356">
        <f t="shared" si="6"/>
        <v>0</v>
      </c>
    </row>
    <row r="189" spans="2:6" ht="18" customHeight="1" x14ac:dyDescent="0.25">
      <c r="B189" s="75">
        <f t="shared" si="5"/>
        <v>181</v>
      </c>
      <c r="C189" s="355">
        <v>0</v>
      </c>
      <c r="D189" s="355">
        <v>0</v>
      </c>
      <c r="E189" s="355">
        <v>0</v>
      </c>
      <c r="F189" s="356">
        <f t="shared" si="6"/>
        <v>0</v>
      </c>
    </row>
    <row r="190" spans="2:6" ht="18" customHeight="1" x14ac:dyDescent="0.25">
      <c r="B190" s="75">
        <f t="shared" si="5"/>
        <v>182</v>
      </c>
      <c r="C190" s="355">
        <v>0</v>
      </c>
      <c r="D190" s="355">
        <v>0</v>
      </c>
      <c r="E190" s="355">
        <v>0</v>
      </c>
      <c r="F190" s="356">
        <f t="shared" si="6"/>
        <v>0</v>
      </c>
    </row>
    <row r="191" spans="2:6" ht="18" customHeight="1" x14ac:dyDescent="0.25">
      <c r="B191" s="75">
        <f t="shared" si="5"/>
        <v>183</v>
      </c>
      <c r="C191" s="355">
        <v>0</v>
      </c>
      <c r="D191" s="355">
        <v>0</v>
      </c>
      <c r="E191" s="355">
        <v>0</v>
      </c>
      <c r="F191" s="356">
        <f t="shared" si="6"/>
        <v>0</v>
      </c>
    </row>
    <row r="192" spans="2:6" ht="18" customHeight="1" x14ac:dyDescent="0.25">
      <c r="B192" s="75">
        <f t="shared" si="5"/>
        <v>184</v>
      </c>
      <c r="C192" s="355">
        <v>0</v>
      </c>
      <c r="D192" s="355">
        <v>0</v>
      </c>
      <c r="E192" s="355">
        <v>0</v>
      </c>
      <c r="F192" s="356">
        <f t="shared" si="6"/>
        <v>0</v>
      </c>
    </row>
    <row r="193" spans="2:6" ht="18" customHeight="1" x14ac:dyDescent="0.25">
      <c r="B193" s="75">
        <f t="shared" si="5"/>
        <v>185</v>
      </c>
      <c r="C193" s="355">
        <v>0</v>
      </c>
      <c r="D193" s="355">
        <v>0</v>
      </c>
      <c r="E193" s="355">
        <v>0</v>
      </c>
      <c r="F193" s="356">
        <f t="shared" si="6"/>
        <v>0</v>
      </c>
    </row>
    <row r="194" spans="2:6" ht="18" customHeight="1" x14ac:dyDescent="0.25">
      <c r="B194" s="75">
        <f t="shared" si="5"/>
        <v>186</v>
      </c>
      <c r="C194" s="355">
        <v>0</v>
      </c>
      <c r="D194" s="355">
        <v>0</v>
      </c>
      <c r="E194" s="355">
        <v>0</v>
      </c>
      <c r="F194" s="356">
        <f t="shared" si="6"/>
        <v>0</v>
      </c>
    </row>
    <row r="195" spans="2:6" ht="18" customHeight="1" x14ac:dyDescent="0.25">
      <c r="B195" s="75">
        <f t="shared" si="5"/>
        <v>187</v>
      </c>
      <c r="C195" s="355">
        <v>0</v>
      </c>
      <c r="D195" s="355">
        <v>0</v>
      </c>
      <c r="E195" s="355">
        <v>0</v>
      </c>
      <c r="F195" s="356">
        <f t="shared" si="6"/>
        <v>0</v>
      </c>
    </row>
    <row r="196" spans="2:6" ht="18" customHeight="1" x14ac:dyDescent="0.25">
      <c r="B196" s="75">
        <f t="shared" si="5"/>
        <v>188</v>
      </c>
      <c r="C196" s="355">
        <v>0</v>
      </c>
      <c r="D196" s="355">
        <v>0</v>
      </c>
      <c r="E196" s="355">
        <v>0</v>
      </c>
      <c r="F196" s="356">
        <f t="shared" si="6"/>
        <v>0</v>
      </c>
    </row>
    <row r="197" spans="2:6" ht="18" customHeight="1" x14ac:dyDescent="0.25">
      <c r="B197" s="75">
        <f t="shared" si="5"/>
        <v>189</v>
      </c>
      <c r="C197" s="355">
        <v>0</v>
      </c>
      <c r="D197" s="355">
        <v>0</v>
      </c>
      <c r="E197" s="355">
        <v>0</v>
      </c>
      <c r="F197" s="356">
        <f t="shared" si="6"/>
        <v>0</v>
      </c>
    </row>
    <row r="198" spans="2:6" ht="18" customHeight="1" x14ac:dyDescent="0.25">
      <c r="B198" s="75">
        <f t="shared" si="5"/>
        <v>190</v>
      </c>
      <c r="C198" s="355">
        <v>0</v>
      </c>
      <c r="D198" s="355">
        <v>0</v>
      </c>
      <c r="E198" s="355">
        <v>0</v>
      </c>
      <c r="F198" s="356">
        <f t="shared" si="6"/>
        <v>0</v>
      </c>
    </row>
    <row r="199" spans="2:6" ht="18" customHeight="1" x14ac:dyDescent="0.25">
      <c r="B199" s="75">
        <f t="shared" si="5"/>
        <v>191</v>
      </c>
      <c r="C199" s="355">
        <v>0</v>
      </c>
      <c r="D199" s="355">
        <v>0</v>
      </c>
      <c r="E199" s="355">
        <v>0</v>
      </c>
      <c r="F199" s="356">
        <f t="shared" si="6"/>
        <v>0</v>
      </c>
    </row>
    <row r="200" spans="2:6" ht="18" customHeight="1" x14ac:dyDescent="0.25">
      <c r="B200" s="75">
        <f t="shared" si="5"/>
        <v>192</v>
      </c>
      <c r="C200" s="355">
        <v>0</v>
      </c>
      <c r="D200" s="355">
        <v>0</v>
      </c>
      <c r="E200" s="355">
        <v>0</v>
      </c>
      <c r="F200" s="356">
        <f t="shared" si="6"/>
        <v>0</v>
      </c>
    </row>
    <row r="201" spans="2:6" ht="18" customHeight="1" x14ac:dyDescent="0.25">
      <c r="B201" s="75">
        <f t="shared" si="5"/>
        <v>193</v>
      </c>
      <c r="C201" s="355">
        <v>0</v>
      </c>
      <c r="D201" s="355">
        <v>0</v>
      </c>
      <c r="E201" s="355">
        <v>0</v>
      </c>
      <c r="F201" s="356">
        <f t="shared" si="6"/>
        <v>0</v>
      </c>
    </row>
    <row r="202" spans="2:6" ht="18" customHeight="1" x14ac:dyDescent="0.25">
      <c r="B202" s="75">
        <f t="shared" si="5"/>
        <v>194</v>
      </c>
      <c r="C202" s="355">
        <v>0</v>
      </c>
      <c r="D202" s="355">
        <v>0</v>
      </c>
      <c r="E202" s="355">
        <v>0</v>
      </c>
      <c r="F202" s="356">
        <f t="shared" si="6"/>
        <v>0</v>
      </c>
    </row>
    <row r="203" spans="2:6" ht="18" customHeight="1" x14ac:dyDescent="0.25">
      <c r="B203" s="75">
        <f t="shared" ref="B203:B266" si="7">1+B202</f>
        <v>195</v>
      </c>
      <c r="C203" s="355">
        <v>0</v>
      </c>
      <c r="D203" s="355">
        <v>0</v>
      </c>
      <c r="E203" s="355">
        <v>0</v>
      </c>
      <c r="F203" s="356">
        <f t="shared" si="6"/>
        <v>0</v>
      </c>
    </row>
    <row r="204" spans="2:6" ht="18" customHeight="1" x14ac:dyDescent="0.25">
      <c r="B204" s="75">
        <f t="shared" si="7"/>
        <v>196</v>
      </c>
      <c r="C204" s="355">
        <v>0</v>
      </c>
      <c r="D204" s="355">
        <v>0</v>
      </c>
      <c r="E204" s="355">
        <v>0</v>
      </c>
      <c r="F204" s="356">
        <f t="shared" si="6"/>
        <v>0</v>
      </c>
    </row>
    <row r="205" spans="2:6" ht="18" customHeight="1" x14ac:dyDescent="0.25">
      <c r="B205" s="75">
        <f t="shared" si="7"/>
        <v>197</v>
      </c>
      <c r="C205" s="355">
        <v>0</v>
      </c>
      <c r="D205" s="355">
        <v>0</v>
      </c>
      <c r="E205" s="355">
        <v>0</v>
      </c>
      <c r="F205" s="356">
        <f t="shared" si="6"/>
        <v>0</v>
      </c>
    </row>
    <row r="206" spans="2:6" ht="18" customHeight="1" x14ac:dyDescent="0.25">
      <c r="B206" s="75">
        <f t="shared" si="7"/>
        <v>198</v>
      </c>
      <c r="C206" s="355">
        <v>0</v>
      </c>
      <c r="D206" s="355">
        <v>0</v>
      </c>
      <c r="E206" s="355">
        <v>0</v>
      </c>
      <c r="F206" s="356">
        <f t="shared" si="6"/>
        <v>0</v>
      </c>
    </row>
    <row r="207" spans="2:6" ht="18" customHeight="1" x14ac:dyDescent="0.25">
      <c r="B207" s="75">
        <f t="shared" si="7"/>
        <v>199</v>
      </c>
      <c r="C207" s="355">
        <v>0</v>
      </c>
      <c r="D207" s="355">
        <v>0</v>
      </c>
      <c r="E207" s="355">
        <v>0</v>
      </c>
      <c r="F207" s="356">
        <f t="shared" si="6"/>
        <v>0</v>
      </c>
    </row>
    <row r="208" spans="2:6" ht="18" customHeight="1" x14ac:dyDescent="0.25">
      <c r="B208" s="75">
        <f t="shared" si="7"/>
        <v>200</v>
      </c>
      <c r="C208" s="355">
        <v>0</v>
      </c>
      <c r="D208" s="355">
        <v>0</v>
      </c>
      <c r="E208" s="355">
        <v>0</v>
      </c>
      <c r="F208" s="356">
        <f t="shared" si="6"/>
        <v>0</v>
      </c>
    </row>
    <row r="209" spans="2:6" ht="18" customHeight="1" x14ac:dyDescent="0.25">
      <c r="B209" s="75">
        <f t="shared" si="7"/>
        <v>201</v>
      </c>
      <c r="C209" s="355">
        <v>0</v>
      </c>
      <c r="D209" s="355">
        <v>0</v>
      </c>
      <c r="E209" s="355">
        <v>0</v>
      </c>
      <c r="F209" s="356">
        <f t="shared" si="6"/>
        <v>0</v>
      </c>
    </row>
    <row r="210" spans="2:6" ht="18" customHeight="1" x14ac:dyDescent="0.25">
      <c r="B210" s="75">
        <f t="shared" si="7"/>
        <v>202</v>
      </c>
      <c r="C210" s="355">
        <v>0</v>
      </c>
      <c r="D210" s="355">
        <v>0</v>
      </c>
      <c r="E210" s="355">
        <v>0</v>
      </c>
      <c r="F210" s="356">
        <f t="shared" si="6"/>
        <v>0</v>
      </c>
    </row>
    <row r="211" spans="2:6" ht="18" customHeight="1" x14ac:dyDescent="0.25">
      <c r="B211" s="75">
        <f t="shared" si="7"/>
        <v>203</v>
      </c>
      <c r="C211" s="355">
        <v>0</v>
      </c>
      <c r="D211" s="355">
        <v>0</v>
      </c>
      <c r="E211" s="355">
        <v>0</v>
      </c>
      <c r="F211" s="356">
        <f t="shared" si="6"/>
        <v>0</v>
      </c>
    </row>
    <row r="212" spans="2:6" ht="18" customHeight="1" x14ac:dyDescent="0.25">
      <c r="B212" s="75">
        <f t="shared" si="7"/>
        <v>204</v>
      </c>
      <c r="C212" s="355">
        <v>0</v>
      </c>
      <c r="D212" s="355">
        <v>0</v>
      </c>
      <c r="E212" s="355">
        <v>0</v>
      </c>
      <c r="F212" s="356">
        <f t="shared" si="6"/>
        <v>0</v>
      </c>
    </row>
    <row r="213" spans="2:6" ht="18" customHeight="1" x14ac:dyDescent="0.25">
      <c r="B213" s="75">
        <f t="shared" si="7"/>
        <v>205</v>
      </c>
      <c r="C213" s="355">
        <v>0</v>
      </c>
      <c r="D213" s="355">
        <v>0</v>
      </c>
      <c r="E213" s="355">
        <v>0</v>
      </c>
      <c r="F213" s="356">
        <f t="shared" si="6"/>
        <v>0</v>
      </c>
    </row>
    <row r="214" spans="2:6" ht="18" customHeight="1" x14ac:dyDescent="0.25">
      <c r="B214" s="75">
        <f t="shared" si="7"/>
        <v>206</v>
      </c>
      <c r="C214" s="355">
        <v>0</v>
      </c>
      <c r="D214" s="355">
        <v>0</v>
      </c>
      <c r="E214" s="355">
        <v>0</v>
      </c>
      <c r="F214" s="356">
        <f t="shared" si="6"/>
        <v>0</v>
      </c>
    </row>
    <row r="215" spans="2:6" ht="18" customHeight="1" x14ac:dyDescent="0.25">
      <c r="B215" s="75">
        <f t="shared" si="7"/>
        <v>207</v>
      </c>
      <c r="C215" s="355">
        <v>0</v>
      </c>
      <c r="D215" s="355">
        <v>0</v>
      </c>
      <c r="E215" s="355">
        <v>0</v>
      </c>
      <c r="F215" s="356">
        <f t="shared" si="6"/>
        <v>0</v>
      </c>
    </row>
    <row r="216" spans="2:6" ht="18" customHeight="1" x14ac:dyDescent="0.25">
      <c r="B216" s="75">
        <f t="shared" si="7"/>
        <v>208</v>
      </c>
      <c r="C216" s="355">
        <v>0</v>
      </c>
      <c r="D216" s="355">
        <v>0</v>
      </c>
      <c r="E216" s="355">
        <v>0</v>
      </c>
      <c r="F216" s="356">
        <f t="shared" si="6"/>
        <v>0</v>
      </c>
    </row>
    <row r="217" spans="2:6" ht="18" customHeight="1" x14ac:dyDescent="0.25">
      <c r="B217" s="75">
        <f t="shared" si="7"/>
        <v>209</v>
      </c>
      <c r="C217" s="355">
        <v>0</v>
      </c>
      <c r="D217" s="355">
        <v>0</v>
      </c>
      <c r="E217" s="355">
        <v>0</v>
      </c>
      <c r="F217" s="356">
        <f t="shared" si="6"/>
        <v>0</v>
      </c>
    </row>
    <row r="218" spans="2:6" ht="18" customHeight="1" x14ac:dyDescent="0.25">
      <c r="B218" s="75">
        <f t="shared" si="7"/>
        <v>210</v>
      </c>
      <c r="C218" s="355">
        <v>0</v>
      </c>
      <c r="D218" s="355">
        <v>0</v>
      </c>
      <c r="E218" s="355">
        <v>0</v>
      </c>
      <c r="F218" s="356">
        <f t="shared" si="6"/>
        <v>0</v>
      </c>
    </row>
    <row r="219" spans="2:6" ht="18" customHeight="1" x14ac:dyDescent="0.25">
      <c r="B219" s="75">
        <f t="shared" si="7"/>
        <v>211</v>
      </c>
      <c r="C219" s="355">
        <v>0</v>
      </c>
      <c r="D219" s="355">
        <v>0</v>
      </c>
      <c r="E219" s="355">
        <v>0</v>
      </c>
      <c r="F219" s="356">
        <f t="shared" si="6"/>
        <v>0</v>
      </c>
    </row>
    <row r="220" spans="2:6" ht="18" customHeight="1" x14ac:dyDescent="0.25">
      <c r="B220" s="75">
        <f t="shared" si="7"/>
        <v>212</v>
      </c>
      <c r="C220" s="355">
        <v>0</v>
      </c>
      <c r="D220" s="355">
        <v>0</v>
      </c>
      <c r="E220" s="355">
        <v>0</v>
      </c>
      <c r="F220" s="356">
        <f t="shared" si="6"/>
        <v>0</v>
      </c>
    </row>
    <row r="221" spans="2:6" ht="18" customHeight="1" x14ac:dyDescent="0.25">
      <c r="B221" s="75">
        <f t="shared" si="7"/>
        <v>213</v>
      </c>
      <c r="C221" s="355">
        <v>0</v>
      </c>
      <c r="D221" s="355">
        <v>0</v>
      </c>
      <c r="E221" s="355">
        <v>0</v>
      </c>
      <c r="F221" s="356">
        <f t="shared" si="6"/>
        <v>0</v>
      </c>
    </row>
    <row r="222" spans="2:6" ht="18" customHeight="1" x14ac:dyDescent="0.25">
      <c r="B222" s="75">
        <f t="shared" si="7"/>
        <v>214</v>
      </c>
      <c r="C222" s="355">
        <v>0</v>
      </c>
      <c r="D222" s="355">
        <v>0</v>
      </c>
      <c r="E222" s="355">
        <v>0</v>
      </c>
      <c r="F222" s="356">
        <f t="shared" si="6"/>
        <v>0</v>
      </c>
    </row>
    <row r="223" spans="2:6" ht="18" customHeight="1" x14ac:dyDescent="0.25">
      <c r="B223" s="75">
        <f t="shared" si="7"/>
        <v>215</v>
      </c>
      <c r="C223" s="355">
        <v>0</v>
      </c>
      <c r="D223" s="355">
        <v>0</v>
      </c>
      <c r="E223" s="355">
        <v>0</v>
      </c>
      <c r="F223" s="356">
        <f t="shared" si="6"/>
        <v>0</v>
      </c>
    </row>
    <row r="224" spans="2:6" ht="18" customHeight="1" x14ac:dyDescent="0.25">
      <c r="B224" s="75">
        <f t="shared" si="7"/>
        <v>216</v>
      </c>
      <c r="C224" s="355">
        <v>0</v>
      </c>
      <c r="D224" s="355">
        <v>0</v>
      </c>
      <c r="E224" s="355">
        <v>0</v>
      </c>
      <c r="F224" s="356">
        <f t="shared" si="6"/>
        <v>0</v>
      </c>
    </row>
    <row r="225" spans="2:6" ht="18" customHeight="1" x14ac:dyDescent="0.25">
      <c r="B225" s="75">
        <f t="shared" si="7"/>
        <v>217</v>
      </c>
      <c r="C225" s="355">
        <v>0</v>
      </c>
      <c r="D225" s="355">
        <v>0</v>
      </c>
      <c r="E225" s="355">
        <v>0</v>
      </c>
      <c r="F225" s="356">
        <f t="shared" si="6"/>
        <v>0</v>
      </c>
    </row>
    <row r="226" spans="2:6" ht="18" customHeight="1" x14ac:dyDescent="0.25">
      <c r="B226" s="75">
        <f t="shared" si="7"/>
        <v>218</v>
      </c>
      <c r="C226" s="355">
        <v>0</v>
      </c>
      <c r="D226" s="355">
        <v>0</v>
      </c>
      <c r="E226" s="355">
        <v>0</v>
      </c>
      <c r="F226" s="356">
        <f t="shared" si="6"/>
        <v>0</v>
      </c>
    </row>
    <row r="227" spans="2:6" ht="18" customHeight="1" x14ac:dyDescent="0.25">
      <c r="B227" s="75">
        <f t="shared" si="7"/>
        <v>219</v>
      </c>
      <c r="C227" s="355">
        <v>0</v>
      </c>
      <c r="D227" s="355">
        <v>0</v>
      </c>
      <c r="E227" s="355">
        <v>0</v>
      </c>
      <c r="F227" s="356">
        <f t="shared" si="6"/>
        <v>0</v>
      </c>
    </row>
    <row r="228" spans="2:6" ht="18" customHeight="1" x14ac:dyDescent="0.25">
      <c r="B228" s="75">
        <f t="shared" si="7"/>
        <v>220</v>
      </c>
      <c r="C228" s="355">
        <v>0</v>
      </c>
      <c r="D228" s="355">
        <v>0</v>
      </c>
      <c r="E228" s="355">
        <v>0</v>
      </c>
      <c r="F228" s="356">
        <f t="shared" si="6"/>
        <v>0</v>
      </c>
    </row>
    <row r="229" spans="2:6" ht="18" customHeight="1" x14ac:dyDescent="0.25">
      <c r="B229" s="75">
        <f t="shared" si="7"/>
        <v>221</v>
      </c>
      <c r="C229" s="355">
        <v>0</v>
      </c>
      <c r="D229" s="355">
        <v>0</v>
      </c>
      <c r="E229" s="355">
        <v>0</v>
      </c>
      <c r="F229" s="356">
        <f t="shared" si="6"/>
        <v>0</v>
      </c>
    </row>
    <row r="230" spans="2:6" ht="18" customHeight="1" x14ac:dyDescent="0.25">
      <c r="B230" s="75">
        <f t="shared" si="7"/>
        <v>222</v>
      </c>
      <c r="C230" s="355">
        <v>0</v>
      </c>
      <c r="D230" s="355">
        <v>0</v>
      </c>
      <c r="E230" s="355">
        <v>0</v>
      </c>
      <c r="F230" s="356">
        <f t="shared" si="6"/>
        <v>0</v>
      </c>
    </row>
    <row r="231" spans="2:6" ht="18" customHeight="1" x14ac:dyDescent="0.25">
      <c r="B231" s="75">
        <f t="shared" si="7"/>
        <v>223</v>
      </c>
      <c r="C231" s="355">
        <v>0</v>
      </c>
      <c r="D231" s="355">
        <v>0</v>
      </c>
      <c r="E231" s="355">
        <v>0</v>
      </c>
      <c r="F231" s="356">
        <f t="shared" ref="F231:F294" si="8">SUM(C231:E231)</f>
        <v>0</v>
      </c>
    </row>
    <row r="232" spans="2:6" ht="18" customHeight="1" x14ac:dyDescent="0.25">
      <c r="B232" s="75">
        <f t="shared" si="7"/>
        <v>224</v>
      </c>
      <c r="C232" s="355">
        <v>0</v>
      </c>
      <c r="D232" s="355">
        <v>0</v>
      </c>
      <c r="E232" s="355">
        <v>0</v>
      </c>
      <c r="F232" s="356">
        <f t="shared" si="8"/>
        <v>0</v>
      </c>
    </row>
    <row r="233" spans="2:6" ht="18" customHeight="1" x14ac:dyDescent="0.25">
      <c r="B233" s="75">
        <f t="shared" si="7"/>
        <v>225</v>
      </c>
      <c r="C233" s="355">
        <v>0</v>
      </c>
      <c r="D233" s="355">
        <v>0</v>
      </c>
      <c r="E233" s="355">
        <v>0</v>
      </c>
      <c r="F233" s="356">
        <f t="shared" si="8"/>
        <v>0</v>
      </c>
    </row>
    <row r="234" spans="2:6" ht="18" customHeight="1" x14ac:dyDescent="0.25">
      <c r="B234" s="75">
        <f t="shared" si="7"/>
        <v>226</v>
      </c>
      <c r="C234" s="355">
        <v>0</v>
      </c>
      <c r="D234" s="355">
        <v>0</v>
      </c>
      <c r="E234" s="355">
        <v>0</v>
      </c>
      <c r="F234" s="356">
        <f t="shared" si="8"/>
        <v>0</v>
      </c>
    </row>
    <row r="235" spans="2:6" ht="18" customHeight="1" x14ac:dyDescent="0.25">
      <c r="B235" s="75">
        <f t="shared" si="7"/>
        <v>227</v>
      </c>
      <c r="C235" s="355">
        <v>0</v>
      </c>
      <c r="D235" s="355">
        <v>0</v>
      </c>
      <c r="E235" s="355">
        <v>0</v>
      </c>
      <c r="F235" s="356">
        <f t="shared" si="8"/>
        <v>0</v>
      </c>
    </row>
    <row r="236" spans="2:6" ht="18" customHeight="1" x14ac:dyDescent="0.25">
      <c r="B236" s="75">
        <f t="shared" si="7"/>
        <v>228</v>
      </c>
      <c r="C236" s="355">
        <v>0</v>
      </c>
      <c r="D236" s="355">
        <v>0</v>
      </c>
      <c r="E236" s="355">
        <v>0</v>
      </c>
      <c r="F236" s="356">
        <f t="shared" si="8"/>
        <v>0</v>
      </c>
    </row>
    <row r="237" spans="2:6" ht="18" customHeight="1" x14ac:dyDescent="0.25">
      <c r="B237" s="75">
        <f t="shared" si="7"/>
        <v>229</v>
      </c>
      <c r="C237" s="355">
        <v>0</v>
      </c>
      <c r="D237" s="355">
        <v>0</v>
      </c>
      <c r="E237" s="355">
        <v>0</v>
      </c>
      <c r="F237" s="356">
        <f t="shared" si="8"/>
        <v>0</v>
      </c>
    </row>
    <row r="238" spans="2:6" ht="18" customHeight="1" x14ac:dyDescent="0.25">
      <c r="B238" s="75">
        <f t="shared" si="7"/>
        <v>230</v>
      </c>
      <c r="C238" s="355">
        <v>0</v>
      </c>
      <c r="D238" s="355">
        <v>0</v>
      </c>
      <c r="E238" s="355">
        <v>0</v>
      </c>
      <c r="F238" s="356">
        <f t="shared" si="8"/>
        <v>0</v>
      </c>
    </row>
    <row r="239" spans="2:6" ht="18" customHeight="1" x14ac:dyDescent="0.25">
      <c r="B239" s="75">
        <f t="shared" si="7"/>
        <v>231</v>
      </c>
      <c r="C239" s="355">
        <v>0</v>
      </c>
      <c r="D239" s="355">
        <v>0</v>
      </c>
      <c r="E239" s="355">
        <v>0</v>
      </c>
      <c r="F239" s="356">
        <f t="shared" si="8"/>
        <v>0</v>
      </c>
    </row>
    <row r="240" spans="2:6" ht="18" customHeight="1" x14ac:dyDescent="0.25">
      <c r="B240" s="75">
        <f t="shared" si="7"/>
        <v>232</v>
      </c>
      <c r="C240" s="355">
        <v>0</v>
      </c>
      <c r="D240" s="355">
        <v>0</v>
      </c>
      <c r="E240" s="355">
        <v>0</v>
      </c>
      <c r="F240" s="356">
        <f t="shared" si="8"/>
        <v>0</v>
      </c>
    </row>
    <row r="241" spans="2:6" ht="18" customHeight="1" x14ac:dyDescent="0.25">
      <c r="B241" s="75">
        <f t="shared" si="7"/>
        <v>233</v>
      </c>
      <c r="C241" s="355">
        <v>0</v>
      </c>
      <c r="D241" s="355">
        <v>0</v>
      </c>
      <c r="E241" s="355">
        <v>0</v>
      </c>
      <c r="F241" s="356">
        <f t="shared" si="8"/>
        <v>0</v>
      </c>
    </row>
    <row r="242" spans="2:6" ht="18" customHeight="1" x14ac:dyDescent="0.25">
      <c r="B242" s="75">
        <f t="shared" si="7"/>
        <v>234</v>
      </c>
      <c r="C242" s="355">
        <v>0</v>
      </c>
      <c r="D242" s="355">
        <v>0</v>
      </c>
      <c r="E242" s="355">
        <v>0</v>
      </c>
      <c r="F242" s="356">
        <f t="shared" si="8"/>
        <v>0</v>
      </c>
    </row>
    <row r="243" spans="2:6" ht="18" customHeight="1" x14ac:dyDescent="0.25">
      <c r="B243" s="75">
        <f t="shared" si="7"/>
        <v>235</v>
      </c>
      <c r="C243" s="355">
        <v>0</v>
      </c>
      <c r="D243" s="355">
        <v>0</v>
      </c>
      <c r="E243" s="355">
        <v>0</v>
      </c>
      <c r="F243" s="356">
        <f t="shared" si="8"/>
        <v>0</v>
      </c>
    </row>
    <row r="244" spans="2:6" ht="18" customHeight="1" x14ac:dyDescent="0.25">
      <c r="B244" s="75">
        <f t="shared" si="7"/>
        <v>236</v>
      </c>
      <c r="C244" s="355">
        <v>0</v>
      </c>
      <c r="D244" s="355">
        <v>0</v>
      </c>
      <c r="E244" s="355">
        <v>0</v>
      </c>
      <c r="F244" s="356">
        <f t="shared" si="8"/>
        <v>0</v>
      </c>
    </row>
    <row r="245" spans="2:6" ht="18" customHeight="1" x14ac:dyDescent="0.25">
      <c r="B245" s="75">
        <f t="shared" si="7"/>
        <v>237</v>
      </c>
      <c r="C245" s="355">
        <v>0</v>
      </c>
      <c r="D245" s="355">
        <v>0</v>
      </c>
      <c r="E245" s="355">
        <v>0</v>
      </c>
      <c r="F245" s="356">
        <f t="shared" si="8"/>
        <v>0</v>
      </c>
    </row>
    <row r="246" spans="2:6" ht="18" customHeight="1" x14ac:dyDescent="0.25">
      <c r="B246" s="75">
        <f t="shared" si="7"/>
        <v>238</v>
      </c>
      <c r="C246" s="355">
        <v>0</v>
      </c>
      <c r="D246" s="355">
        <v>0</v>
      </c>
      <c r="E246" s="355">
        <v>0</v>
      </c>
      <c r="F246" s="356">
        <f t="shared" si="8"/>
        <v>0</v>
      </c>
    </row>
    <row r="247" spans="2:6" ht="18" customHeight="1" x14ac:dyDescent="0.25">
      <c r="B247" s="75">
        <f t="shared" si="7"/>
        <v>239</v>
      </c>
      <c r="C247" s="355">
        <v>0</v>
      </c>
      <c r="D247" s="355">
        <v>0</v>
      </c>
      <c r="E247" s="355">
        <v>0</v>
      </c>
      <c r="F247" s="356">
        <f t="shared" si="8"/>
        <v>0</v>
      </c>
    </row>
    <row r="248" spans="2:6" ht="18" customHeight="1" x14ac:dyDescent="0.25">
      <c r="B248" s="75">
        <f t="shared" si="7"/>
        <v>240</v>
      </c>
      <c r="C248" s="355">
        <v>0</v>
      </c>
      <c r="D248" s="355">
        <v>0</v>
      </c>
      <c r="E248" s="355">
        <v>0</v>
      </c>
      <c r="F248" s="356">
        <f t="shared" si="8"/>
        <v>0</v>
      </c>
    </row>
    <row r="249" spans="2:6" ht="18" customHeight="1" x14ac:dyDescent="0.25">
      <c r="B249" s="75">
        <f t="shared" si="7"/>
        <v>241</v>
      </c>
      <c r="C249" s="355">
        <v>0</v>
      </c>
      <c r="D249" s="355">
        <v>0</v>
      </c>
      <c r="E249" s="355">
        <v>0</v>
      </c>
      <c r="F249" s="356">
        <f t="shared" si="8"/>
        <v>0</v>
      </c>
    </row>
    <row r="250" spans="2:6" ht="18" customHeight="1" x14ac:dyDescent="0.25">
      <c r="B250" s="75">
        <f t="shared" si="7"/>
        <v>242</v>
      </c>
      <c r="C250" s="355">
        <v>0</v>
      </c>
      <c r="D250" s="355">
        <v>0</v>
      </c>
      <c r="E250" s="355">
        <v>0</v>
      </c>
      <c r="F250" s="356">
        <f t="shared" si="8"/>
        <v>0</v>
      </c>
    </row>
    <row r="251" spans="2:6" ht="18" customHeight="1" x14ac:dyDescent="0.25">
      <c r="B251" s="75">
        <f t="shared" si="7"/>
        <v>243</v>
      </c>
      <c r="C251" s="355">
        <v>0</v>
      </c>
      <c r="D251" s="355">
        <v>0</v>
      </c>
      <c r="E251" s="355">
        <v>0</v>
      </c>
      <c r="F251" s="356">
        <f t="shared" si="8"/>
        <v>0</v>
      </c>
    </row>
    <row r="252" spans="2:6" ht="18" customHeight="1" x14ac:dyDescent="0.25">
      <c r="B252" s="75">
        <f t="shared" si="7"/>
        <v>244</v>
      </c>
      <c r="C252" s="355">
        <v>0</v>
      </c>
      <c r="D252" s="355">
        <v>0</v>
      </c>
      <c r="E252" s="355">
        <v>0</v>
      </c>
      <c r="F252" s="356">
        <f t="shared" si="8"/>
        <v>0</v>
      </c>
    </row>
    <row r="253" spans="2:6" ht="18" customHeight="1" x14ac:dyDescent="0.25">
      <c r="B253" s="75">
        <f t="shared" si="7"/>
        <v>245</v>
      </c>
      <c r="C253" s="355">
        <v>0</v>
      </c>
      <c r="D253" s="355">
        <v>0</v>
      </c>
      <c r="E253" s="355">
        <v>0</v>
      </c>
      <c r="F253" s="356">
        <f t="shared" si="8"/>
        <v>0</v>
      </c>
    </row>
    <row r="254" spans="2:6" ht="18" customHeight="1" x14ac:dyDescent="0.25">
      <c r="B254" s="75">
        <f t="shared" si="7"/>
        <v>246</v>
      </c>
      <c r="C254" s="355">
        <v>0</v>
      </c>
      <c r="D254" s="355">
        <v>0</v>
      </c>
      <c r="E254" s="355">
        <v>0</v>
      </c>
      <c r="F254" s="356">
        <f t="shared" si="8"/>
        <v>0</v>
      </c>
    </row>
    <row r="255" spans="2:6" ht="18" customHeight="1" x14ac:dyDescent="0.25">
      <c r="B255" s="75">
        <f t="shared" si="7"/>
        <v>247</v>
      </c>
      <c r="C255" s="355">
        <v>0</v>
      </c>
      <c r="D255" s="355">
        <v>0</v>
      </c>
      <c r="E255" s="355">
        <v>0</v>
      </c>
      <c r="F255" s="356">
        <f t="shared" si="8"/>
        <v>0</v>
      </c>
    </row>
    <row r="256" spans="2:6" ht="18" customHeight="1" x14ac:dyDescent="0.25">
      <c r="B256" s="75">
        <f t="shared" si="7"/>
        <v>248</v>
      </c>
      <c r="C256" s="355">
        <v>0</v>
      </c>
      <c r="D256" s="355">
        <v>0</v>
      </c>
      <c r="E256" s="355">
        <v>0</v>
      </c>
      <c r="F256" s="356">
        <f t="shared" si="8"/>
        <v>0</v>
      </c>
    </row>
    <row r="257" spans="2:6" ht="18" customHeight="1" x14ac:dyDescent="0.25">
      <c r="B257" s="75">
        <f t="shared" si="7"/>
        <v>249</v>
      </c>
      <c r="C257" s="355">
        <v>0</v>
      </c>
      <c r="D257" s="355">
        <v>0</v>
      </c>
      <c r="E257" s="355">
        <v>0</v>
      </c>
      <c r="F257" s="356">
        <f t="shared" si="8"/>
        <v>0</v>
      </c>
    </row>
    <row r="258" spans="2:6" ht="18" customHeight="1" x14ac:dyDescent="0.25">
      <c r="B258" s="75">
        <f t="shared" si="7"/>
        <v>250</v>
      </c>
      <c r="C258" s="355">
        <v>0</v>
      </c>
      <c r="D258" s="355">
        <v>0</v>
      </c>
      <c r="E258" s="355">
        <v>0</v>
      </c>
      <c r="F258" s="356">
        <f t="shared" si="8"/>
        <v>0</v>
      </c>
    </row>
    <row r="259" spans="2:6" ht="18" customHeight="1" x14ac:dyDescent="0.25">
      <c r="B259" s="75">
        <f t="shared" si="7"/>
        <v>251</v>
      </c>
      <c r="C259" s="355">
        <v>0</v>
      </c>
      <c r="D259" s="355">
        <v>0</v>
      </c>
      <c r="E259" s="355">
        <v>0</v>
      </c>
      <c r="F259" s="356">
        <f t="shared" si="8"/>
        <v>0</v>
      </c>
    </row>
    <row r="260" spans="2:6" ht="18" customHeight="1" x14ac:dyDescent="0.25">
      <c r="B260" s="75">
        <f t="shared" si="7"/>
        <v>252</v>
      </c>
      <c r="C260" s="355">
        <v>0</v>
      </c>
      <c r="D260" s="355">
        <v>0</v>
      </c>
      <c r="E260" s="355">
        <v>0</v>
      </c>
      <c r="F260" s="356">
        <f t="shared" si="8"/>
        <v>0</v>
      </c>
    </row>
    <row r="261" spans="2:6" ht="18" customHeight="1" x14ac:dyDescent="0.25">
      <c r="B261" s="75">
        <f t="shared" si="7"/>
        <v>253</v>
      </c>
      <c r="C261" s="355">
        <v>0</v>
      </c>
      <c r="D261" s="355">
        <v>0</v>
      </c>
      <c r="E261" s="355">
        <v>0</v>
      </c>
      <c r="F261" s="356">
        <f t="shared" si="8"/>
        <v>0</v>
      </c>
    </row>
    <row r="262" spans="2:6" ht="18" customHeight="1" x14ac:dyDescent="0.25">
      <c r="B262" s="75">
        <f t="shared" si="7"/>
        <v>254</v>
      </c>
      <c r="C262" s="355">
        <v>0</v>
      </c>
      <c r="D262" s="355">
        <v>0</v>
      </c>
      <c r="E262" s="355">
        <v>0</v>
      </c>
      <c r="F262" s="356">
        <f t="shared" si="8"/>
        <v>0</v>
      </c>
    </row>
    <row r="263" spans="2:6" ht="18" customHeight="1" x14ac:dyDescent="0.25">
      <c r="B263" s="75">
        <f t="shared" si="7"/>
        <v>255</v>
      </c>
      <c r="C263" s="355">
        <v>0</v>
      </c>
      <c r="D263" s="355">
        <v>0</v>
      </c>
      <c r="E263" s="355">
        <v>0</v>
      </c>
      <c r="F263" s="356">
        <f t="shared" si="8"/>
        <v>0</v>
      </c>
    </row>
    <row r="264" spans="2:6" ht="18" customHeight="1" x14ac:dyDescent="0.25">
      <c r="B264" s="75">
        <f t="shared" si="7"/>
        <v>256</v>
      </c>
      <c r="C264" s="355">
        <v>0</v>
      </c>
      <c r="D264" s="355">
        <v>0</v>
      </c>
      <c r="E264" s="355">
        <v>0</v>
      </c>
      <c r="F264" s="356">
        <f t="shared" si="8"/>
        <v>0</v>
      </c>
    </row>
    <row r="265" spans="2:6" ht="18" customHeight="1" x14ac:dyDescent="0.25">
      <c r="B265" s="75">
        <f t="shared" si="7"/>
        <v>257</v>
      </c>
      <c r="C265" s="355">
        <v>0</v>
      </c>
      <c r="D265" s="355">
        <v>0</v>
      </c>
      <c r="E265" s="355">
        <v>0</v>
      </c>
      <c r="F265" s="356">
        <f t="shared" si="8"/>
        <v>0</v>
      </c>
    </row>
    <row r="266" spans="2:6" ht="18" customHeight="1" x14ac:dyDescent="0.25">
      <c r="B266" s="75">
        <f t="shared" si="7"/>
        <v>258</v>
      </c>
      <c r="C266" s="355">
        <v>0</v>
      </c>
      <c r="D266" s="355">
        <v>0</v>
      </c>
      <c r="E266" s="355">
        <v>0</v>
      </c>
      <c r="F266" s="356">
        <f t="shared" si="8"/>
        <v>0</v>
      </c>
    </row>
    <row r="267" spans="2:6" ht="18" customHeight="1" x14ac:dyDescent="0.25">
      <c r="B267" s="75">
        <f t="shared" ref="B267:B330" si="9">1+B266</f>
        <v>259</v>
      </c>
      <c r="C267" s="355">
        <v>0</v>
      </c>
      <c r="D267" s="355">
        <v>0</v>
      </c>
      <c r="E267" s="355">
        <v>0</v>
      </c>
      <c r="F267" s="356">
        <f t="shared" si="8"/>
        <v>0</v>
      </c>
    </row>
    <row r="268" spans="2:6" ht="18" customHeight="1" x14ac:dyDescent="0.25">
      <c r="B268" s="75">
        <f t="shared" si="9"/>
        <v>260</v>
      </c>
      <c r="C268" s="355">
        <v>0</v>
      </c>
      <c r="D268" s="355">
        <v>0</v>
      </c>
      <c r="E268" s="355">
        <v>0</v>
      </c>
      <c r="F268" s="356">
        <f t="shared" si="8"/>
        <v>0</v>
      </c>
    </row>
    <row r="269" spans="2:6" ht="18" customHeight="1" x14ac:dyDescent="0.25">
      <c r="B269" s="75">
        <f t="shared" si="9"/>
        <v>261</v>
      </c>
      <c r="C269" s="355">
        <v>0</v>
      </c>
      <c r="D269" s="355">
        <v>0</v>
      </c>
      <c r="E269" s="355">
        <v>0</v>
      </c>
      <c r="F269" s="356">
        <f t="shared" si="8"/>
        <v>0</v>
      </c>
    </row>
    <row r="270" spans="2:6" ht="18" customHeight="1" x14ac:dyDescent="0.25">
      <c r="B270" s="75">
        <f t="shared" si="9"/>
        <v>262</v>
      </c>
      <c r="C270" s="355">
        <v>0</v>
      </c>
      <c r="D270" s="355">
        <v>0</v>
      </c>
      <c r="E270" s="355">
        <v>0</v>
      </c>
      <c r="F270" s="356">
        <f t="shared" si="8"/>
        <v>0</v>
      </c>
    </row>
    <row r="271" spans="2:6" ht="18" customHeight="1" x14ac:dyDescent="0.25">
      <c r="B271" s="75">
        <f t="shared" si="9"/>
        <v>263</v>
      </c>
      <c r="C271" s="355">
        <v>0</v>
      </c>
      <c r="D271" s="355">
        <v>0</v>
      </c>
      <c r="E271" s="355">
        <v>0</v>
      </c>
      <c r="F271" s="356">
        <f t="shared" si="8"/>
        <v>0</v>
      </c>
    </row>
    <row r="272" spans="2:6" ht="18" customHeight="1" x14ac:dyDescent="0.25">
      <c r="B272" s="75">
        <f t="shared" si="9"/>
        <v>264</v>
      </c>
      <c r="C272" s="355">
        <v>0</v>
      </c>
      <c r="D272" s="355">
        <v>0</v>
      </c>
      <c r="E272" s="355">
        <v>0</v>
      </c>
      <c r="F272" s="356">
        <f t="shared" si="8"/>
        <v>0</v>
      </c>
    </row>
    <row r="273" spans="2:6" ht="18" customHeight="1" x14ac:dyDescent="0.25">
      <c r="B273" s="75">
        <f t="shared" si="9"/>
        <v>265</v>
      </c>
      <c r="C273" s="355">
        <v>0</v>
      </c>
      <c r="D273" s="355">
        <v>0</v>
      </c>
      <c r="E273" s="355">
        <v>0</v>
      </c>
      <c r="F273" s="356">
        <f t="shared" si="8"/>
        <v>0</v>
      </c>
    </row>
    <row r="274" spans="2:6" ht="18" customHeight="1" x14ac:dyDescent="0.25">
      <c r="B274" s="75">
        <f t="shared" si="9"/>
        <v>266</v>
      </c>
      <c r="C274" s="355">
        <v>0</v>
      </c>
      <c r="D274" s="355">
        <v>0</v>
      </c>
      <c r="E274" s="355">
        <v>0</v>
      </c>
      <c r="F274" s="356">
        <f t="shared" si="8"/>
        <v>0</v>
      </c>
    </row>
    <row r="275" spans="2:6" ht="18" customHeight="1" x14ac:dyDescent="0.25">
      <c r="B275" s="75">
        <f t="shared" si="9"/>
        <v>267</v>
      </c>
      <c r="C275" s="355">
        <v>0</v>
      </c>
      <c r="D275" s="355">
        <v>0</v>
      </c>
      <c r="E275" s="355">
        <v>0</v>
      </c>
      <c r="F275" s="356">
        <f t="shared" si="8"/>
        <v>0</v>
      </c>
    </row>
    <row r="276" spans="2:6" ht="18" customHeight="1" x14ac:dyDescent="0.25">
      <c r="B276" s="75">
        <f t="shared" si="9"/>
        <v>268</v>
      </c>
      <c r="C276" s="355">
        <v>0</v>
      </c>
      <c r="D276" s="355">
        <v>0</v>
      </c>
      <c r="E276" s="355">
        <v>0</v>
      </c>
      <c r="F276" s="356">
        <f t="shared" si="8"/>
        <v>0</v>
      </c>
    </row>
    <row r="277" spans="2:6" ht="18" customHeight="1" x14ac:dyDescent="0.25">
      <c r="B277" s="75">
        <f t="shared" si="9"/>
        <v>269</v>
      </c>
      <c r="C277" s="355">
        <v>0</v>
      </c>
      <c r="D277" s="355">
        <v>0</v>
      </c>
      <c r="E277" s="355">
        <v>0</v>
      </c>
      <c r="F277" s="356">
        <f t="shared" si="8"/>
        <v>0</v>
      </c>
    </row>
    <row r="278" spans="2:6" ht="18" customHeight="1" x14ac:dyDescent="0.25">
      <c r="B278" s="75">
        <f t="shared" si="9"/>
        <v>270</v>
      </c>
      <c r="C278" s="355">
        <v>0</v>
      </c>
      <c r="D278" s="355">
        <v>0</v>
      </c>
      <c r="E278" s="355">
        <v>0</v>
      </c>
      <c r="F278" s="356">
        <f t="shared" si="8"/>
        <v>0</v>
      </c>
    </row>
    <row r="279" spans="2:6" ht="18" customHeight="1" x14ac:dyDescent="0.25">
      <c r="B279" s="75">
        <f t="shared" si="9"/>
        <v>271</v>
      </c>
      <c r="C279" s="355">
        <v>0</v>
      </c>
      <c r="D279" s="355">
        <v>0</v>
      </c>
      <c r="E279" s="355">
        <v>0</v>
      </c>
      <c r="F279" s="356">
        <f t="shared" si="8"/>
        <v>0</v>
      </c>
    </row>
    <row r="280" spans="2:6" ht="18" customHeight="1" x14ac:dyDescent="0.25">
      <c r="B280" s="75">
        <f t="shared" si="9"/>
        <v>272</v>
      </c>
      <c r="C280" s="355">
        <v>0</v>
      </c>
      <c r="D280" s="355">
        <v>0</v>
      </c>
      <c r="E280" s="355">
        <v>0</v>
      </c>
      <c r="F280" s="356">
        <f t="shared" si="8"/>
        <v>0</v>
      </c>
    </row>
    <row r="281" spans="2:6" ht="18" customHeight="1" x14ac:dyDescent="0.25">
      <c r="B281" s="75">
        <f t="shared" si="9"/>
        <v>273</v>
      </c>
      <c r="C281" s="355">
        <v>0</v>
      </c>
      <c r="D281" s="355">
        <v>0</v>
      </c>
      <c r="E281" s="355">
        <v>0</v>
      </c>
      <c r="F281" s="356">
        <f t="shared" si="8"/>
        <v>0</v>
      </c>
    </row>
    <row r="282" spans="2:6" ht="18" customHeight="1" x14ac:dyDescent="0.25">
      <c r="B282" s="75">
        <f t="shared" si="9"/>
        <v>274</v>
      </c>
      <c r="C282" s="355">
        <v>0</v>
      </c>
      <c r="D282" s="355">
        <v>0</v>
      </c>
      <c r="E282" s="355">
        <v>0</v>
      </c>
      <c r="F282" s="356">
        <f t="shared" si="8"/>
        <v>0</v>
      </c>
    </row>
    <row r="283" spans="2:6" ht="18" customHeight="1" x14ac:dyDescent="0.25">
      <c r="B283" s="75">
        <f t="shared" si="9"/>
        <v>275</v>
      </c>
      <c r="C283" s="355">
        <v>0</v>
      </c>
      <c r="D283" s="355">
        <v>0</v>
      </c>
      <c r="E283" s="355">
        <v>0</v>
      </c>
      <c r="F283" s="356">
        <f t="shared" si="8"/>
        <v>0</v>
      </c>
    </row>
    <row r="284" spans="2:6" ht="18" customHeight="1" x14ac:dyDescent="0.25">
      <c r="B284" s="75">
        <f t="shared" si="9"/>
        <v>276</v>
      </c>
      <c r="C284" s="355">
        <v>0</v>
      </c>
      <c r="D284" s="355">
        <v>0</v>
      </c>
      <c r="E284" s="355">
        <v>0</v>
      </c>
      <c r="F284" s="356">
        <f t="shared" si="8"/>
        <v>0</v>
      </c>
    </row>
    <row r="285" spans="2:6" ht="18" customHeight="1" x14ac:dyDescent="0.25">
      <c r="B285" s="75">
        <f t="shared" si="9"/>
        <v>277</v>
      </c>
      <c r="C285" s="355">
        <v>0</v>
      </c>
      <c r="D285" s="355">
        <v>0</v>
      </c>
      <c r="E285" s="355">
        <v>0</v>
      </c>
      <c r="F285" s="356">
        <f t="shared" si="8"/>
        <v>0</v>
      </c>
    </row>
    <row r="286" spans="2:6" ht="18" customHeight="1" x14ac:dyDescent="0.25">
      <c r="B286" s="75">
        <f t="shared" si="9"/>
        <v>278</v>
      </c>
      <c r="C286" s="355">
        <v>0</v>
      </c>
      <c r="D286" s="355">
        <v>0</v>
      </c>
      <c r="E286" s="355">
        <v>0</v>
      </c>
      <c r="F286" s="356">
        <f t="shared" si="8"/>
        <v>0</v>
      </c>
    </row>
    <row r="287" spans="2:6" ht="18" customHeight="1" x14ac:dyDescent="0.25">
      <c r="B287" s="75">
        <f t="shared" si="9"/>
        <v>279</v>
      </c>
      <c r="C287" s="355">
        <v>0</v>
      </c>
      <c r="D287" s="355">
        <v>0</v>
      </c>
      <c r="E287" s="355">
        <v>0</v>
      </c>
      <c r="F287" s="356">
        <f t="shared" si="8"/>
        <v>0</v>
      </c>
    </row>
    <row r="288" spans="2:6" ht="18" customHeight="1" x14ac:dyDescent="0.25">
      <c r="B288" s="75">
        <f t="shared" si="9"/>
        <v>280</v>
      </c>
      <c r="C288" s="355">
        <v>0</v>
      </c>
      <c r="D288" s="355">
        <v>0</v>
      </c>
      <c r="E288" s="355">
        <v>0</v>
      </c>
      <c r="F288" s="356">
        <f t="shared" si="8"/>
        <v>0</v>
      </c>
    </row>
    <row r="289" spans="2:6" ht="18" customHeight="1" x14ac:dyDescent="0.25">
      <c r="B289" s="75">
        <f t="shared" si="9"/>
        <v>281</v>
      </c>
      <c r="C289" s="355">
        <v>0</v>
      </c>
      <c r="D289" s="355">
        <v>0</v>
      </c>
      <c r="E289" s="355">
        <v>0</v>
      </c>
      <c r="F289" s="356">
        <f t="shared" si="8"/>
        <v>0</v>
      </c>
    </row>
    <row r="290" spans="2:6" ht="18" customHeight="1" x14ac:dyDescent="0.25">
      <c r="B290" s="75">
        <f t="shared" si="9"/>
        <v>282</v>
      </c>
      <c r="C290" s="355">
        <v>0</v>
      </c>
      <c r="D290" s="355">
        <v>0</v>
      </c>
      <c r="E290" s="355">
        <v>0</v>
      </c>
      <c r="F290" s="356">
        <f t="shared" si="8"/>
        <v>0</v>
      </c>
    </row>
    <row r="291" spans="2:6" ht="18" customHeight="1" x14ac:dyDescent="0.25">
      <c r="B291" s="75">
        <f t="shared" si="9"/>
        <v>283</v>
      </c>
      <c r="C291" s="355">
        <v>0</v>
      </c>
      <c r="D291" s="355">
        <v>0</v>
      </c>
      <c r="E291" s="355">
        <v>0</v>
      </c>
      <c r="F291" s="356">
        <f t="shared" si="8"/>
        <v>0</v>
      </c>
    </row>
    <row r="292" spans="2:6" ht="18" customHeight="1" x14ac:dyDescent="0.25">
      <c r="B292" s="75">
        <f t="shared" si="9"/>
        <v>284</v>
      </c>
      <c r="C292" s="355">
        <v>0</v>
      </c>
      <c r="D292" s="355">
        <v>0</v>
      </c>
      <c r="E292" s="355">
        <v>0</v>
      </c>
      <c r="F292" s="356">
        <f t="shared" si="8"/>
        <v>0</v>
      </c>
    </row>
    <row r="293" spans="2:6" ht="18" customHeight="1" x14ac:dyDescent="0.25">
      <c r="B293" s="75">
        <f t="shared" si="9"/>
        <v>285</v>
      </c>
      <c r="C293" s="355">
        <v>0</v>
      </c>
      <c r="D293" s="355">
        <v>0</v>
      </c>
      <c r="E293" s="355">
        <v>0</v>
      </c>
      <c r="F293" s="356">
        <f t="shared" si="8"/>
        <v>0</v>
      </c>
    </row>
    <row r="294" spans="2:6" ht="18" customHeight="1" x14ac:dyDescent="0.25">
      <c r="B294" s="75">
        <f t="shared" si="9"/>
        <v>286</v>
      </c>
      <c r="C294" s="355">
        <v>0</v>
      </c>
      <c r="D294" s="355">
        <v>0</v>
      </c>
      <c r="E294" s="355">
        <v>0</v>
      </c>
      <c r="F294" s="356">
        <f t="shared" si="8"/>
        <v>0</v>
      </c>
    </row>
    <row r="295" spans="2:6" ht="18" customHeight="1" x14ac:dyDescent="0.25">
      <c r="B295" s="75">
        <f t="shared" si="9"/>
        <v>287</v>
      </c>
      <c r="C295" s="355">
        <v>0</v>
      </c>
      <c r="D295" s="355">
        <v>0</v>
      </c>
      <c r="E295" s="355">
        <v>0</v>
      </c>
      <c r="F295" s="356">
        <f t="shared" ref="F295:F347" si="10">SUM(C295:E295)</f>
        <v>0</v>
      </c>
    </row>
    <row r="296" spans="2:6" ht="18" customHeight="1" x14ac:dyDescent="0.25">
      <c r="B296" s="75">
        <f t="shared" si="9"/>
        <v>288</v>
      </c>
      <c r="C296" s="355">
        <v>0</v>
      </c>
      <c r="D296" s="355">
        <v>0</v>
      </c>
      <c r="E296" s="355">
        <v>0</v>
      </c>
      <c r="F296" s="356">
        <f t="shared" si="10"/>
        <v>0</v>
      </c>
    </row>
    <row r="297" spans="2:6" ht="18" customHeight="1" x14ac:dyDescent="0.25">
      <c r="B297" s="75">
        <f t="shared" si="9"/>
        <v>289</v>
      </c>
      <c r="C297" s="355">
        <v>0</v>
      </c>
      <c r="D297" s="355">
        <v>0</v>
      </c>
      <c r="E297" s="355">
        <v>0</v>
      </c>
      <c r="F297" s="356">
        <f t="shared" si="10"/>
        <v>0</v>
      </c>
    </row>
    <row r="298" spans="2:6" ht="18" customHeight="1" x14ac:dyDescent="0.25">
      <c r="B298" s="75">
        <f t="shared" si="9"/>
        <v>290</v>
      </c>
      <c r="C298" s="355">
        <v>0</v>
      </c>
      <c r="D298" s="355">
        <v>0</v>
      </c>
      <c r="E298" s="355">
        <v>0</v>
      </c>
      <c r="F298" s="356">
        <f t="shared" si="10"/>
        <v>0</v>
      </c>
    </row>
    <row r="299" spans="2:6" ht="18" customHeight="1" x14ac:dyDescent="0.25">
      <c r="B299" s="75">
        <f t="shared" si="9"/>
        <v>291</v>
      </c>
      <c r="C299" s="355">
        <v>0</v>
      </c>
      <c r="D299" s="355">
        <v>0</v>
      </c>
      <c r="E299" s="355">
        <v>0</v>
      </c>
      <c r="F299" s="356">
        <f t="shared" si="10"/>
        <v>0</v>
      </c>
    </row>
    <row r="300" spans="2:6" ht="18" customHeight="1" x14ac:dyDescent="0.25">
      <c r="B300" s="75">
        <f t="shared" si="9"/>
        <v>292</v>
      </c>
      <c r="C300" s="355">
        <v>0</v>
      </c>
      <c r="D300" s="355">
        <v>0</v>
      </c>
      <c r="E300" s="355">
        <v>0</v>
      </c>
      <c r="F300" s="356">
        <f t="shared" si="10"/>
        <v>0</v>
      </c>
    </row>
    <row r="301" spans="2:6" ht="18" customHeight="1" x14ac:dyDescent="0.25">
      <c r="B301" s="75">
        <f t="shared" si="9"/>
        <v>293</v>
      </c>
      <c r="C301" s="355">
        <v>0</v>
      </c>
      <c r="D301" s="355">
        <v>0</v>
      </c>
      <c r="E301" s="355">
        <v>0</v>
      </c>
      <c r="F301" s="356">
        <f t="shared" si="10"/>
        <v>0</v>
      </c>
    </row>
    <row r="302" spans="2:6" ht="18" customHeight="1" x14ac:dyDescent="0.25">
      <c r="B302" s="75">
        <f t="shared" si="9"/>
        <v>294</v>
      </c>
      <c r="C302" s="355">
        <v>0</v>
      </c>
      <c r="D302" s="355">
        <v>0</v>
      </c>
      <c r="E302" s="355">
        <v>0</v>
      </c>
      <c r="F302" s="356">
        <f t="shared" si="10"/>
        <v>0</v>
      </c>
    </row>
    <row r="303" spans="2:6" ht="18" customHeight="1" x14ac:dyDescent="0.25">
      <c r="B303" s="75">
        <f t="shared" si="9"/>
        <v>295</v>
      </c>
      <c r="C303" s="355">
        <v>0</v>
      </c>
      <c r="D303" s="355">
        <v>0</v>
      </c>
      <c r="E303" s="355">
        <v>0</v>
      </c>
      <c r="F303" s="356">
        <f t="shared" si="10"/>
        <v>0</v>
      </c>
    </row>
    <row r="304" spans="2:6" ht="18" customHeight="1" x14ac:dyDescent="0.25">
      <c r="B304" s="75">
        <f t="shared" si="9"/>
        <v>296</v>
      </c>
      <c r="C304" s="355">
        <v>0</v>
      </c>
      <c r="D304" s="355">
        <v>0</v>
      </c>
      <c r="E304" s="355">
        <v>0</v>
      </c>
      <c r="F304" s="356">
        <f t="shared" si="10"/>
        <v>0</v>
      </c>
    </row>
    <row r="305" spans="2:6" ht="18" customHeight="1" x14ac:dyDescent="0.25">
      <c r="B305" s="75">
        <f t="shared" si="9"/>
        <v>297</v>
      </c>
      <c r="C305" s="355">
        <v>0</v>
      </c>
      <c r="D305" s="355">
        <v>0</v>
      </c>
      <c r="E305" s="355">
        <v>0</v>
      </c>
      <c r="F305" s="356">
        <f t="shared" si="10"/>
        <v>0</v>
      </c>
    </row>
    <row r="306" spans="2:6" ht="18" customHeight="1" x14ac:dyDescent="0.25">
      <c r="B306" s="75">
        <f t="shared" si="9"/>
        <v>298</v>
      </c>
      <c r="C306" s="355">
        <v>0</v>
      </c>
      <c r="D306" s="355">
        <v>0</v>
      </c>
      <c r="E306" s="355">
        <v>0</v>
      </c>
      <c r="F306" s="356">
        <f t="shared" si="10"/>
        <v>0</v>
      </c>
    </row>
    <row r="307" spans="2:6" ht="18" customHeight="1" x14ac:dyDescent="0.25">
      <c r="B307" s="75">
        <f t="shared" si="9"/>
        <v>299</v>
      </c>
      <c r="C307" s="355">
        <v>0</v>
      </c>
      <c r="D307" s="355">
        <v>0</v>
      </c>
      <c r="E307" s="355">
        <v>0</v>
      </c>
      <c r="F307" s="356">
        <f t="shared" si="10"/>
        <v>0</v>
      </c>
    </row>
    <row r="308" spans="2:6" ht="18" customHeight="1" x14ac:dyDescent="0.25">
      <c r="B308" s="75">
        <f t="shared" si="9"/>
        <v>300</v>
      </c>
      <c r="C308" s="355">
        <v>0</v>
      </c>
      <c r="D308" s="355">
        <v>0</v>
      </c>
      <c r="E308" s="355">
        <v>0</v>
      </c>
      <c r="F308" s="356">
        <f t="shared" si="10"/>
        <v>0</v>
      </c>
    </row>
    <row r="309" spans="2:6" ht="18" customHeight="1" x14ac:dyDescent="0.25">
      <c r="B309" s="75">
        <f t="shared" si="9"/>
        <v>301</v>
      </c>
      <c r="C309" s="355">
        <v>0</v>
      </c>
      <c r="D309" s="355">
        <v>0</v>
      </c>
      <c r="E309" s="355">
        <v>0</v>
      </c>
      <c r="F309" s="356">
        <f t="shared" si="10"/>
        <v>0</v>
      </c>
    </row>
    <row r="310" spans="2:6" ht="18" customHeight="1" x14ac:dyDescent="0.25">
      <c r="B310" s="75">
        <f t="shared" si="9"/>
        <v>302</v>
      </c>
      <c r="C310" s="355">
        <v>0</v>
      </c>
      <c r="D310" s="355">
        <v>0</v>
      </c>
      <c r="E310" s="355">
        <v>0</v>
      </c>
      <c r="F310" s="356">
        <f t="shared" si="10"/>
        <v>0</v>
      </c>
    </row>
    <row r="311" spans="2:6" ht="18" customHeight="1" x14ac:dyDescent="0.25">
      <c r="B311" s="75">
        <f t="shared" si="9"/>
        <v>303</v>
      </c>
      <c r="C311" s="355">
        <v>0</v>
      </c>
      <c r="D311" s="355">
        <v>0</v>
      </c>
      <c r="E311" s="355">
        <v>0</v>
      </c>
      <c r="F311" s="356">
        <f t="shared" si="10"/>
        <v>0</v>
      </c>
    </row>
    <row r="312" spans="2:6" ht="18" customHeight="1" x14ac:dyDescent="0.25">
      <c r="B312" s="75">
        <f t="shared" si="9"/>
        <v>304</v>
      </c>
      <c r="C312" s="355">
        <v>0</v>
      </c>
      <c r="D312" s="355">
        <v>0</v>
      </c>
      <c r="E312" s="355">
        <v>0</v>
      </c>
      <c r="F312" s="356">
        <f t="shared" si="10"/>
        <v>0</v>
      </c>
    </row>
    <row r="313" spans="2:6" ht="18" customHeight="1" x14ac:dyDescent="0.25">
      <c r="B313" s="75">
        <f t="shared" si="9"/>
        <v>305</v>
      </c>
      <c r="C313" s="355">
        <v>0</v>
      </c>
      <c r="D313" s="355">
        <v>0</v>
      </c>
      <c r="E313" s="355">
        <v>0</v>
      </c>
      <c r="F313" s="356">
        <f t="shared" si="10"/>
        <v>0</v>
      </c>
    </row>
    <row r="314" spans="2:6" ht="18" customHeight="1" x14ac:dyDescent="0.25">
      <c r="B314" s="75">
        <f t="shared" si="9"/>
        <v>306</v>
      </c>
      <c r="C314" s="355">
        <v>0</v>
      </c>
      <c r="D314" s="355">
        <v>0</v>
      </c>
      <c r="E314" s="355">
        <v>0</v>
      </c>
      <c r="F314" s="356">
        <f t="shared" si="10"/>
        <v>0</v>
      </c>
    </row>
    <row r="315" spans="2:6" ht="18" customHeight="1" x14ac:dyDescent="0.25">
      <c r="B315" s="75">
        <f t="shared" si="9"/>
        <v>307</v>
      </c>
      <c r="C315" s="355">
        <v>0</v>
      </c>
      <c r="D315" s="355">
        <v>0</v>
      </c>
      <c r="E315" s="355">
        <v>0</v>
      </c>
      <c r="F315" s="356">
        <f t="shared" si="10"/>
        <v>0</v>
      </c>
    </row>
    <row r="316" spans="2:6" ht="18" customHeight="1" x14ac:dyDescent="0.25">
      <c r="B316" s="75">
        <f t="shared" si="9"/>
        <v>308</v>
      </c>
      <c r="C316" s="355">
        <v>0</v>
      </c>
      <c r="D316" s="355">
        <v>0</v>
      </c>
      <c r="E316" s="355">
        <v>0</v>
      </c>
      <c r="F316" s="356">
        <f t="shared" si="10"/>
        <v>0</v>
      </c>
    </row>
    <row r="317" spans="2:6" ht="18" customHeight="1" x14ac:dyDescent="0.25">
      <c r="B317" s="75">
        <f t="shared" si="9"/>
        <v>309</v>
      </c>
      <c r="C317" s="355">
        <v>0</v>
      </c>
      <c r="D317" s="355">
        <v>0</v>
      </c>
      <c r="E317" s="355">
        <v>0</v>
      </c>
      <c r="F317" s="356">
        <f t="shared" si="10"/>
        <v>0</v>
      </c>
    </row>
    <row r="318" spans="2:6" ht="18" customHeight="1" x14ac:dyDescent="0.25">
      <c r="B318" s="75">
        <f t="shared" si="9"/>
        <v>310</v>
      </c>
      <c r="C318" s="355">
        <v>0</v>
      </c>
      <c r="D318" s="355">
        <v>0</v>
      </c>
      <c r="E318" s="355">
        <v>0</v>
      </c>
      <c r="F318" s="356">
        <f t="shared" si="10"/>
        <v>0</v>
      </c>
    </row>
    <row r="319" spans="2:6" ht="18" customHeight="1" x14ac:dyDescent="0.25">
      <c r="B319" s="75">
        <f t="shared" si="9"/>
        <v>311</v>
      </c>
      <c r="C319" s="355">
        <v>0</v>
      </c>
      <c r="D319" s="355">
        <v>0</v>
      </c>
      <c r="E319" s="355">
        <v>0</v>
      </c>
      <c r="F319" s="356">
        <f t="shared" si="10"/>
        <v>0</v>
      </c>
    </row>
    <row r="320" spans="2:6" ht="18" customHeight="1" x14ac:dyDescent="0.25">
      <c r="B320" s="75">
        <f t="shared" si="9"/>
        <v>312</v>
      </c>
      <c r="C320" s="355">
        <v>0</v>
      </c>
      <c r="D320" s="355">
        <v>0</v>
      </c>
      <c r="E320" s="355">
        <v>0</v>
      </c>
      <c r="F320" s="356">
        <f t="shared" si="10"/>
        <v>0</v>
      </c>
    </row>
    <row r="321" spans="2:6" ht="18" customHeight="1" x14ac:dyDescent="0.25">
      <c r="B321" s="75">
        <f t="shared" si="9"/>
        <v>313</v>
      </c>
      <c r="C321" s="355">
        <v>0</v>
      </c>
      <c r="D321" s="355">
        <v>0</v>
      </c>
      <c r="E321" s="355">
        <v>0</v>
      </c>
      <c r="F321" s="356">
        <f t="shared" si="10"/>
        <v>0</v>
      </c>
    </row>
    <row r="322" spans="2:6" ht="18" customHeight="1" x14ac:dyDescent="0.25">
      <c r="B322" s="75">
        <f t="shared" si="9"/>
        <v>314</v>
      </c>
      <c r="C322" s="355">
        <v>0</v>
      </c>
      <c r="D322" s="355">
        <v>0</v>
      </c>
      <c r="E322" s="355">
        <v>0</v>
      </c>
      <c r="F322" s="356">
        <f t="shared" si="10"/>
        <v>0</v>
      </c>
    </row>
    <row r="323" spans="2:6" ht="18" customHeight="1" x14ac:dyDescent="0.25">
      <c r="B323" s="75">
        <f t="shared" si="9"/>
        <v>315</v>
      </c>
      <c r="C323" s="355">
        <v>0</v>
      </c>
      <c r="D323" s="355">
        <v>0</v>
      </c>
      <c r="E323" s="355">
        <v>0</v>
      </c>
      <c r="F323" s="356">
        <f t="shared" si="10"/>
        <v>0</v>
      </c>
    </row>
    <row r="324" spans="2:6" ht="18" customHeight="1" x14ac:dyDescent="0.25">
      <c r="B324" s="75">
        <f t="shared" si="9"/>
        <v>316</v>
      </c>
      <c r="C324" s="355">
        <v>0</v>
      </c>
      <c r="D324" s="355">
        <v>0</v>
      </c>
      <c r="E324" s="355">
        <v>0</v>
      </c>
      <c r="F324" s="356">
        <f t="shared" si="10"/>
        <v>0</v>
      </c>
    </row>
    <row r="325" spans="2:6" ht="18" customHeight="1" x14ac:dyDescent="0.25">
      <c r="B325" s="75">
        <f t="shared" si="9"/>
        <v>317</v>
      </c>
      <c r="C325" s="355">
        <v>0</v>
      </c>
      <c r="D325" s="355">
        <v>0</v>
      </c>
      <c r="E325" s="355">
        <v>0</v>
      </c>
      <c r="F325" s="356">
        <f t="shared" si="10"/>
        <v>0</v>
      </c>
    </row>
    <row r="326" spans="2:6" ht="18" customHeight="1" x14ac:dyDescent="0.25">
      <c r="B326" s="75">
        <f t="shared" si="9"/>
        <v>318</v>
      </c>
      <c r="C326" s="355">
        <v>0</v>
      </c>
      <c r="D326" s="355">
        <v>0</v>
      </c>
      <c r="E326" s="355">
        <v>0</v>
      </c>
      <c r="F326" s="356">
        <f t="shared" si="10"/>
        <v>0</v>
      </c>
    </row>
    <row r="327" spans="2:6" ht="18" customHeight="1" x14ac:dyDescent="0.25">
      <c r="B327" s="75">
        <f t="shared" si="9"/>
        <v>319</v>
      </c>
      <c r="C327" s="355">
        <v>0</v>
      </c>
      <c r="D327" s="355">
        <v>0</v>
      </c>
      <c r="E327" s="355">
        <v>0</v>
      </c>
      <c r="F327" s="356">
        <f t="shared" si="10"/>
        <v>0</v>
      </c>
    </row>
    <row r="328" spans="2:6" ht="18" customHeight="1" x14ac:dyDescent="0.25">
      <c r="B328" s="75">
        <f t="shared" si="9"/>
        <v>320</v>
      </c>
      <c r="C328" s="355">
        <v>0</v>
      </c>
      <c r="D328" s="355">
        <v>0</v>
      </c>
      <c r="E328" s="355">
        <v>0</v>
      </c>
      <c r="F328" s="356">
        <f t="shared" si="10"/>
        <v>0</v>
      </c>
    </row>
    <row r="329" spans="2:6" ht="18" customHeight="1" x14ac:dyDescent="0.25">
      <c r="B329" s="75">
        <f t="shared" si="9"/>
        <v>321</v>
      </c>
      <c r="C329" s="355">
        <v>0</v>
      </c>
      <c r="D329" s="355">
        <v>0</v>
      </c>
      <c r="E329" s="355">
        <v>0</v>
      </c>
      <c r="F329" s="356">
        <f t="shared" si="10"/>
        <v>0</v>
      </c>
    </row>
    <row r="330" spans="2:6" ht="18" customHeight="1" x14ac:dyDescent="0.25">
      <c r="B330" s="75">
        <f t="shared" si="9"/>
        <v>322</v>
      </c>
      <c r="C330" s="355">
        <v>0</v>
      </c>
      <c r="D330" s="355">
        <v>0</v>
      </c>
      <c r="E330" s="355">
        <v>0</v>
      </c>
      <c r="F330" s="356">
        <f t="shared" si="10"/>
        <v>0</v>
      </c>
    </row>
    <row r="331" spans="2:6" ht="18" customHeight="1" x14ac:dyDescent="0.25">
      <c r="B331" s="75">
        <f t="shared" ref="B331:B394" si="11">1+B330</f>
        <v>323</v>
      </c>
      <c r="C331" s="355">
        <v>0</v>
      </c>
      <c r="D331" s="355">
        <v>0</v>
      </c>
      <c r="E331" s="355">
        <v>0</v>
      </c>
      <c r="F331" s="356">
        <f t="shared" si="10"/>
        <v>0</v>
      </c>
    </row>
    <row r="332" spans="2:6" ht="18" customHeight="1" x14ac:dyDescent="0.25">
      <c r="B332" s="75">
        <f t="shared" si="11"/>
        <v>324</v>
      </c>
      <c r="C332" s="355">
        <v>0</v>
      </c>
      <c r="D332" s="355">
        <v>0</v>
      </c>
      <c r="E332" s="355">
        <v>0</v>
      </c>
      <c r="F332" s="356">
        <f t="shared" si="10"/>
        <v>0</v>
      </c>
    </row>
    <row r="333" spans="2:6" ht="18" customHeight="1" x14ac:dyDescent="0.25">
      <c r="B333" s="75">
        <f t="shared" si="11"/>
        <v>325</v>
      </c>
      <c r="C333" s="355">
        <v>0</v>
      </c>
      <c r="D333" s="355">
        <v>0</v>
      </c>
      <c r="E333" s="355">
        <v>0</v>
      </c>
      <c r="F333" s="356">
        <f t="shared" si="10"/>
        <v>0</v>
      </c>
    </row>
    <row r="334" spans="2:6" ht="18" customHeight="1" x14ac:dyDescent="0.25">
      <c r="B334" s="75">
        <f t="shared" si="11"/>
        <v>326</v>
      </c>
      <c r="C334" s="355">
        <v>0</v>
      </c>
      <c r="D334" s="355">
        <v>0</v>
      </c>
      <c r="E334" s="355">
        <v>0</v>
      </c>
      <c r="F334" s="356">
        <f t="shared" si="10"/>
        <v>0</v>
      </c>
    </row>
    <row r="335" spans="2:6" ht="18" customHeight="1" x14ac:dyDescent="0.25">
      <c r="B335" s="75">
        <f t="shared" si="11"/>
        <v>327</v>
      </c>
      <c r="C335" s="355">
        <v>0</v>
      </c>
      <c r="D335" s="355">
        <v>0</v>
      </c>
      <c r="E335" s="355">
        <v>0</v>
      </c>
      <c r="F335" s="356">
        <f t="shared" si="10"/>
        <v>0</v>
      </c>
    </row>
    <row r="336" spans="2:6" ht="18" customHeight="1" x14ac:dyDescent="0.25">
      <c r="B336" s="75">
        <f t="shared" si="11"/>
        <v>328</v>
      </c>
      <c r="C336" s="355">
        <v>0</v>
      </c>
      <c r="D336" s="355">
        <v>0</v>
      </c>
      <c r="E336" s="355">
        <v>0</v>
      </c>
      <c r="F336" s="356">
        <f t="shared" si="10"/>
        <v>0</v>
      </c>
    </row>
    <row r="337" spans="2:6" ht="18" customHeight="1" x14ac:dyDescent="0.25">
      <c r="B337" s="75">
        <f t="shared" si="11"/>
        <v>329</v>
      </c>
      <c r="C337" s="355">
        <v>0</v>
      </c>
      <c r="D337" s="355">
        <v>0</v>
      </c>
      <c r="E337" s="355">
        <v>0</v>
      </c>
      <c r="F337" s="356">
        <f t="shared" si="10"/>
        <v>0</v>
      </c>
    </row>
    <row r="338" spans="2:6" ht="18" customHeight="1" x14ac:dyDescent="0.25">
      <c r="B338" s="75">
        <f t="shared" si="11"/>
        <v>330</v>
      </c>
      <c r="C338" s="355">
        <v>0</v>
      </c>
      <c r="D338" s="355">
        <v>0</v>
      </c>
      <c r="E338" s="355">
        <v>0</v>
      </c>
      <c r="F338" s="356">
        <f t="shared" si="10"/>
        <v>0</v>
      </c>
    </row>
    <row r="339" spans="2:6" ht="18" customHeight="1" x14ac:dyDescent="0.25">
      <c r="B339" s="75">
        <f t="shared" si="11"/>
        <v>331</v>
      </c>
      <c r="C339" s="355">
        <v>0</v>
      </c>
      <c r="D339" s="355">
        <v>0</v>
      </c>
      <c r="E339" s="355">
        <v>0</v>
      </c>
      <c r="F339" s="356">
        <f t="shared" si="10"/>
        <v>0</v>
      </c>
    </row>
    <row r="340" spans="2:6" ht="18" customHeight="1" x14ac:dyDescent="0.25">
      <c r="B340" s="75">
        <f t="shared" si="11"/>
        <v>332</v>
      </c>
      <c r="C340" s="355">
        <v>0</v>
      </c>
      <c r="D340" s="355">
        <v>0</v>
      </c>
      <c r="E340" s="355">
        <v>0</v>
      </c>
      <c r="F340" s="356">
        <f t="shared" si="10"/>
        <v>0</v>
      </c>
    </row>
    <row r="341" spans="2:6" ht="18" customHeight="1" x14ac:dyDescent="0.25">
      <c r="B341" s="75">
        <f t="shared" si="11"/>
        <v>333</v>
      </c>
      <c r="C341" s="355">
        <v>0</v>
      </c>
      <c r="D341" s="355">
        <v>0</v>
      </c>
      <c r="E341" s="355">
        <v>0</v>
      </c>
      <c r="F341" s="356">
        <f t="shared" si="10"/>
        <v>0</v>
      </c>
    </row>
    <row r="342" spans="2:6" ht="18" customHeight="1" x14ac:dyDescent="0.25">
      <c r="B342" s="75">
        <f t="shared" si="11"/>
        <v>334</v>
      </c>
      <c r="C342" s="355">
        <v>0</v>
      </c>
      <c r="D342" s="355">
        <v>0</v>
      </c>
      <c r="E342" s="355">
        <v>0</v>
      </c>
      <c r="F342" s="356">
        <f t="shared" si="10"/>
        <v>0</v>
      </c>
    </row>
    <row r="343" spans="2:6" ht="18" customHeight="1" x14ac:dyDescent="0.25">
      <c r="B343" s="75">
        <f t="shared" si="11"/>
        <v>335</v>
      </c>
      <c r="C343" s="355">
        <v>0</v>
      </c>
      <c r="D343" s="355">
        <v>0</v>
      </c>
      <c r="E343" s="355">
        <v>0</v>
      </c>
      <c r="F343" s="356">
        <f t="shared" si="10"/>
        <v>0</v>
      </c>
    </row>
    <row r="344" spans="2:6" ht="18" customHeight="1" x14ac:dyDescent="0.25">
      <c r="B344" s="75">
        <f t="shared" si="11"/>
        <v>336</v>
      </c>
      <c r="C344" s="355">
        <v>0</v>
      </c>
      <c r="D344" s="355">
        <v>0</v>
      </c>
      <c r="E344" s="355">
        <v>0</v>
      </c>
      <c r="F344" s="356">
        <f t="shared" si="10"/>
        <v>0</v>
      </c>
    </row>
    <row r="345" spans="2:6" ht="18" customHeight="1" x14ac:dyDescent="0.25">
      <c r="B345" s="75">
        <f t="shared" si="11"/>
        <v>337</v>
      </c>
      <c r="C345" s="355">
        <v>0</v>
      </c>
      <c r="D345" s="355">
        <v>0</v>
      </c>
      <c r="E345" s="355">
        <v>0</v>
      </c>
      <c r="F345" s="356">
        <f t="shared" si="10"/>
        <v>0</v>
      </c>
    </row>
    <row r="346" spans="2:6" ht="18" customHeight="1" x14ac:dyDescent="0.25">
      <c r="B346" s="75">
        <f t="shared" si="11"/>
        <v>338</v>
      </c>
      <c r="C346" s="355">
        <v>0</v>
      </c>
      <c r="D346" s="355">
        <v>0</v>
      </c>
      <c r="E346" s="355">
        <v>0</v>
      </c>
      <c r="F346" s="356">
        <f t="shared" si="10"/>
        <v>0</v>
      </c>
    </row>
    <row r="347" spans="2:6" ht="18" customHeight="1" x14ac:dyDescent="0.25">
      <c r="B347" s="75">
        <f t="shared" si="11"/>
        <v>339</v>
      </c>
      <c r="C347" s="355">
        <v>0</v>
      </c>
      <c r="D347" s="355">
        <v>0</v>
      </c>
      <c r="E347" s="355">
        <v>0</v>
      </c>
      <c r="F347" s="356">
        <f t="shared" si="10"/>
        <v>0</v>
      </c>
    </row>
    <row r="348" spans="2:6" ht="18" customHeight="1" x14ac:dyDescent="0.25">
      <c r="B348" s="75">
        <f t="shared" si="11"/>
        <v>340</v>
      </c>
      <c r="C348" s="355">
        <v>0</v>
      </c>
      <c r="D348" s="355">
        <v>0</v>
      </c>
      <c r="E348" s="355">
        <v>0</v>
      </c>
      <c r="F348" s="356">
        <f t="shared" ref="F348:F383" si="12">SUM(C348:E348)</f>
        <v>0</v>
      </c>
    </row>
    <row r="349" spans="2:6" ht="18" customHeight="1" x14ac:dyDescent="0.25">
      <c r="B349" s="75">
        <f t="shared" si="11"/>
        <v>341</v>
      </c>
      <c r="C349" s="355">
        <v>0</v>
      </c>
      <c r="D349" s="355">
        <v>0</v>
      </c>
      <c r="E349" s="355">
        <v>0</v>
      </c>
      <c r="F349" s="356">
        <f t="shared" si="12"/>
        <v>0</v>
      </c>
    </row>
    <row r="350" spans="2:6" ht="18" customHeight="1" x14ac:dyDescent="0.25">
      <c r="B350" s="75">
        <f t="shared" si="11"/>
        <v>342</v>
      </c>
      <c r="C350" s="355">
        <v>0</v>
      </c>
      <c r="D350" s="355">
        <v>0</v>
      </c>
      <c r="E350" s="355">
        <v>0</v>
      </c>
      <c r="F350" s="356">
        <f t="shared" si="12"/>
        <v>0</v>
      </c>
    </row>
    <row r="351" spans="2:6" ht="18" customHeight="1" x14ac:dyDescent="0.25">
      <c r="B351" s="75">
        <f t="shared" si="11"/>
        <v>343</v>
      </c>
      <c r="C351" s="355">
        <v>0</v>
      </c>
      <c r="D351" s="355">
        <v>0</v>
      </c>
      <c r="E351" s="355">
        <v>0</v>
      </c>
      <c r="F351" s="356">
        <f t="shared" si="12"/>
        <v>0</v>
      </c>
    </row>
    <row r="352" spans="2:6" ht="18" customHeight="1" x14ac:dyDescent="0.25">
      <c r="B352" s="75">
        <f t="shared" si="11"/>
        <v>344</v>
      </c>
      <c r="C352" s="355">
        <v>0</v>
      </c>
      <c r="D352" s="355">
        <v>0</v>
      </c>
      <c r="E352" s="355">
        <v>0</v>
      </c>
      <c r="F352" s="356">
        <f t="shared" si="12"/>
        <v>0</v>
      </c>
    </row>
    <row r="353" spans="2:6" ht="18" customHeight="1" x14ac:dyDescent="0.25">
      <c r="B353" s="75">
        <f t="shared" si="11"/>
        <v>345</v>
      </c>
      <c r="C353" s="355">
        <v>0</v>
      </c>
      <c r="D353" s="355">
        <v>0</v>
      </c>
      <c r="E353" s="355">
        <v>0</v>
      </c>
      <c r="F353" s="356">
        <f t="shared" si="12"/>
        <v>0</v>
      </c>
    </row>
    <row r="354" spans="2:6" ht="18" customHeight="1" x14ac:dyDescent="0.25">
      <c r="B354" s="75">
        <f t="shared" si="11"/>
        <v>346</v>
      </c>
      <c r="C354" s="355">
        <v>0</v>
      </c>
      <c r="D354" s="355">
        <v>0</v>
      </c>
      <c r="E354" s="355">
        <v>0</v>
      </c>
      <c r="F354" s="356">
        <f t="shared" si="12"/>
        <v>0</v>
      </c>
    </row>
    <row r="355" spans="2:6" ht="18" customHeight="1" x14ac:dyDescent="0.25">
      <c r="B355" s="75">
        <f t="shared" si="11"/>
        <v>347</v>
      </c>
      <c r="C355" s="355">
        <v>0</v>
      </c>
      <c r="D355" s="355">
        <v>0</v>
      </c>
      <c r="E355" s="355">
        <v>0</v>
      </c>
      <c r="F355" s="356">
        <f t="shared" si="12"/>
        <v>0</v>
      </c>
    </row>
    <row r="356" spans="2:6" ht="18" customHeight="1" x14ac:dyDescent="0.25">
      <c r="B356" s="75">
        <f t="shared" si="11"/>
        <v>348</v>
      </c>
      <c r="C356" s="355">
        <v>0</v>
      </c>
      <c r="D356" s="355">
        <v>0</v>
      </c>
      <c r="E356" s="355">
        <v>0</v>
      </c>
      <c r="F356" s="356">
        <f t="shared" si="12"/>
        <v>0</v>
      </c>
    </row>
    <row r="357" spans="2:6" ht="18" customHeight="1" x14ac:dyDescent="0.25">
      <c r="B357" s="75">
        <f t="shared" si="11"/>
        <v>349</v>
      </c>
      <c r="C357" s="355">
        <v>0</v>
      </c>
      <c r="D357" s="355">
        <v>0</v>
      </c>
      <c r="E357" s="355">
        <v>0</v>
      </c>
      <c r="F357" s="356">
        <f t="shared" si="12"/>
        <v>0</v>
      </c>
    </row>
    <row r="358" spans="2:6" ht="18" customHeight="1" x14ac:dyDescent="0.25">
      <c r="B358" s="75">
        <f t="shared" si="11"/>
        <v>350</v>
      </c>
      <c r="C358" s="355">
        <v>0</v>
      </c>
      <c r="D358" s="355">
        <v>0</v>
      </c>
      <c r="E358" s="355">
        <v>0</v>
      </c>
      <c r="F358" s="356">
        <f t="shared" si="12"/>
        <v>0</v>
      </c>
    </row>
    <row r="359" spans="2:6" ht="18" customHeight="1" x14ac:dyDescent="0.25">
      <c r="B359" s="75">
        <f t="shared" si="11"/>
        <v>351</v>
      </c>
      <c r="C359" s="355">
        <v>0</v>
      </c>
      <c r="D359" s="355">
        <v>0</v>
      </c>
      <c r="E359" s="355">
        <v>0</v>
      </c>
      <c r="F359" s="356">
        <f t="shared" si="12"/>
        <v>0</v>
      </c>
    </row>
    <row r="360" spans="2:6" ht="18" customHeight="1" x14ac:dyDescent="0.25">
      <c r="B360" s="75">
        <f t="shared" si="11"/>
        <v>352</v>
      </c>
      <c r="C360" s="355">
        <v>0</v>
      </c>
      <c r="D360" s="355">
        <v>0</v>
      </c>
      <c r="E360" s="355">
        <v>0</v>
      </c>
      <c r="F360" s="356">
        <f t="shared" si="12"/>
        <v>0</v>
      </c>
    </row>
    <row r="361" spans="2:6" ht="18" customHeight="1" x14ac:dyDescent="0.25">
      <c r="B361" s="75">
        <f t="shared" si="11"/>
        <v>353</v>
      </c>
      <c r="C361" s="355">
        <v>0</v>
      </c>
      <c r="D361" s="355">
        <v>0</v>
      </c>
      <c r="E361" s="355">
        <v>0</v>
      </c>
      <c r="F361" s="356">
        <f t="shared" si="12"/>
        <v>0</v>
      </c>
    </row>
    <row r="362" spans="2:6" ht="18" customHeight="1" x14ac:dyDescent="0.25">
      <c r="B362" s="75">
        <f t="shared" si="11"/>
        <v>354</v>
      </c>
      <c r="C362" s="355">
        <v>0</v>
      </c>
      <c r="D362" s="355">
        <v>0</v>
      </c>
      <c r="E362" s="355">
        <v>0</v>
      </c>
      <c r="F362" s="356">
        <f t="shared" si="12"/>
        <v>0</v>
      </c>
    </row>
    <row r="363" spans="2:6" ht="18" customHeight="1" x14ac:dyDescent="0.25">
      <c r="B363" s="75">
        <f t="shared" si="11"/>
        <v>355</v>
      </c>
      <c r="C363" s="355">
        <v>0</v>
      </c>
      <c r="D363" s="355">
        <v>0</v>
      </c>
      <c r="E363" s="355">
        <v>0</v>
      </c>
      <c r="F363" s="356">
        <f t="shared" si="12"/>
        <v>0</v>
      </c>
    </row>
    <row r="364" spans="2:6" ht="18" customHeight="1" x14ac:dyDescent="0.25">
      <c r="B364" s="75">
        <f t="shared" si="11"/>
        <v>356</v>
      </c>
      <c r="C364" s="355">
        <v>0</v>
      </c>
      <c r="D364" s="355">
        <v>0</v>
      </c>
      <c r="E364" s="355">
        <v>0</v>
      </c>
      <c r="F364" s="356">
        <f t="shared" si="12"/>
        <v>0</v>
      </c>
    </row>
    <row r="365" spans="2:6" ht="18" customHeight="1" x14ac:dyDescent="0.25">
      <c r="B365" s="75">
        <f t="shared" si="11"/>
        <v>357</v>
      </c>
      <c r="C365" s="355">
        <v>0</v>
      </c>
      <c r="D365" s="355">
        <v>0</v>
      </c>
      <c r="E365" s="355">
        <v>0</v>
      </c>
      <c r="F365" s="356">
        <f t="shared" si="12"/>
        <v>0</v>
      </c>
    </row>
    <row r="366" spans="2:6" ht="18" customHeight="1" x14ac:dyDescent="0.25">
      <c r="B366" s="75">
        <f t="shared" si="11"/>
        <v>358</v>
      </c>
      <c r="C366" s="355">
        <v>0</v>
      </c>
      <c r="D366" s="355">
        <v>0</v>
      </c>
      <c r="E366" s="355">
        <v>0</v>
      </c>
      <c r="F366" s="356">
        <f t="shared" si="12"/>
        <v>0</v>
      </c>
    </row>
    <row r="367" spans="2:6" ht="18" customHeight="1" x14ac:dyDescent="0.25">
      <c r="B367" s="75">
        <f t="shared" si="11"/>
        <v>359</v>
      </c>
      <c r="C367" s="355">
        <v>0</v>
      </c>
      <c r="D367" s="355">
        <v>0</v>
      </c>
      <c r="E367" s="355">
        <v>0</v>
      </c>
      <c r="F367" s="356">
        <f t="shared" si="12"/>
        <v>0</v>
      </c>
    </row>
    <row r="368" spans="2:6" ht="18" customHeight="1" x14ac:dyDescent="0.25">
      <c r="B368" s="75">
        <f t="shared" si="11"/>
        <v>360</v>
      </c>
      <c r="C368" s="355">
        <v>0</v>
      </c>
      <c r="D368" s="355">
        <v>0</v>
      </c>
      <c r="E368" s="355">
        <v>0</v>
      </c>
      <c r="F368" s="356">
        <f t="shared" si="12"/>
        <v>0</v>
      </c>
    </row>
    <row r="369" spans="2:6" ht="18" customHeight="1" x14ac:dyDescent="0.25">
      <c r="B369" s="75">
        <f t="shared" si="11"/>
        <v>361</v>
      </c>
      <c r="C369" s="355">
        <v>0</v>
      </c>
      <c r="D369" s="355">
        <v>0</v>
      </c>
      <c r="E369" s="355">
        <v>0</v>
      </c>
      <c r="F369" s="356">
        <f t="shared" si="12"/>
        <v>0</v>
      </c>
    </row>
    <row r="370" spans="2:6" ht="18" customHeight="1" x14ac:dyDescent="0.25">
      <c r="B370" s="75">
        <f t="shared" si="11"/>
        <v>362</v>
      </c>
      <c r="C370" s="355">
        <v>0</v>
      </c>
      <c r="D370" s="355">
        <v>0</v>
      </c>
      <c r="E370" s="355">
        <v>0</v>
      </c>
      <c r="F370" s="356">
        <f t="shared" si="12"/>
        <v>0</v>
      </c>
    </row>
    <row r="371" spans="2:6" ht="18" customHeight="1" x14ac:dyDescent="0.25">
      <c r="B371" s="75">
        <f t="shared" si="11"/>
        <v>363</v>
      </c>
      <c r="C371" s="355">
        <v>0</v>
      </c>
      <c r="D371" s="355">
        <v>0</v>
      </c>
      <c r="E371" s="355">
        <v>0</v>
      </c>
      <c r="F371" s="356">
        <f t="shared" si="12"/>
        <v>0</v>
      </c>
    </row>
    <row r="372" spans="2:6" ht="18" customHeight="1" x14ac:dyDescent="0.25">
      <c r="B372" s="75">
        <f t="shared" si="11"/>
        <v>364</v>
      </c>
      <c r="C372" s="355">
        <v>0</v>
      </c>
      <c r="D372" s="355">
        <v>0</v>
      </c>
      <c r="E372" s="355">
        <v>0</v>
      </c>
      <c r="F372" s="356">
        <f t="shared" si="12"/>
        <v>0</v>
      </c>
    </row>
    <row r="373" spans="2:6" ht="18" customHeight="1" x14ac:dyDescent="0.25">
      <c r="B373" s="75">
        <f t="shared" si="11"/>
        <v>365</v>
      </c>
      <c r="C373" s="355">
        <v>0</v>
      </c>
      <c r="D373" s="355">
        <v>0</v>
      </c>
      <c r="E373" s="355">
        <v>0</v>
      </c>
      <c r="F373" s="356">
        <f t="shared" si="12"/>
        <v>0</v>
      </c>
    </row>
    <row r="374" spans="2:6" ht="18" customHeight="1" x14ac:dyDescent="0.25">
      <c r="B374" s="75">
        <f t="shared" si="11"/>
        <v>366</v>
      </c>
      <c r="C374" s="355">
        <v>0</v>
      </c>
      <c r="D374" s="355">
        <v>0</v>
      </c>
      <c r="E374" s="355">
        <v>0</v>
      </c>
      <c r="F374" s="356">
        <f t="shared" si="12"/>
        <v>0</v>
      </c>
    </row>
    <row r="375" spans="2:6" ht="18" customHeight="1" x14ac:dyDescent="0.25">
      <c r="B375" s="75">
        <f t="shared" si="11"/>
        <v>367</v>
      </c>
      <c r="C375" s="355">
        <v>0</v>
      </c>
      <c r="D375" s="355">
        <v>0</v>
      </c>
      <c r="E375" s="355">
        <v>0</v>
      </c>
      <c r="F375" s="356">
        <f t="shared" si="12"/>
        <v>0</v>
      </c>
    </row>
    <row r="376" spans="2:6" ht="18" customHeight="1" x14ac:dyDescent="0.25">
      <c r="B376" s="75">
        <f t="shared" si="11"/>
        <v>368</v>
      </c>
      <c r="C376" s="355">
        <v>0</v>
      </c>
      <c r="D376" s="355">
        <v>0</v>
      </c>
      <c r="E376" s="355">
        <v>0</v>
      </c>
      <c r="F376" s="356">
        <f t="shared" si="12"/>
        <v>0</v>
      </c>
    </row>
    <row r="377" spans="2:6" ht="18" customHeight="1" x14ac:dyDescent="0.25">
      <c r="B377" s="75">
        <f t="shared" si="11"/>
        <v>369</v>
      </c>
      <c r="C377" s="355">
        <v>0</v>
      </c>
      <c r="D377" s="355">
        <v>0</v>
      </c>
      <c r="E377" s="355">
        <v>0</v>
      </c>
      <c r="F377" s="356">
        <f t="shared" si="12"/>
        <v>0</v>
      </c>
    </row>
    <row r="378" spans="2:6" ht="18" customHeight="1" x14ac:dyDescent="0.25">
      <c r="B378" s="75">
        <f t="shared" si="11"/>
        <v>370</v>
      </c>
      <c r="C378" s="355">
        <v>0</v>
      </c>
      <c r="D378" s="355">
        <v>0</v>
      </c>
      <c r="E378" s="355">
        <v>0</v>
      </c>
      <c r="F378" s="356">
        <f t="shared" si="12"/>
        <v>0</v>
      </c>
    </row>
    <row r="379" spans="2:6" ht="18" customHeight="1" x14ac:dyDescent="0.25">
      <c r="B379" s="75">
        <f t="shared" si="11"/>
        <v>371</v>
      </c>
      <c r="C379" s="355">
        <v>0</v>
      </c>
      <c r="D379" s="355">
        <v>0</v>
      </c>
      <c r="E379" s="355">
        <v>0</v>
      </c>
      <c r="F379" s="356">
        <f t="shared" si="12"/>
        <v>0</v>
      </c>
    </row>
    <row r="380" spans="2:6" ht="18" customHeight="1" x14ac:dyDescent="0.25">
      <c r="B380" s="75">
        <f t="shared" si="11"/>
        <v>372</v>
      </c>
      <c r="C380" s="355">
        <v>0</v>
      </c>
      <c r="D380" s="355">
        <v>0</v>
      </c>
      <c r="E380" s="355">
        <v>0</v>
      </c>
      <c r="F380" s="356">
        <f t="shared" si="12"/>
        <v>0</v>
      </c>
    </row>
    <row r="381" spans="2:6" ht="18" customHeight="1" x14ac:dyDescent="0.25">
      <c r="B381" s="75">
        <f t="shared" si="11"/>
        <v>373</v>
      </c>
      <c r="C381" s="355">
        <v>0</v>
      </c>
      <c r="D381" s="355">
        <v>0</v>
      </c>
      <c r="E381" s="355">
        <v>0</v>
      </c>
      <c r="F381" s="356">
        <f t="shared" si="12"/>
        <v>0</v>
      </c>
    </row>
    <row r="382" spans="2:6" ht="18" customHeight="1" x14ac:dyDescent="0.25">
      <c r="B382" s="75">
        <f t="shared" si="11"/>
        <v>374</v>
      </c>
      <c r="C382" s="355">
        <v>0</v>
      </c>
      <c r="D382" s="355">
        <v>0</v>
      </c>
      <c r="E382" s="355">
        <v>0</v>
      </c>
      <c r="F382" s="356">
        <f t="shared" si="12"/>
        <v>0</v>
      </c>
    </row>
    <row r="383" spans="2:6" ht="18" customHeight="1" x14ac:dyDescent="0.25">
      <c r="B383" s="75">
        <f t="shared" si="11"/>
        <v>375</v>
      </c>
      <c r="C383" s="355">
        <v>0</v>
      </c>
      <c r="D383" s="355">
        <v>0</v>
      </c>
      <c r="E383" s="355">
        <v>0</v>
      </c>
      <c r="F383" s="356">
        <f t="shared" si="12"/>
        <v>0</v>
      </c>
    </row>
    <row r="384" spans="2:6" ht="18" customHeight="1" x14ac:dyDescent="0.25">
      <c r="B384" s="75">
        <f t="shared" si="11"/>
        <v>376</v>
      </c>
      <c r="C384" s="355">
        <v>0</v>
      </c>
      <c r="D384" s="355">
        <v>0</v>
      </c>
      <c r="E384" s="355">
        <v>0</v>
      </c>
      <c r="F384" s="356">
        <f t="shared" ref="F384:F419" si="13">SUM(C384:E384)</f>
        <v>0</v>
      </c>
    </row>
    <row r="385" spans="2:6" ht="18" customHeight="1" x14ac:dyDescent="0.25">
      <c r="B385" s="75">
        <f t="shared" si="11"/>
        <v>377</v>
      </c>
      <c r="C385" s="355">
        <v>0</v>
      </c>
      <c r="D385" s="355">
        <v>0</v>
      </c>
      <c r="E385" s="355">
        <v>0</v>
      </c>
      <c r="F385" s="356">
        <f t="shared" si="13"/>
        <v>0</v>
      </c>
    </row>
    <row r="386" spans="2:6" ht="18" customHeight="1" x14ac:dyDescent="0.25">
      <c r="B386" s="75">
        <f t="shared" si="11"/>
        <v>378</v>
      </c>
      <c r="C386" s="355">
        <v>0</v>
      </c>
      <c r="D386" s="355">
        <v>0</v>
      </c>
      <c r="E386" s="355">
        <v>0</v>
      </c>
      <c r="F386" s="356">
        <f t="shared" si="13"/>
        <v>0</v>
      </c>
    </row>
    <row r="387" spans="2:6" ht="18" customHeight="1" x14ac:dyDescent="0.25">
      <c r="B387" s="75">
        <f t="shared" si="11"/>
        <v>379</v>
      </c>
      <c r="C387" s="355">
        <v>0</v>
      </c>
      <c r="D387" s="355">
        <v>0</v>
      </c>
      <c r="E387" s="355">
        <v>0</v>
      </c>
      <c r="F387" s="356">
        <f t="shared" si="13"/>
        <v>0</v>
      </c>
    </row>
    <row r="388" spans="2:6" ht="18" customHeight="1" x14ac:dyDescent="0.25">
      <c r="B388" s="75">
        <f t="shared" si="11"/>
        <v>380</v>
      </c>
      <c r="C388" s="355">
        <v>0</v>
      </c>
      <c r="D388" s="355">
        <v>0</v>
      </c>
      <c r="E388" s="355">
        <v>0</v>
      </c>
      <c r="F388" s="356">
        <f t="shared" si="13"/>
        <v>0</v>
      </c>
    </row>
    <row r="389" spans="2:6" ht="18" customHeight="1" x14ac:dyDescent="0.25">
      <c r="B389" s="75">
        <f t="shared" si="11"/>
        <v>381</v>
      </c>
      <c r="C389" s="355">
        <v>0</v>
      </c>
      <c r="D389" s="355">
        <v>0</v>
      </c>
      <c r="E389" s="355">
        <v>0</v>
      </c>
      <c r="F389" s="356">
        <f t="shared" si="13"/>
        <v>0</v>
      </c>
    </row>
    <row r="390" spans="2:6" ht="18" customHeight="1" x14ac:dyDescent="0.25">
      <c r="B390" s="75">
        <f t="shared" si="11"/>
        <v>382</v>
      </c>
      <c r="C390" s="355">
        <v>0</v>
      </c>
      <c r="D390" s="355">
        <v>0</v>
      </c>
      <c r="E390" s="355">
        <v>0</v>
      </c>
      <c r="F390" s="356">
        <f t="shared" si="13"/>
        <v>0</v>
      </c>
    </row>
    <row r="391" spans="2:6" ht="18" customHeight="1" x14ac:dyDescent="0.25">
      <c r="B391" s="75">
        <f t="shared" si="11"/>
        <v>383</v>
      </c>
      <c r="C391" s="355">
        <v>0</v>
      </c>
      <c r="D391" s="355">
        <v>0</v>
      </c>
      <c r="E391" s="355">
        <v>0</v>
      </c>
      <c r="F391" s="356">
        <f t="shared" si="13"/>
        <v>0</v>
      </c>
    </row>
    <row r="392" spans="2:6" ht="18" customHeight="1" x14ac:dyDescent="0.25">
      <c r="B392" s="75">
        <f t="shared" si="11"/>
        <v>384</v>
      </c>
      <c r="C392" s="355">
        <v>0</v>
      </c>
      <c r="D392" s="355">
        <v>0</v>
      </c>
      <c r="E392" s="355">
        <v>0</v>
      </c>
      <c r="F392" s="356">
        <f t="shared" si="13"/>
        <v>0</v>
      </c>
    </row>
    <row r="393" spans="2:6" ht="18" customHeight="1" x14ac:dyDescent="0.25">
      <c r="B393" s="75">
        <f t="shared" si="11"/>
        <v>385</v>
      </c>
      <c r="C393" s="355">
        <v>0</v>
      </c>
      <c r="D393" s="355">
        <v>0</v>
      </c>
      <c r="E393" s="355">
        <v>0</v>
      </c>
      <c r="F393" s="356">
        <f t="shared" si="13"/>
        <v>0</v>
      </c>
    </row>
    <row r="394" spans="2:6" ht="18" customHeight="1" x14ac:dyDescent="0.25">
      <c r="B394" s="75">
        <f t="shared" si="11"/>
        <v>386</v>
      </c>
      <c r="C394" s="355">
        <v>0</v>
      </c>
      <c r="D394" s="355">
        <v>0</v>
      </c>
      <c r="E394" s="355">
        <v>0</v>
      </c>
      <c r="F394" s="356">
        <f t="shared" si="13"/>
        <v>0</v>
      </c>
    </row>
    <row r="395" spans="2:6" ht="18" customHeight="1" x14ac:dyDescent="0.25">
      <c r="B395" s="75">
        <f t="shared" ref="B395:B458" si="14">1+B394</f>
        <v>387</v>
      </c>
      <c r="C395" s="355">
        <v>0</v>
      </c>
      <c r="D395" s="355">
        <v>0</v>
      </c>
      <c r="E395" s="355">
        <v>0</v>
      </c>
      <c r="F395" s="356">
        <f t="shared" si="13"/>
        <v>0</v>
      </c>
    </row>
    <row r="396" spans="2:6" ht="18" customHeight="1" x14ac:dyDescent="0.25">
      <c r="B396" s="75">
        <f t="shared" si="14"/>
        <v>388</v>
      </c>
      <c r="C396" s="355">
        <v>0</v>
      </c>
      <c r="D396" s="355">
        <v>0</v>
      </c>
      <c r="E396" s="355">
        <v>0</v>
      </c>
      <c r="F396" s="356">
        <f t="shared" si="13"/>
        <v>0</v>
      </c>
    </row>
    <row r="397" spans="2:6" ht="18" customHeight="1" x14ac:dyDescent="0.25">
      <c r="B397" s="75">
        <f t="shared" si="14"/>
        <v>389</v>
      </c>
      <c r="C397" s="355">
        <v>0</v>
      </c>
      <c r="D397" s="355">
        <v>0</v>
      </c>
      <c r="E397" s="355">
        <v>0</v>
      </c>
      <c r="F397" s="356">
        <f t="shared" si="13"/>
        <v>0</v>
      </c>
    </row>
    <row r="398" spans="2:6" ht="18" customHeight="1" x14ac:dyDescent="0.25">
      <c r="B398" s="75">
        <f t="shared" si="14"/>
        <v>390</v>
      </c>
      <c r="C398" s="355">
        <v>0</v>
      </c>
      <c r="D398" s="355">
        <v>0</v>
      </c>
      <c r="E398" s="355">
        <v>0</v>
      </c>
      <c r="F398" s="356">
        <f t="shared" si="13"/>
        <v>0</v>
      </c>
    </row>
    <row r="399" spans="2:6" ht="18" customHeight="1" x14ac:dyDescent="0.25">
      <c r="B399" s="75">
        <f t="shared" si="14"/>
        <v>391</v>
      </c>
      <c r="C399" s="355">
        <v>0</v>
      </c>
      <c r="D399" s="355">
        <v>0</v>
      </c>
      <c r="E399" s="355">
        <v>0</v>
      </c>
      <c r="F399" s="356">
        <f t="shared" si="13"/>
        <v>0</v>
      </c>
    </row>
    <row r="400" spans="2:6" ht="18" customHeight="1" x14ac:dyDescent="0.25">
      <c r="B400" s="75">
        <f t="shared" si="14"/>
        <v>392</v>
      </c>
      <c r="C400" s="355">
        <v>0</v>
      </c>
      <c r="D400" s="355">
        <v>0</v>
      </c>
      <c r="E400" s="355">
        <v>0</v>
      </c>
      <c r="F400" s="356">
        <f t="shared" si="13"/>
        <v>0</v>
      </c>
    </row>
    <row r="401" spans="2:6" ht="18" customHeight="1" x14ac:dyDescent="0.25">
      <c r="B401" s="75">
        <f t="shared" si="14"/>
        <v>393</v>
      </c>
      <c r="C401" s="355">
        <v>0</v>
      </c>
      <c r="D401" s="355">
        <v>0</v>
      </c>
      <c r="E401" s="355">
        <v>0</v>
      </c>
      <c r="F401" s="356">
        <f t="shared" si="13"/>
        <v>0</v>
      </c>
    </row>
    <row r="402" spans="2:6" ht="18" customHeight="1" x14ac:dyDescent="0.25">
      <c r="B402" s="75">
        <f t="shared" si="14"/>
        <v>394</v>
      </c>
      <c r="C402" s="355">
        <v>0</v>
      </c>
      <c r="D402" s="355">
        <v>0</v>
      </c>
      <c r="E402" s="355">
        <v>0</v>
      </c>
      <c r="F402" s="356">
        <f t="shared" si="13"/>
        <v>0</v>
      </c>
    </row>
    <row r="403" spans="2:6" ht="18" customHeight="1" x14ac:dyDescent="0.25">
      <c r="B403" s="75">
        <f t="shared" si="14"/>
        <v>395</v>
      </c>
      <c r="C403" s="355">
        <v>0</v>
      </c>
      <c r="D403" s="355">
        <v>0</v>
      </c>
      <c r="E403" s="355">
        <v>0</v>
      </c>
      <c r="F403" s="356">
        <f t="shared" si="13"/>
        <v>0</v>
      </c>
    </row>
    <row r="404" spans="2:6" ht="18" customHeight="1" x14ac:dyDescent="0.25">
      <c r="B404" s="75">
        <f t="shared" si="14"/>
        <v>396</v>
      </c>
      <c r="C404" s="355">
        <v>0</v>
      </c>
      <c r="D404" s="355">
        <v>0</v>
      </c>
      <c r="E404" s="355">
        <v>0</v>
      </c>
      <c r="F404" s="356">
        <f t="shared" si="13"/>
        <v>0</v>
      </c>
    </row>
    <row r="405" spans="2:6" ht="18" customHeight="1" x14ac:dyDescent="0.25">
      <c r="B405" s="75">
        <f t="shared" si="14"/>
        <v>397</v>
      </c>
      <c r="C405" s="355">
        <v>0</v>
      </c>
      <c r="D405" s="355">
        <v>0</v>
      </c>
      <c r="E405" s="355">
        <v>0</v>
      </c>
      <c r="F405" s="356">
        <f t="shared" si="13"/>
        <v>0</v>
      </c>
    </row>
    <row r="406" spans="2:6" ht="18" customHeight="1" x14ac:dyDescent="0.25">
      <c r="B406" s="75">
        <f t="shared" si="14"/>
        <v>398</v>
      </c>
      <c r="C406" s="355">
        <v>0</v>
      </c>
      <c r="D406" s="355">
        <v>0</v>
      </c>
      <c r="E406" s="355">
        <v>0</v>
      </c>
      <c r="F406" s="356">
        <f t="shared" si="13"/>
        <v>0</v>
      </c>
    </row>
    <row r="407" spans="2:6" ht="18" customHeight="1" x14ac:dyDescent="0.25">
      <c r="B407" s="75">
        <f t="shared" si="14"/>
        <v>399</v>
      </c>
      <c r="C407" s="355">
        <v>0</v>
      </c>
      <c r="D407" s="355">
        <v>0</v>
      </c>
      <c r="E407" s="355">
        <v>0</v>
      </c>
      <c r="F407" s="356">
        <f t="shared" si="13"/>
        <v>0</v>
      </c>
    </row>
    <row r="408" spans="2:6" ht="18" customHeight="1" x14ac:dyDescent="0.25">
      <c r="B408" s="75">
        <f t="shared" si="14"/>
        <v>400</v>
      </c>
      <c r="C408" s="355">
        <v>0</v>
      </c>
      <c r="D408" s="355">
        <v>0</v>
      </c>
      <c r="E408" s="355">
        <v>0</v>
      </c>
      <c r="F408" s="356">
        <f t="shared" si="13"/>
        <v>0</v>
      </c>
    </row>
    <row r="409" spans="2:6" ht="18" customHeight="1" x14ac:dyDescent="0.25">
      <c r="B409" s="75">
        <f t="shared" si="14"/>
        <v>401</v>
      </c>
      <c r="C409" s="355">
        <v>0</v>
      </c>
      <c r="D409" s="355">
        <v>0</v>
      </c>
      <c r="E409" s="355">
        <v>0</v>
      </c>
      <c r="F409" s="356">
        <f t="shared" si="13"/>
        <v>0</v>
      </c>
    </row>
    <row r="410" spans="2:6" ht="18" customHeight="1" x14ac:dyDescent="0.25">
      <c r="B410" s="75">
        <f t="shared" si="14"/>
        <v>402</v>
      </c>
      <c r="C410" s="355">
        <v>0</v>
      </c>
      <c r="D410" s="355">
        <v>0</v>
      </c>
      <c r="E410" s="355">
        <v>0</v>
      </c>
      <c r="F410" s="356">
        <f t="shared" si="13"/>
        <v>0</v>
      </c>
    </row>
    <row r="411" spans="2:6" ht="18" customHeight="1" x14ac:dyDescent="0.25">
      <c r="B411" s="75">
        <f t="shared" si="14"/>
        <v>403</v>
      </c>
      <c r="C411" s="355">
        <v>0</v>
      </c>
      <c r="D411" s="355">
        <v>0</v>
      </c>
      <c r="E411" s="355">
        <v>0</v>
      </c>
      <c r="F411" s="356">
        <f t="shared" si="13"/>
        <v>0</v>
      </c>
    </row>
    <row r="412" spans="2:6" ht="18" customHeight="1" x14ac:dyDescent="0.25">
      <c r="B412" s="75">
        <f t="shared" si="14"/>
        <v>404</v>
      </c>
      <c r="C412" s="355">
        <v>0</v>
      </c>
      <c r="D412" s="355">
        <v>0</v>
      </c>
      <c r="E412" s="355">
        <v>0</v>
      </c>
      <c r="F412" s="356">
        <f t="shared" si="13"/>
        <v>0</v>
      </c>
    </row>
    <row r="413" spans="2:6" ht="18" customHeight="1" x14ac:dyDescent="0.25">
      <c r="B413" s="75">
        <f t="shared" si="14"/>
        <v>405</v>
      </c>
      <c r="C413" s="355">
        <v>0</v>
      </c>
      <c r="D413" s="355">
        <v>0</v>
      </c>
      <c r="E413" s="355">
        <v>0</v>
      </c>
      <c r="F413" s="356">
        <f t="shared" si="13"/>
        <v>0</v>
      </c>
    </row>
    <row r="414" spans="2:6" ht="18" customHeight="1" x14ac:dyDescent="0.25">
      <c r="B414" s="75">
        <f t="shared" si="14"/>
        <v>406</v>
      </c>
      <c r="C414" s="355">
        <v>0</v>
      </c>
      <c r="D414" s="355">
        <v>0</v>
      </c>
      <c r="E414" s="355">
        <v>0</v>
      </c>
      <c r="F414" s="356">
        <f t="shared" si="13"/>
        <v>0</v>
      </c>
    </row>
    <row r="415" spans="2:6" ht="18" customHeight="1" x14ac:dyDescent="0.25">
      <c r="B415" s="75">
        <f t="shared" si="14"/>
        <v>407</v>
      </c>
      <c r="C415" s="355">
        <v>0</v>
      </c>
      <c r="D415" s="355">
        <v>0</v>
      </c>
      <c r="E415" s="355">
        <v>0</v>
      </c>
      <c r="F415" s="356">
        <f t="shared" si="13"/>
        <v>0</v>
      </c>
    </row>
    <row r="416" spans="2:6" ht="18" customHeight="1" x14ac:dyDescent="0.25">
      <c r="B416" s="75">
        <f t="shared" si="14"/>
        <v>408</v>
      </c>
      <c r="C416" s="355">
        <v>0</v>
      </c>
      <c r="D416" s="355">
        <v>0</v>
      </c>
      <c r="E416" s="355">
        <v>0</v>
      </c>
      <c r="F416" s="356">
        <f t="shared" si="13"/>
        <v>0</v>
      </c>
    </row>
    <row r="417" spans="2:6" ht="18" customHeight="1" x14ac:dyDescent="0.25">
      <c r="B417" s="75">
        <f t="shared" si="14"/>
        <v>409</v>
      </c>
      <c r="C417" s="355">
        <v>0</v>
      </c>
      <c r="D417" s="355">
        <v>0</v>
      </c>
      <c r="E417" s="355">
        <v>0</v>
      </c>
      <c r="F417" s="356">
        <f t="shared" si="13"/>
        <v>0</v>
      </c>
    </row>
    <row r="418" spans="2:6" ht="18" customHeight="1" x14ac:dyDescent="0.25">
      <c r="B418" s="75">
        <f t="shared" si="14"/>
        <v>410</v>
      </c>
      <c r="C418" s="355">
        <v>0</v>
      </c>
      <c r="D418" s="355">
        <v>0</v>
      </c>
      <c r="E418" s="355">
        <v>0</v>
      </c>
      <c r="F418" s="356">
        <f t="shared" si="13"/>
        <v>0</v>
      </c>
    </row>
    <row r="419" spans="2:6" ht="18" customHeight="1" x14ac:dyDescent="0.25">
      <c r="B419" s="75">
        <f t="shared" si="14"/>
        <v>411</v>
      </c>
      <c r="C419" s="355">
        <v>0</v>
      </c>
      <c r="D419" s="355">
        <v>0</v>
      </c>
      <c r="E419" s="355">
        <v>0</v>
      </c>
      <c r="F419" s="356">
        <f t="shared" si="13"/>
        <v>0</v>
      </c>
    </row>
    <row r="420" spans="2:6" ht="18" customHeight="1" x14ac:dyDescent="0.25">
      <c r="B420" s="75">
        <f t="shared" si="14"/>
        <v>412</v>
      </c>
      <c r="C420" s="355">
        <v>0</v>
      </c>
      <c r="D420" s="355">
        <v>0</v>
      </c>
      <c r="E420" s="355">
        <v>0</v>
      </c>
      <c r="F420" s="356">
        <f t="shared" ref="F420:F455" si="15">SUM(C420:E420)</f>
        <v>0</v>
      </c>
    </row>
    <row r="421" spans="2:6" ht="18" customHeight="1" x14ac:dyDescent="0.25">
      <c r="B421" s="75">
        <f t="shared" si="14"/>
        <v>413</v>
      </c>
      <c r="C421" s="355">
        <v>0</v>
      </c>
      <c r="D421" s="355">
        <v>0</v>
      </c>
      <c r="E421" s="355">
        <v>0</v>
      </c>
      <c r="F421" s="356">
        <f t="shared" si="15"/>
        <v>0</v>
      </c>
    </row>
    <row r="422" spans="2:6" ht="18" customHeight="1" x14ac:dyDescent="0.25">
      <c r="B422" s="75">
        <f t="shared" si="14"/>
        <v>414</v>
      </c>
      <c r="C422" s="355">
        <v>0</v>
      </c>
      <c r="D422" s="355">
        <v>0</v>
      </c>
      <c r="E422" s="355">
        <v>0</v>
      </c>
      <c r="F422" s="356">
        <f t="shared" si="15"/>
        <v>0</v>
      </c>
    </row>
    <row r="423" spans="2:6" ht="18" customHeight="1" x14ac:dyDescent="0.25">
      <c r="B423" s="75">
        <f t="shared" si="14"/>
        <v>415</v>
      </c>
      <c r="C423" s="355">
        <v>0</v>
      </c>
      <c r="D423" s="355">
        <v>0</v>
      </c>
      <c r="E423" s="355">
        <v>0</v>
      </c>
      <c r="F423" s="356">
        <f t="shared" si="15"/>
        <v>0</v>
      </c>
    </row>
    <row r="424" spans="2:6" ht="18" customHeight="1" x14ac:dyDescent="0.25">
      <c r="B424" s="75">
        <f t="shared" si="14"/>
        <v>416</v>
      </c>
      <c r="C424" s="355">
        <v>0</v>
      </c>
      <c r="D424" s="355">
        <v>0</v>
      </c>
      <c r="E424" s="355">
        <v>0</v>
      </c>
      <c r="F424" s="356">
        <f t="shared" si="15"/>
        <v>0</v>
      </c>
    </row>
    <row r="425" spans="2:6" ht="18" customHeight="1" x14ac:dyDescent="0.25">
      <c r="B425" s="75">
        <f t="shared" si="14"/>
        <v>417</v>
      </c>
      <c r="C425" s="355">
        <v>0</v>
      </c>
      <c r="D425" s="355">
        <v>0</v>
      </c>
      <c r="E425" s="355">
        <v>0</v>
      </c>
      <c r="F425" s="356">
        <f t="shared" si="15"/>
        <v>0</v>
      </c>
    </row>
    <row r="426" spans="2:6" ht="18" customHeight="1" x14ac:dyDescent="0.25">
      <c r="B426" s="75">
        <f t="shared" si="14"/>
        <v>418</v>
      </c>
      <c r="C426" s="355">
        <v>0</v>
      </c>
      <c r="D426" s="355">
        <v>0</v>
      </c>
      <c r="E426" s="355">
        <v>0</v>
      </c>
      <c r="F426" s="356">
        <f t="shared" si="15"/>
        <v>0</v>
      </c>
    </row>
    <row r="427" spans="2:6" ht="18" customHeight="1" x14ac:dyDescent="0.25">
      <c r="B427" s="75">
        <f t="shared" si="14"/>
        <v>419</v>
      </c>
      <c r="C427" s="355">
        <v>0</v>
      </c>
      <c r="D427" s="355">
        <v>0</v>
      </c>
      <c r="E427" s="355">
        <v>0</v>
      </c>
      <c r="F427" s="356">
        <f t="shared" si="15"/>
        <v>0</v>
      </c>
    </row>
    <row r="428" spans="2:6" ht="18" customHeight="1" x14ac:dyDescent="0.25">
      <c r="B428" s="75">
        <f t="shared" si="14"/>
        <v>420</v>
      </c>
      <c r="C428" s="355">
        <v>0</v>
      </c>
      <c r="D428" s="355">
        <v>0</v>
      </c>
      <c r="E428" s="355">
        <v>0</v>
      </c>
      <c r="F428" s="356">
        <f t="shared" si="15"/>
        <v>0</v>
      </c>
    </row>
    <row r="429" spans="2:6" ht="18" customHeight="1" x14ac:dyDescent="0.25">
      <c r="B429" s="75">
        <f t="shared" si="14"/>
        <v>421</v>
      </c>
      <c r="C429" s="355">
        <v>0</v>
      </c>
      <c r="D429" s="355">
        <v>0</v>
      </c>
      <c r="E429" s="355">
        <v>0</v>
      </c>
      <c r="F429" s="356">
        <f t="shared" si="15"/>
        <v>0</v>
      </c>
    </row>
    <row r="430" spans="2:6" ht="18" customHeight="1" x14ac:dyDescent="0.25">
      <c r="B430" s="75">
        <f t="shared" si="14"/>
        <v>422</v>
      </c>
      <c r="C430" s="355">
        <v>0</v>
      </c>
      <c r="D430" s="355">
        <v>0</v>
      </c>
      <c r="E430" s="355">
        <v>0</v>
      </c>
      <c r="F430" s="356">
        <f t="shared" si="15"/>
        <v>0</v>
      </c>
    </row>
    <row r="431" spans="2:6" ht="18" customHeight="1" x14ac:dyDescent="0.25">
      <c r="B431" s="75">
        <f t="shared" si="14"/>
        <v>423</v>
      </c>
      <c r="C431" s="355">
        <v>0</v>
      </c>
      <c r="D431" s="355">
        <v>0</v>
      </c>
      <c r="E431" s="355">
        <v>0</v>
      </c>
      <c r="F431" s="356">
        <f t="shared" si="15"/>
        <v>0</v>
      </c>
    </row>
    <row r="432" spans="2:6" ht="18" customHeight="1" x14ac:dyDescent="0.25">
      <c r="B432" s="75">
        <f t="shared" si="14"/>
        <v>424</v>
      </c>
      <c r="C432" s="355">
        <v>0</v>
      </c>
      <c r="D432" s="355">
        <v>0</v>
      </c>
      <c r="E432" s="355">
        <v>0</v>
      </c>
      <c r="F432" s="356">
        <f t="shared" si="15"/>
        <v>0</v>
      </c>
    </row>
    <row r="433" spans="2:6" ht="18" customHeight="1" x14ac:dyDescent="0.25">
      <c r="B433" s="75">
        <f t="shared" si="14"/>
        <v>425</v>
      </c>
      <c r="C433" s="355">
        <v>0</v>
      </c>
      <c r="D433" s="355">
        <v>0</v>
      </c>
      <c r="E433" s="355">
        <v>0</v>
      </c>
      <c r="F433" s="356">
        <f t="shared" si="15"/>
        <v>0</v>
      </c>
    </row>
    <row r="434" spans="2:6" ht="18" customHeight="1" x14ac:dyDescent="0.25">
      <c r="B434" s="75">
        <f t="shared" si="14"/>
        <v>426</v>
      </c>
      <c r="C434" s="355">
        <v>0</v>
      </c>
      <c r="D434" s="355">
        <v>0</v>
      </c>
      <c r="E434" s="355">
        <v>0</v>
      </c>
      <c r="F434" s="356">
        <f t="shared" si="15"/>
        <v>0</v>
      </c>
    </row>
    <row r="435" spans="2:6" ht="18" customHeight="1" x14ac:dyDescent="0.25">
      <c r="B435" s="75">
        <f t="shared" si="14"/>
        <v>427</v>
      </c>
      <c r="C435" s="355">
        <v>0</v>
      </c>
      <c r="D435" s="355">
        <v>0</v>
      </c>
      <c r="E435" s="355">
        <v>0</v>
      </c>
      <c r="F435" s="356">
        <f t="shared" si="15"/>
        <v>0</v>
      </c>
    </row>
    <row r="436" spans="2:6" ht="18" customHeight="1" x14ac:dyDescent="0.25">
      <c r="B436" s="75">
        <f t="shared" si="14"/>
        <v>428</v>
      </c>
      <c r="C436" s="355">
        <v>0</v>
      </c>
      <c r="D436" s="355">
        <v>0</v>
      </c>
      <c r="E436" s="355">
        <v>0</v>
      </c>
      <c r="F436" s="356">
        <f t="shared" si="15"/>
        <v>0</v>
      </c>
    </row>
    <row r="437" spans="2:6" ht="18" customHeight="1" x14ac:dyDescent="0.25">
      <c r="B437" s="75">
        <f t="shared" si="14"/>
        <v>429</v>
      </c>
      <c r="C437" s="355">
        <v>0</v>
      </c>
      <c r="D437" s="355">
        <v>0</v>
      </c>
      <c r="E437" s="355">
        <v>0</v>
      </c>
      <c r="F437" s="356">
        <f t="shared" si="15"/>
        <v>0</v>
      </c>
    </row>
    <row r="438" spans="2:6" ht="18" customHeight="1" x14ac:dyDescent="0.25">
      <c r="B438" s="75">
        <f t="shared" si="14"/>
        <v>430</v>
      </c>
      <c r="C438" s="355">
        <v>0</v>
      </c>
      <c r="D438" s="355">
        <v>0</v>
      </c>
      <c r="E438" s="355">
        <v>0</v>
      </c>
      <c r="F438" s="356">
        <f t="shared" si="15"/>
        <v>0</v>
      </c>
    </row>
    <row r="439" spans="2:6" ht="18" customHeight="1" x14ac:dyDescent="0.25">
      <c r="B439" s="75">
        <f t="shared" si="14"/>
        <v>431</v>
      </c>
      <c r="C439" s="355">
        <v>0</v>
      </c>
      <c r="D439" s="355">
        <v>0</v>
      </c>
      <c r="E439" s="355">
        <v>0</v>
      </c>
      <c r="F439" s="356">
        <f t="shared" si="15"/>
        <v>0</v>
      </c>
    </row>
    <row r="440" spans="2:6" ht="18" customHeight="1" x14ac:dyDescent="0.25">
      <c r="B440" s="75">
        <f t="shared" si="14"/>
        <v>432</v>
      </c>
      <c r="C440" s="355">
        <v>0</v>
      </c>
      <c r="D440" s="355">
        <v>0</v>
      </c>
      <c r="E440" s="355">
        <v>0</v>
      </c>
      <c r="F440" s="356">
        <f t="shared" si="15"/>
        <v>0</v>
      </c>
    </row>
    <row r="441" spans="2:6" ht="18" customHeight="1" x14ac:dyDescent="0.25">
      <c r="B441" s="75">
        <f t="shared" si="14"/>
        <v>433</v>
      </c>
      <c r="C441" s="355">
        <v>0</v>
      </c>
      <c r="D441" s="355">
        <v>0</v>
      </c>
      <c r="E441" s="355">
        <v>0</v>
      </c>
      <c r="F441" s="356">
        <f t="shared" si="15"/>
        <v>0</v>
      </c>
    </row>
    <row r="442" spans="2:6" ht="18" customHeight="1" x14ac:dyDescent="0.25">
      <c r="B442" s="75">
        <f t="shared" si="14"/>
        <v>434</v>
      </c>
      <c r="C442" s="355">
        <v>0</v>
      </c>
      <c r="D442" s="355">
        <v>0</v>
      </c>
      <c r="E442" s="355">
        <v>0</v>
      </c>
      <c r="F442" s="356">
        <f t="shared" si="15"/>
        <v>0</v>
      </c>
    </row>
    <row r="443" spans="2:6" ht="18" customHeight="1" x14ac:dyDescent="0.25">
      <c r="B443" s="75">
        <f t="shared" si="14"/>
        <v>435</v>
      </c>
      <c r="C443" s="355">
        <v>0</v>
      </c>
      <c r="D443" s="355">
        <v>0</v>
      </c>
      <c r="E443" s="355">
        <v>0</v>
      </c>
      <c r="F443" s="356">
        <f t="shared" si="15"/>
        <v>0</v>
      </c>
    </row>
    <row r="444" spans="2:6" ht="18" customHeight="1" x14ac:dyDescent="0.25">
      <c r="B444" s="75">
        <f t="shared" si="14"/>
        <v>436</v>
      </c>
      <c r="C444" s="355">
        <v>0</v>
      </c>
      <c r="D444" s="355">
        <v>0</v>
      </c>
      <c r="E444" s="355">
        <v>0</v>
      </c>
      <c r="F444" s="356">
        <f t="shared" si="15"/>
        <v>0</v>
      </c>
    </row>
    <row r="445" spans="2:6" ht="18" customHeight="1" x14ac:dyDescent="0.25">
      <c r="B445" s="75">
        <f t="shared" si="14"/>
        <v>437</v>
      </c>
      <c r="C445" s="355">
        <v>0</v>
      </c>
      <c r="D445" s="355">
        <v>0</v>
      </c>
      <c r="E445" s="355">
        <v>0</v>
      </c>
      <c r="F445" s="356">
        <f t="shared" si="15"/>
        <v>0</v>
      </c>
    </row>
    <row r="446" spans="2:6" ht="18" customHeight="1" x14ac:dyDescent="0.25">
      <c r="B446" s="75">
        <f t="shared" si="14"/>
        <v>438</v>
      </c>
      <c r="C446" s="355">
        <v>0</v>
      </c>
      <c r="D446" s="355">
        <v>0</v>
      </c>
      <c r="E446" s="355">
        <v>0</v>
      </c>
      <c r="F446" s="356">
        <f t="shared" si="15"/>
        <v>0</v>
      </c>
    </row>
    <row r="447" spans="2:6" ht="18" customHeight="1" x14ac:dyDescent="0.25">
      <c r="B447" s="75">
        <f t="shared" si="14"/>
        <v>439</v>
      </c>
      <c r="C447" s="355">
        <v>0</v>
      </c>
      <c r="D447" s="355">
        <v>0</v>
      </c>
      <c r="E447" s="355">
        <v>0</v>
      </c>
      <c r="F447" s="356">
        <f t="shared" si="15"/>
        <v>0</v>
      </c>
    </row>
    <row r="448" spans="2:6" ht="18" customHeight="1" x14ac:dyDescent="0.25">
      <c r="B448" s="75">
        <f t="shared" si="14"/>
        <v>440</v>
      </c>
      <c r="C448" s="355">
        <v>0</v>
      </c>
      <c r="D448" s="355">
        <v>0</v>
      </c>
      <c r="E448" s="355">
        <v>0</v>
      </c>
      <c r="F448" s="356">
        <f t="shared" si="15"/>
        <v>0</v>
      </c>
    </row>
    <row r="449" spans="2:6" ht="18" customHeight="1" x14ac:dyDescent="0.25">
      <c r="B449" s="75">
        <f t="shared" si="14"/>
        <v>441</v>
      </c>
      <c r="C449" s="355">
        <v>0</v>
      </c>
      <c r="D449" s="355">
        <v>0</v>
      </c>
      <c r="E449" s="355">
        <v>0</v>
      </c>
      <c r="F449" s="356">
        <f t="shared" si="15"/>
        <v>0</v>
      </c>
    </row>
    <row r="450" spans="2:6" ht="18" customHeight="1" x14ac:dyDescent="0.25">
      <c r="B450" s="75">
        <f t="shared" si="14"/>
        <v>442</v>
      </c>
      <c r="C450" s="355">
        <v>0</v>
      </c>
      <c r="D450" s="355">
        <v>0</v>
      </c>
      <c r="E450" s="355">
        <v>0</v>
      </c>
      <c r="F450" s="356">
        <f t="shared" si="15"/>
        <v>0</v>
      </c>
    </row>
    <row r="451" spans="2:6" ht="18" customHeight="1" x14ac:dyDescent="0.25">
      <c r="B451" s="75">
        <f t="shared" si="14"/>
        <v>443</v>
      </c>
      <c r="C451" s="355">
        <v>0</v>
      </c>
      <c r="D451" s="355">
        <v>0</v>
      </c>
      <c r="E451" s="355">
        <v>0</v>
      </c>
      <c r="F451" s="356">
        <f t="shared" si="15"/>
        <v>0</v>
      </c>
    </row>
    <row r="452" spans="2:6" ht="18" customHeight="1" x14ac:dyDescent="0.25">
      <c r="B452" s="75">
        <f t="shared" si="14"/>
        <v>444</v>
      </c>
      <c r="C452" s="355">
        <v>0</v>
      </c>
      <c r="D452" s="355">
        <v>0</v>
      </c>
      <c r="E452" s="355">
        <v>0</v>
      </c>
      <c r="F452" s="356">
        <f t="shared" si="15"/>
        <v>0</v>
      </c>
    </row>
    <row r="453" spans="2:6" ht="18" customHeight="1" x14ac:dyDescent="0.25">
      <c r="B453" s="75">
        <f t="shared" si="14"/>
        <v>445</v>
      </c>
      <c r="C453" s="355">
        <v>0</v>
      </c>
      <c r="D453" s="355">
        <v>0</v>
      </c>
      <c r="E453" s="355">
        <v>0</v>
      </c>
      <c r="F453" s="356">
        <f t="shared" si="15"/>
        <v>0</v>
      </c>
    </row>
    <row r="454" spans="2:6" ht="18" customHeight="1" x14ac:dyDescent="0.25">
      <c r="B454" s="75">
        <f t="shared" si="14"/>
        <v>446</v>
      </c>
      <c r="C454" s="355">
        <v>0</v>
      </c>
      <c r="D454" s="355">
        <v>0</v>
      </c>
      <c r="E454" s="355">
        <v>0</v>
      </c>
      <c r="F454" s="356">
        <f t="shared" si="15"/>
        <v>0</v>
      </c>
    </row>
    <row r="455" spans="2:6" ht="18" customHeight="1" x14ac:dyDescent="0.25">
      <c r="B455" s="75">
        <f t="shared" si="14"/>
        <v>447</v>
      </c>
      <c r="C455" s="355">
        <v>0</v>
      </c>
      <c r="D455" s="355">
        <v>0</v>
      </c>
      <c r="E455" s="355">
        <v>0</v>
      </c>
      <c r="F455" s="356">
        <f t="shared" si="15"/>
        <v>0</v>
      </c>
    </row>
    <row r="456" spans="2:6" ht="18" customHeight="1" x14ac:dyDescent="0.25">
      <c r="B456" s="75">
        <f t="shared" si="14"/>
        <v>448</v>
      </c>
      <c r="C456" s="355">
        <v>0</v>
      </c>
      <c r="D456" s="355">
        <v>0</v>
      </c>
      <c r="E456" s="355">
        <v>0</v>
      </c>
      <c r="F456" s="356">
        <f t="shared" ref="F456:F467" si="16">SUM(C456:E456)</f>
        <v>0</v>
      </c>
    </row>
    <row r="457" spans="2:6" ht="18" customHeight="1" x14ac:dyDescent="0.25">
      <c r="B457" s="75">
        <f t="shared" si="14"/>
        <v>449</v>
      </c>
      <c r="C457" s="355">
        <v>0</v>
      </c>
      <c r="D457" s="355">
        <v>0</v>
      </c>
      <c r="E457" s="355">
        <v>0</v>
      </c>
      <c r="F457" s="356">
        <f t="shared" si="16"/>
        <v>0</v>
      </c>
    </row>
    <row r="458" spans="2:6" ht="18" customHeight="1" x14ac:dyDescent="0.25">
      <c r="B458" s="75">
        <f t="shared" si="14"/>
        <v>450</v>
      </c>
      <c r="C458" s="355">
        <v>0</v>
      </c>
      <c r="D458" s="355">
        <v>0</v>
      </c>
      <c r="E458" s="355">
        <v>0</v>
      </c>
      <c r="F458" s="356">
        <f t="shared" si="16"/>
        <v>0</v>
      </c>
    </row>
    <row r="459" spans="2:6" ht="18" customHeight="1" x14ac:dyDescent="0.25">
      <c r="B459" s="75">
        <f t="shared" ref="B459:B488" si="17">1+B458</f>
        <v>451</v>
      </c>
      <c r="C459" s="355">
        <v>0</v>
      </c>
      <c r="D459" s="355">
        <v>0</v>
      </c>
      <c r="E459" s="355">
        <v>0</v>
      </c>
      <c r="F459" s="356">
        <f t="shared" si="16"/>
        <v>0</v>
      </c>
    </row>
    <row r="460" spans="2:6" ht="18" customHeight="1" x14ac:dyDescent="0.25">
      <c r="B460" s="75">
        <f t="shared" si="17"/>
        <v>452</v>
      </c>
      <c r="C460" s="355">
        <v>0</v>
      </c>
      <c r="D460" s="355">
        <v>0</v>
      </c>
      <c r="E460" s="355">
        <v>0</v>
      </c>
      <c r="F460" s="356">
        <f t="shared" si="16"/>
        <v>0</v>
      </c>
    </row>
    <row r="461" spans="2:6" ht="18" customHeight="1" x14ac:dyDescent="0.25">
      <c r="B461" s="75">
        <f t="shared" si="17"/>
        <v>453</v>
      </c>
      <c r="C461" s="355">
        <v>0</v>
      </c>
      <c r="D461" s="355">
        <v>0</v>
      </c>
      <c r="E461" s="355">
        <v>0</v>
      </c>
      <c r="F461" s="356">
        <f t="shared" si="16"/>
        <v>0</v>
      </c>
    </row>
    <row r="462" spans="2:6" ht="18" customHeight="1" x14ac:dyDescent="0.25">
      <c r="B462" s="75">
        <f t="shared" si="17"/>
        <v>454</v>
      </c>
      <c r="C462" s="355">
        <v>0</v>
      </c>
      <c r="D462" s="355">
        <v>0</v>
      </c>
      <c r="E462" s="355">
        <v>0</v>
      </c>
      <c r="F462" s="356">
        <f t="shared" si="16"/>
        <v>0</v>
      </c>
    </row>
    <row r="463" spans="2:6" ht="18" customHeight="1" x14ac:dyDescent="0.25">
      <c r="B463" s="75">
        <f t="shared" si="17"/>
        <v>455</v>
      </c>
      <c r="C463" s="355">
        <v>0</v>
      </c>
      <c r="D463" s="355">
        <v>0</v>
      </c>
      <c r="E463" s="355">
        <v>0</v>
      </c>
      <c r="F463" s="356">
        <f t="shared" si="16"/>
        <v>0</v>
      </c>
    </row>
    <row r="464" spans="2:6" ht="18" customHeight="1" x14ac:dyDescent="0.25">
      <c r="B464" s="75">
        <f t="shared" si="17"/>
        <v>456</v>
      </c>
      <c r="C464" s="355">
        <v>0</v>
      </c>
      <c r="D464" s="355">
        <v>0</v>
      </c>
      <c r="E464" s="355">
        <v>0</v>
      </c>
      <c r="F464" s="356">
        <f t="shared" si="16"/>
        <v>0</v>
      </c>
    </row>
    <row r="465" spans="2:6" ht="18" customHeight="1" x14ac:dyDescent="0.25">
      <c r="B465" s="75">
        <f t="shared" si="17"/>
        <v>457</v>
      </c>
      <c r="C465" s="355">
        <v>0</v>
      </c>
      <c r="D465" s="355">
        <v>0</v>
      </c>
      <c r="E465" s="355">
        <v>0</v>
      </c>
      <c r="F465" s="356">
        <f t="shared" si="16"/>
        <v>0</v>
      </c>
    </row>
    <row r="466" spans="2:6" ht="18" customHeight="1" x14ac:dyDescent="0.25">
      <c r="B466" s="75">
        <f t="shared" si="17"/>
        <v>458</v>
      </c>
      <c r="C466" s="355">
        <v>0</v>
      </c>
      <c r="D466" s="355">
        <v>0</v>
      </c>
      <c r="E466" s="355">
        <v>0</v>
      </c>
      <c r="F466" s="356">
        <f t="shared" si="16"/>
        <v>0</v>
      </c>
    </row>
    <row r="467" spans="2:6" ht="18" customHeight="1" x14ac:dyDescent="0.25">
      <c r="B467" s="75">
        <f t="shared" si="17"/>
        <v>459</v>
      </c>
      <c r="C467" s="355">
        <v>0</v>
      </c>
      <c r="D467" s="355">
        <v>0</v>
      </c>
      <c r="E467" s="355">
        <v>0</v>
      </c>
      <c r="F467" s="356">
        <f t="shared" si="16"/>
        <v>0</v>
      </c>
    </row>
    <row r="468" spans="2:6" ht="18" customHeight="1" x14ac:dyDescent="0.25">
      <c r="B468" s="75">
        <f t="shared" si="17"/>
        <v>460</v>
      </c>
      <c r="C468" s="355">
        <v>0</v>
      </c>
      <c r="D468" s="355">
        <v>0</v>
      </c>
      <c r="E468" s="355">
        <v>0</v>
      </c>
      <c r="F468" s="356">
        <f t="shared" ref="F468:F479" si="18">SUM(C468:E468)</f>
        <v>0</v>
      </c>
    </row>
    <row r="469" spans="2:6" ht="18" customHeight="1" x14ac:dyDescent="0.25">
      <c r="B469" s="75">
        <f t="shared" si="17"/>
        <v>461</v>
      </c>
      <c r="C469" s="355">
        <v>0</v>
      </c>
      <c r="D469" s="355">
        <v>0</v>
      </c>
      <c r="E469" s="355">
        <v>0</v>
      </c>
      <c r="F469" s="356">
        <f t="shared" si="18"/>
        <v>0</v>
      </c>
    </row>
    <row r="470" spans="2:6" ht="18" customHeight="1" x14ac:dyDescent="0.25">
      <c r="B470" s="75">
        <f t="shared" si="17"/>
        <v>462</v>
      </c>
      <c r="C470" s="355">
        <v>0</v>
      </c>
      <c r="D470" s="355">
        <v>0</v>
      </c>
      <c r="E470" s="355">
        <v>0</v>
      </c>
      <c r="F470" s="356">
        <f t="shared" si="18"/>
        <v>0</v>
      </c>
    </row>
    <row r="471" spans="2:6" ht="18" customHeight="1" x14ac:dyDescent="0.25">
      <c r="B471" s="75">
        <f t="shared" si="17"/>
        <v>463</v>
      </c>
      <c r="C471" s="355">
        <v>0</v>
      </c>
      <c r="D471" s="355">
        <v>0</v>
      </c>
      <c r="E471" s="355">
        <v>0</v>
      </c>
      <c r="F471" s="356">
        <f t="shared" si="18"/>
        <v>0</v>
      </c>
    </row>
    <row r="472" spans="2:6" ht="18" customHeight="1" x14ac:dyDescent="0.25">
      <c r="B472" s="75">
        <f t="shared" si="17"/>
        <v>464</v>
      </c>
      <c r="C472" s="355">
        <v>0</v>
      </c>
      <c r="D472" s="355">
        <v>0</v>
      </c>
      <c r="E472" s="355">
        <v>0</v>
      </c>
      <c r="F472" s="356">
        <f t="shared" si="18"/>
        <v>0</v>
      </c>
    </row>
    <row r="473" spans="2:6" ht="18" customHeight="1" x14ac:dyDescent="0.25">
      <c r="B473" s="75">
        <f t="shared" si="17"/>
        <v>465</v>
      </c>
      <c r="C473" s="355">
        <v>0</v>
      </c>
      <c r="D473" s="355">
        <v>0</v>
      </c>
      <c r="E473" s="355">
        <v>0</v>
      </c>
      <c r="F473" s="356">
        <f t="shared" si="18"/>
        <v>0</v>
      </c>
    </row>
    <row r="474" spans="2:6" ht="18" customHeight="1" x14ac:dyDescent="0.25">
      <c r="B474" s="75">
        <f t="shared" si="17"/>
        <v>466</v>
      </c>
      <c r="C474" s="355">
        <v>0</v>
      </c>
      <c r="D474" s="355">
        <v>0</v>
      </c>
      <c r="E474" s="355">
        <v>0</v>
      </c>
      <c r="F474" s="356">
        <f t="shared" si="18"/>
        <v>0</v>
      </c>
    </row>
    <row r="475" spans="2:6" ht="18" customHeight="1" x14ac:dyDescent="0.25">
      <c r="B475" s="75">
        <f t="shared" si="17"/>
        <v>467</v>
      </c>
      <c r="C475" s="355">
        <v>0</v>
      </c>
      <c r="D475" s="355">
        <v>0</v>
      </c>
      <c r="E475" s="355">
        <v>0</v>
      </c>
      <c r="F475" s="356">
        <f t="shared" si="18"/>
        <v>0</v>
      </c>
    </row>
    <row r="476" spans="2:6" ht="18" customHeight="1" x14ac:dyDescent="0.25">
      <c r="B476" s="75">
        <f t="shared" si="17"/>
        <v>468</v>
      </c>
      <c r="C476" s="355">
        <v>0</v>
      </c>
      <c r="D476" s="355">
        <v>0</v>
      </c>
      <c r="E476" s="355">
        <v>0</v>
      </c>
      <c r="F476" s="356">
        <f t="shared" si="18"/>
        <v>0</v>
      </c>
    </row>
    <row r="477" spans="2:6" ht="18" customHeight="1" x14ac:dyDescent="0.25">
      <c r="B477" s="75">
        <f t="shared" si="17"/>
        <v>469</v>
      </c>
      <c r="C477" s="355">
        <v>0</v>
      </c>
      <c r="D477" s="355">
        <v>0</v>
      </c>
      <c r="E477" s="355">
        <v>0</v>
      </c>
      <c r="F477" s="356">
        <f t="shared" si="18"/>
        <v>0</v>
      </c>
    </row>
    <row r="478" spans="2:6" ht="18" customHeight="1" x14ac:dyDescent="0.25">
      <c r="B478" s="75">
        <f t="shared" si="17"/>
        <v>470</v>
      </c>
      <c r="C478" s="355">
        <v>0</v>
      </c>
      <c r="D478" s="355">
        <v>0</v>
      </c>
      <c r="E478" s="355">
        <v>0</v>
      </c>
      <c r="F478" s="356">
        <f t="shared" si="18"/>
        <v>0</v>
      </c>
    </row>
    <row r="479" spans="2:6" ht="18" customHeight="1" x14ac:dyDescent="0.25">
      <c r="B479" s="75">
        <f t="shared" si="17"/>
        <v>471</v>
      </c>
      <c r="C479" s="355">
        <v>0</v>
      </c>
      <c r="D479" s="355">
        <v>0</v>
      </c>
      <c r="E479" s="355">
        <v>0</v>
      </c>
      <c r="F479" s="356">
        <f t="shared" si="18"/>
        <v>0</v>
      </c>
    </row>
    <row r="480" spans="2:6" ht="18" customHeight="1" x14ac:dyDescent="0.25">
      <c r="B480" s="75">
        <f t="shared" si="17"/>
        <v>472</v>
      </c>
      <c r="C480" s="355">
        <v>0</v>
      </c>
      <c r="D480" s="355">
        <v>0</v>
      </c>
      <c r="E480" s="355">
        <v>0</v>
      </c>
      <c r="F480" s="356">
        <f t="shared" ref="F480:F488" si="19">SUM(C480:E480)</f>
        <v>0</v>
      </c>
    </row>
    <row r="481" spans="2:6" ht="18" customHeight="1" x14ac:dyDescent="0.25">
      <c r="B481" s="75">
        <f t="shared" si="17"/>
        <v>473</v>
      </c>
      <c r="C481" s="355">
        <v>0</v>
      </c>
      <c r="D481" s="355">
        <v>0</v>
      </c>
      <c r="E481" s="355">
        <v>0</v>
      </c>
      <c r="F481" s="356">
        <f t="shared" si="19"/>
        <v>0</v>
      </c>
    </row>
    <row r="482" spans="2:6" ht="18" customHeight="1" x14ac:dyDescent="0.25">
      <c r="B482" s="75">
        <f t="shared" si="17"/>
        <v>474</v>
      </c>
      <c r="C482" s="355">
        <v>0</v>
      </c>
      <c r="D482" s="355">
        <v>0</v>
      </c>
      <c r="E482" s="355">
        <v>0</v>
      </c>
      <c r="F482" s="356">
        <f t="shared" si="19"/>
        <v>0</v>
      </c>
    </row>
    <row r="483" spans="2:6" ht="18" customHeight="1" x14ac:dyDescent="0.25">
      <c r="B483" s="75">
        <f t="shared" si="17"/>
        <v>475</v>
      </c>
      <c r="C483" s="355">
        <v>0</v>
      </c>
      <c r="D483" s="355">
        <v>0</v>
      </c>
      <c r="E483" s="355">
        <v>0</v>
      </c>
      <c r="F483" s="356">
        <f t="shared" si="19"/>
        <v>0</v>
      </c>
    </row>
    <row r="484" spans="2:6" ht="18" customHeight="1" x14ac:dyDescent="0.25">
      <c r="B484" s="75">
        <f t="shared" si="17"/>
        <v>476</v>
      </c>
      <c r="C484" s="355">
        <v>0</v>
      </c>
      <c r="D484" s="355">
        <v>0</v>
      </c>
      <c r="E484" s="355">
        <v>0</v>
      </c>
      <c r="F484" s="356">
        <f t="shared" si="19"/>
        <v>0</v>
      </c>
    </row>
    <row r="485" spans="2:6" ht="18" customHeight="1" x14ac:dyDescent="0.25">
      <c r="B485" s="75">
        <f t="shared" si="17"/>
        <v>477</v>
      </c>
      <c r="C485" s="355">
        <v>0</v>
      </c>
      <c r="D485" s="355">
        <v>0</v>
      </c>
      <c r="E485" s="355">
        <v>0</v>
      </c>
      <c r="F485" s="356">
        <f t="shared" si="19"/>
        <v>0</v>
      </c>
    </row>
    <row r="486" spans="2:6" ht="18" customHeight="1" x14ac:dyDescent="0.25">
      <c r="B486" s="75">
        <f t="shared" si="17"/>
        <v>478</v>
      </c>
      <c r="C486" s="355">
        <v>0</v>
      </c>
      <c r="D486" s="355">
        <v>0</v>
      </c>
      <c r="E486" s="355">
        <v>0</v>
      </c>
      <c r="F486" s="356">
        <f t="shared" si="19"/>
        <v>0</v>
      </c>
    </row>
    <row r="487" spans="2:6" ht="18" customHeight="1" x14ac:dyDescent="0.25">
      <c r="B487" s="75">
        <f t="shared" si="17"/>
        <v>479</v>
      </c>
      <c r="C487" s="355">
        <v>0</v>
      </c>
      <c r="D487" s="355">
        <v>0</v>
      </c>
      <c r="E487" s="355">
        <v>0</v>
      </c>
      <c r="F487" s="356">
        <f t="shared" si="19"/>
        <v>0</v>
      </c>
    </row>
    <row r="488" spans="2:6" ht="18" customHeight="1" x14ac:dyDescent="0.25">
      <c r="B488" s="75">
        <f t="shared" si="17"/>
        <v>480</v>
      </c>
      <c r="C488" s="355">
        <v>0</v>
      </c>
      <c r="D488" s="355">
        <v>0</v>
      </c>
      <c r="E488" s="355">
        <v>0</v>
      </c>
      <c r="F488" s="356">
        <f t="shared" si="19"/>
        <v>0</v>
      </c>
    </row>
  </sheetData>
  <sheetProtection selectLockedCells="1"/>
  <mergeCells count="4">
    <mergeCell ref="B1:F1"/>
    <mergeCell ref="B7:B8"/>
    <mergeCell ref="C7:F7"/>
    <mergeCell ref="B2:D2"/>
  </mergeCells>
  <pageMargins left="0.7" right="0.7" top="0.75" bottom="0.75" header="0.3" footer="0.3"/>
  <pageSetup orientation="portrait"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623C3-1E3D-4310-B9DC-2C5AB0AE1CCF}">
  <sheetPr>
    <tabColor rgb="FFFFFF99"/>
  </sheetPr>
  <dimension ref="A1:IV615"/>
  <sheetViews>
    <sheetView zoomScale="80" zoomScaleNormal="80" workbookViewId="0">
      <selection sqref="A1:AT1"/>
    </sheetView>
  </sheetViews>
  <sheetFormatPr defaultColWidth="0" defaultRowHeight="18" customHeight="1" x14ac:dyDescent="0.25"/>
  <cols>
    <col min="1" max="1" width="9.44140625" style="30" bestFit="1" customWidth="1"/>
    <col min="2" max="2" width="11" style="30" customWidth="1"/>
    <col min="3" max="3" width="12.21875" style="30" customWidth="1"/>
    <col min="4" max="7" width="10.21875" style="30" customWidth="1"/>
    <col min="8" max="8" width="9.5546875" style="18" customWidth="1"/>
    <col min="9" max="9" width="11" style="30" customWidth="1"/>
    <col min="10" max="10" width="12.21875" style="30" customWidth="1"/>
    <col min="11" max="14" width="10.21875" style="30" customWidth="1"/>
    <col min="15" max="15" width="9.5546875" style="18" customWidth="1"/>
    <col min="16" max="16" width="11" style="30" customWidth="1"/>
    <col min="17" max="17" width="12.21875" style="30" customWidth="1"/>
    <col min="18" max="21" width="10.21875" style="30" customWidth="1"/>
    <col min="22" max="22" width="9.5546875" style="18" customWidth="1"/>
    <col min="23" max="23" width="11" style="30" customWidth="1"/>
    <col min="24" max="24" width="12.21875" style="30" customWidth="1"/>
    <col min="25" max="28" width="10.21875" style="30" customWidth="1"/>
    <col min="29" max="29" width="9.5546875" style="18" customWidth="1"/>
    <col min="30" max="30" width="11" style="30" customWidth="1"/>
    <col min="31" max="31" width="12.21875" style="30" customWidth="1"/>
    <col min="32" max="35" width="10.21875" style="30" customWidth="1"/>
    <col min="36" max="36" width="9.5546875" style="18" customWidth="1"/>
    <col min="37" max="37" width="11" style="30" customWidth="1"/>
    <col min="38" max="38" width="12.21875" style="30" customWidth="1"/>
    <col min="39" max="42" width="10.21875" style="30" customWidth="1"/>
    <col min="43" max="43" width="9.5546875" style="18" customWidth="1"/>
    <col min="44" max="44" width="2.44140625" style="18" customWidth="1"/>
    <col min="45" max="45" width="13.44140625" style="30" customWidth="1"/>
    <col min="46" max="48" width="21.5546875" style="77" customWidth="1"/>
    <col min="49" max="49" width="3.21875" style="779" customWidth="1"/>
    <col min="50" max="50" width="9.44140625" style="30" bestFit="1" customWidth="1"/>
    <col min="51" max="51" width="11" style="30" customWidth="1"/>
    <col min="52" max="52" width="12.21875" style="30" customWidth="1"/>
    <col min="53" max="56" width="10.21875" style="30" customWidth="1"/>
    <col min="57" max="57" width="9.5546875" style="18" customWidth="1"/>
    <col min="58" max="58" width="11" style="30" customWidth="1"/>
    <col min="59" max="59" width="12.21875" style="30" customWidth="1"/>
    <col min="60" max="63" width="10.21875" style="30" customWidth="1"/>
    <col min="64" max="64" width="9.5546875" style="18" customWidth="1"/>
    <col min="65" max="65" width="11" style="30" customWidth="1"/>
    <col min="66" max="66" width="12.21875" style="30" customWidth="1"/>
    <col min="67" max="70" width="10.21875" style="30" customWidth="1"/>
    <col min="71" max="71" width="9.5546875" style="18" customWidth="1"/>
    <col min="72" max="72" width="11" style="30" customWidth="1"/>
    <col min="73" max="73" width="12.21875" style="30" customWidth="1"/>
    <col min="74" max="77" width="10.21875" style="30" customWidth="1"/>
    <col min="78" max="78" width="9.5546875" style="18" customWidth="1"/>
    <col min="79" max="79" width="11" style="30" customWidth="1"/>
    <col min="80" max="80" width="12.21875" style="30" customWidth="1"/>
    <col min="81" max="84" width="10.21875" style="30" customWidth="1"/>
    <col min="85" max="85" width="9.5546875" style="18" customWidth="1"/>
    <col min="86" max="86" width="11" style="30" customWidth="1"/>
    <col min="87" max="87" width="12.21875" style="30" customWidth="1"/>
    <col min="88" max="91" width="10.21875" style="30" customWidth="1"/>
    <col min="92" max="92" width="9.5546875" style="18" customWidth="1"/>
    <col min="93" max="93" width="2.44140625" style="18" customWidth="1"/>
    <col min="94" max="94" width="13.44140625" style="30" customWidth="1"/>
    <col min="95" max="97" width="21.5546875" style="77" customWidth="1"/>
    <col min="98" max="256" width="9.21875" style="18" customWidth="1"/>
    <col min="257" max="16384" width="9.21875" style="18" hidden="1"/>
  </cols>
  <sheetData>
    <row r="1" spans="1:97" s="58" customFormat="1" ht="13.2" x14ac:dyDescent="0.25">
      <c r="A1" s="1006" t="s">
        <v>704</v>
      </c>
      <c r="B1" s="1007"/>
      <c r="C1" s="1007"/>
      <c r="D1" s="1007"/>
      <c r="E1" s="1007"/>
      <c r="F1" s="1007"/>
      <c r="G1" s="1007"/>
      <c r="H1" s="1007"/>
      <c r="I1" s="1007"/>
      <c r="J1" s="1007"/>
      <c r="K1" s="1007"/>
      <c r="L1" s="1007"/>
      <c r="M1" s="1007"/>
      <c r="N1" s="1007"/>
      <c r="O1" s="1007"/>
      <c r="P1" s="1007"/>
      <c r="Q1" s="1007"/>
      <c r="R1" s="1007"/>
      <c r="S1" s="1007"/>
      <c r="T1" s="1007"/>
      <c r="U1" s="1007"/>
      <c r="V1" s="1007"/>
      <c r="W1" s="1007"/>
      <c r="X1" s="1007"/>
      <c r="Y1" s="1007"/>
      <c r="Z1" s="1007"/>
      <c r="AA1" s="1007"/>
      <c r="AB1" s="1007"/>
      <c r="AC1" s="1007"/>
      <c r="AD1" s="1007"/>
      <c r="AE1" s="1007"/>
      <c r="AF1" s="1007"/>
      <c r="AG1" s="1007"/>
      <c r="AH1" s="1007"/>
      <c r="AI1" s="1007"/>
      <c r="AJ1" s="1007"/>
      <c r="AK1" s="1007"/>
      <c r="AL1" s="1007"/>
      <c r="AM1" s="1007"/>
      <c r="AN1" s="1007"/>
      <c r="AO1" s="1007"/>
      <c r="AP1" s="1007"/>
      <c r="AQ1" s="1007"/>
      <c r="AR1" s="1007"/>
      <c r="AS1" s="1007"/>
      <c r="AT1" s="1008"/>
      <c r="AU1" s="711"/>
      <c r="AV1" s="57"/>
      <c r="AW1" s="779"/>
      <c r="AX1" s="776"/>
      <c r="AY1" s="777"/>
      <c r="AZ1" s="777"/>
      <c r="BA1" s="777"/>
      <c r="BB1" s="777"/>
      <c r="BC1" s="777"/>
      <c r="BD1" s="777"/>
      <c r="BE1" s="777"/>
      <c r="BF1" s="777"/>
      <c r="BG1" s="777"/>
      <c r="BH1" s="777"/>
      <c r="BI1" s="777"/>
      <c r="BJ1" s="777"/>
      <c r="BK1" s="777"/>
      <c r="BL1" s="777"/>
      <c r="BM1" s="777"/>
      <c r="BN1" s="777"/>
      <c r="BO1" s="777"/>
      <c r="BP1" s="777"/>
      <c r="BQ1" s="777"/>
      <c r="BR1" s="777"/>
      <c r="BS1" s="777"/>
      <c r="BT1" s="777"/>
      <c r="BU1" s="777"/>
      <c r="BV1" s="777"/>
      <c r="BW1" s="777"/>
      <c r="BX1" s="777"/>
      <c r="BY1" s="777"/>
      <c r="BZ1" s="777"/>
      <c r="CA1" s="777"/>
      <c r="CB1" s="777"/>
      <c r="CC1" s="777"/>
      <c r="CD1" s="777"/>
      <c r="CE1" s="777"/>
      <c r="CF1" s="777"/>
      <c r="CG1" s="777"/>
      <c r="CH1" s="777"/>
      <c r="CI1" s="777"/>
      <c r="CJ1" s="777"/>
      <c r="CK1" s="777"/>
      <c r="CL1" s="777"/>
      <c r="CM1" s="777"/>
      <c r="CN1" s="777"/>
      <c r="CO1" s="777"/>
      <c r="CP1" s="777"/>
      <c r="CQ1" s="778"/>
      <c r="CR1" s="711"/>
      <c r="CS1" s="57"/>
    </row>
    <row r="2" spans="1:97" ht="14.25" customHeight="1" x14ac:dyDescent="0.25">
      <c r="A2" s="981" t="s">
        <v>435</v>
      </c>
      <c r="B2" s="981"/>
      <c r="C2" s="981"/>
      <c r="D2" s="635"/>
      <c r="E2" s="635"/>
      <c r="F2" s="635"/>
      <c r="G2" s="635"/>
      <c r="H2" s="635"/>
      <c r="I2" s="635"/>
      <c r="J2" s="635"/>
      <c r="K2" s="635"/>
      <c r="L2" s="635"/>
      <c r="M2" s="635"/>
      <c r="N2" s="635"/>
      <c r="O2" s="635"/>
      <c r="P2" s="635"/>
      <c r="Q2" s="635"/>
      <c r="R2" s="635"/>
      <c r="S2" s="635"/>
      <c r="T2" s="635"/>
      <c r="U2" s="635"/>
      <c r="V2" s="635"/>
      <c r="W2" s="635"/>
      <c r="X2" s="635"/>
      <c r="Y2" s="635"/>
      <c r="Z2" s="635"/>
      <c r="AA2" s="635"/>
      <c r="AB2" s="635"/>
      <c r="AC2" s="635"/>
      <c r="AD2" s="635"/>
      <c r="AE2" s="635"/>
      <c r="AF2" s="635"/>
      <c r="AG2" s="635"/>
      <c r="AH2" s="635"/>
      <c r="AI2" s="635"/>
      <c r="AJ2" s="635"/>
      <c r="AK2" s="635"/>
      <c r="AL2" s="635"/>
      <c r="AM2" s="635"/>
      <c r="AN2" s="635"/>
      <c r="AO2" s="635"/>
      <c r="AP2" s="635"/>
      <c r="AQ2" s="635"/>
      <c r="AR2" s="635"/>
      <c r="AS2" s="635"/>
      <c r="AT2" s="635"/>
      <c r="AU2" s="635"/>
      <c r="AV2" s="18"/>
      <c r="AX2" s="782" t="s">
        <v>831</v>
      </c>
      <c r="AY2" s="635"/>
      <c r="AZ2" s="635"/>
      <c r="BA2" s="635"/>
      <c r="BB2" s="635"/>
      <c r="BC2" s="635"/>
      <c r="BD2" s="635"/>
      <c r="BE2" s="635"/>
      <c r="BF2" s="635"/>
      <c r="BG2" s="635"/>
      <c r="BH2" s="635"/>
      <c r="BI2" s="635"/>
      <c r="BJ2" s="635"/>
      <c r="BK2" s="635"/>
      <c r="BL2" s="635"/>
      <c r="BM2" s="635"/>
      <c r="BN2" s="635"/>
      <c r="BO2" s="635"/>
      <c r="BP2" s="635"/>
      <c r="BQ2" s="635"/>
      <c r="BR2" s="635"/>
      <c r="BS2" s="635"/>
      <c r="BT2" s="635"/>
      <c r="BU2" s="635"/>
      <c r="BV2" s="635"/>
      <c r="BW2" s="635"/>
      <c r="BX2" s="635"/>
      <c r="BY2" s="635"/>
      <c r="BZ2" s="635"/>
      <c r="CA2" s="635"/>
      <c r="CB2" s="635"/>
      <c r="CC2" s="635"/>
      <c r="CD2" s="635"/>
      <c r="CE2" s="635"/>
      <c r="CF2" s="635"/>
      <c r="CG2" s="635"/>
      <c r="CH2" s="635"/>
      <c r="CI2" s="635"/>
      <c r="CJ2" s="635"/>
      <c r="CK2" s="635"/>
      <c r="CL2" s="635"/>
      <c r="CM2" s="635"/>
      <c r="CN2" s="635"/>
      <c r="CO2" s="635"/>
      <c r="CP2" s="635"/>
      <c r="CQ2" s="635"/>
      <c r="CR2" s="635"/>
      <c r="CS2" s="18"/>
    </row>
    <row r="3" spans="1:97" ht="14.25" customHeight="1" x14ac:dyDescent="0.25">
      <c r="A3" s="19" t="s">
        <v>436</v>
      </c>
      <c r="B3" s="40"/>
      <c r="C3" s="40"/>
      <c r="D3" s="635"/>
      <c r="E3" s="635"/>
      <c r="F3" s="635"/>
      <c r="G3" s="635"/>
      <c r="H3" s="635"/>
      <c r="I3" s="635"/>
      <c r="J3" s="635"/>
      <c r="K3" s="635"/>
      <c r="L3" s="635"/>
      <c r="M3" s="635"/>
      <c r="N3" s="635"/>
      <c r="O3" s="635"/>
      <c r="P3" s="40"/>
      <c r="Q3" s="40"/>
      <c r="R3" s="635"/>
      <c r="S3" s="635"/>
      <c r="T3" s="635"/>
      <c r="U3" s="635"/>
      <c r="V3" s="635"/>
      <c r="W3" s="635"/>
      <c r="X3" s="635"/>
      <c r="Y3" s="635"/>
      <c r="Z3" s="635"/>
      <c r="AA3" s="635"/>
      <c r="AB3" s="635"/>
      <c r="AC3" s="635"/>
      <c r="AD3" s="635"/>
      <c r="AE3" s="635"/>
      <c r="AF3" s="635"/>
      <c r="AG3" s="635"/>
      <c r="AH3" s="635"/>
      <c r="AI3" s="635"/>
      <c r="AJ3" s="635"/>
      <c r="AK3" s="635"/>
      <c r="AL3" s="635"/>
      <c r="AM3" s="635"/>
      <c r="AN3" s="635"/>
      <c r="AO3" s="635"/>
      <c r="AP3" s="635"/>
      <c r="AQ3" s="635"/>
      <c r="AR3" s="635"/>
      <c r="AS3" s="635"/>
      <c r="AT3" s="635"/>
      <c r="AU3" s="635"/>
      <c r="AV3" s="18"/>
      <c r="AX3" s="635"/>
      <c r="AY3" s="635"/>
      <c r="AZ3" s="635"/>
      <c r="BA3" s="635"/>
      <c r="BB3" s="635"/>
      <c r="BC3" s="635"/>
      <c r="BD3" s="635"/>
      <c r="BE3" s="635"/>
      <c r="BF3" s="635"/>
      <c r="BG3" s="635"/>
      <c r="BH3" s="635"/>
      <c r="BI3" s="635"/>
      <c r="BJ3" s="635"/>
      <c r="BK3" s="635"/>
      <c r="BL3" s="635"/>
      <c r="BM3" s="40"/>
      <c r="BN3" s="40"/>
      <c r="BO3" s="635"/>
      <c r="BP3" s="635"/>
      <c r="BQ3" s="635"/>
      <c r="BR3" s="635"/>
      <c r="BS3" s="635"/>
      <c r="BT3" s="635"/>
      <c r="BU3" s="635"/>
      <c r="BV3" s="635"/>
      <c r="BW3" s="635"/>
      <c r="BX3" s="635"/>
      <c r="BY3" s="635"/>
      <c r="BZ3" s="635"/>
      <c r="CA3" s="635"/>
      <c r="CB3" s="635"/>
      <c r="CC3" s="635"/>
      <c r="CD3" s="635"/>
      <c r="CE3" s="635"/>
      <c r="CF3" s="635"/>
      <c r="CG3" s="635"/>
      <c r="CH3" s="635"/>
      <c r="CI3" s="635"/>
      <c r="CJ3" s="635"/>
      <c r="CK3" s="635"/>
      <c r="CL3" s="635"/>
      <c r="CM3" s="635"/>
      <c r="CN3" s="635"/>
      <c r="CO3" s="635"/>
      <c r="CP3" s="635"/>
      <c r="CQ3" s="635"/>
      <c r="CR3" s="635"/>
      <c r="CS3" s="18"/>
    </row>
    <row r="4" spans="1:97" ht="14.25" customHeight="1" x14ac:dyDescent="0.25">
      <c r="A4" s="19" t="s">
        <v>693</v>
      </c>
      <c r="B4" s="40"/>
      <c r="C4" s="40"/>
      <c r="D4" s="635"/>
      <c r="E4" s="635"/>
      <c r="F4" s="635"/>
      <c r="G4" s="635"/>
      <c r="H4" s="635"/>
      <c r="I4" s="635"/>
      <c r="J4" s="635"/>
      <c r="K4" s="635"/>
      <c r="L4" s="635"/>
      <c r="M4" s="635"/>
      <c r="N4" s="635"/>
      <c r="O4" s="635"/>
      <c r="P4" s="40"/>
      <c r="Q4" s="40"/>
      <c r="R4" s="635"/>
      <c r="S4" s="635"/>
      <c r="T4" s="635"/>
      <c r="U4" s="635"/>
      <c r="V4" s="635"/>
      <c r="W4" s="635"/>
      <c r="X4" s="635"/>
      <c r="Y4" s="635"/>
      <c r="Z4" s="635"/>
      <c r="AA4" s="635"/>
      <c r="AB4" s="635"/>
      <c r="AC4" s="635"/>
      <c r="AD4" s="635"/>
      <c r="AE4" s="635"/>
      <c r="AF4" s="635"/>
      <c r="AG4" s="635"/>
      <c r="AH4" s="635"/>
      <c r="AI4" s="635"/>
      <c r="AJ4" s="635"/>
      <c r="AK4" s="635"/>
      <c r="AL4" s="635"/>
      <c r="AM4" s="635"/>
      <c r="AN4" s="635"/>
      <c r="AO4" s="635"/>
      <c r="AP4" s="635"/>
      <c r="AQ4" s="635"/>
      <c r="AR4" s="635"/>
      <c r="AS4" s="635"/>
      <c r="AT4" s="635"/>
      <c r="AU4" s="635"/>
      <c r="AV4" s="18"/>
      <c r="AX4" s="635"/>
      <c r="AY4" s="635"/>
      <c r="AZ4" s="635"/>
      <c r="BA4" s="635"/>
      <c r="BB4" s="635"/>
      <c r="BC4" s="635"/>
      <c r="BD4" s="635"/>
      <c r="BE4" s="635"/>
      <c r="BF4" s="635"/>
      <c r="BG4" s="635"/>
      <c r="BH4" s="635"/>
      <c r="BI4" s="635"/>
      <c r="BJ4" s="635"/>
      <c r="BK4" s="635"/>
      <c r="BL4" s="635"/>
      <c r="BM4" s="40"/>
      <c r="BN4" s="40"/>
      <c r="BO4" s="635"/>
      <c r="BP4" s="635"/>
      <c r="BQ4" s="635"/>
      <c r="BR4" s="635"/>
      <c r="BS4" s="635"/>
      <c r="BT4" s="635"/>
      <c r="BU4" s="635"/>
      <c r="BV4" s="635"/>
      <c r="BW4" s="635"/>
      <c r="BX4" s="635"/>
      <c r="BY4" s="635"/>
      <c r="BZ4" s="635"/>
      <c r="CA4" s="635"/>
      <c r="CB4" s="635"/>
      <c r="CC4" s="635"/>
      <c r="CD4" s="635"/>
      <c r="CE4" s="635"/>
      <c r="CF4" s="635"/>
      <c r="CG4" s="635"/>
      <c r="CH4" s="635"/>
      <c r="CI4" s="635"/>
      <c r="CJ4" s="635"/>
      <c r="CK4" s="635"/>
      <c r="CL4" s="635"/>
      <c r="CM4" s="635"/>
      <c r="CN4" s="635"/>
      <c r="CO4" s="635"/>
      <c r="CP4" s="635"/>
      <c r="CQ4" s="635"/>
      <c r="CR4" s="635"/>
      <c r="CS4" s="18"/>
    </row>
    <row r="5" spans="1:97" ht="18" customHeight="1" x14ac:dyDescent="0.25">
      <c r="A5" s="59" t="s">
        <v>263</v>
      </c>
      <c r="H5" s="26"/>
      <c r="O5" s="26"/>
      <c r="V5" s="26"/>
      <c r="AC5" s="26"/>
      <c r="AJ5" s="26"/>
      <c r="AQ5" s="26"/>
      <c r="AS5" s="18"/>
      <c r="AT5" s="18"/>
      <c r="AU5" s="18"/>
      <c r="AV5" s="18"/>
      <c r="AX5" s="635"/>
      <c r="AY5" s="635"/>
      <c r="AZ5" s="635"/>
      <c r="BA5" s="635"/>
      <c r="BB5" s="635"/>
      <c r="BC5" s="635"/>
      <c r="BD5" s="635"/>
      <c r="BE5" s="635"/>
      <c r="BL5" s="26"/>
      <c r="BS5" s="26"/>
      <c r="BZ5" s="26"/>
      <c r="CG5" s="26"/>
      <c r="CN5" s="26"/>
      <c r="CP5" s="18"/>
      <c r="CQ5" s="18"/>
      <c r="CR5" s="18"/>
      <c r="CS5" s="18"/>
    </row>
    <row r="6" spans="1:97" ht="18" customHeight="1" x14ac:dyDescent="0.25">
      <c r="A6" s="59" t="s">
        <v>267</v>
      </c>
      <c r="H6" s="26"/>
      <c r="O6" s="26"/>
      <c r="V6" s="26"/>
      <c r="AC6" s="26"/>
      <c r="AJ6" s="26"/>
      <c r="AQ6" s="26"/>
      <c r="AS6" s="18"/>
      <c r="AT6" s="18"/>
      <c r="AU6" s="18"/>
      <c r="AV6" s="18"/>
      <c r="AX6" s="635"/>
      <c r="AY6" s="635"/>
      <c r="AZ6" s="635"/>
      <c r="BA6" s="635"/>
      <c r="BB6" s="635"/>
      <c r="BC6" s="635"/>
      <c r="BD6" s="635"/>
      <c r="BE6" s="635"/>
      <c r="BL6" s="26"/>
      <c r="BS6" s="26"/>
      <c r="BZ6" s="26"/>
      <c r="CG6" s="26"/>
      <c r="CN6" s="26"/>
      <c r="CP6" s="18"/>
      <c r="CQ6" s="18"/>
      <c r="CR6" s="18"/>
      <c r="CS6" s="18"/>
    </row>
    <row r="7" spans="1:97" ht="18" customHeight="1" x14ac:dyDescent="0.25">
      <c r="A7" s="59" t="s">
        <v>809</v>
      </c>
      <c r="H7" s="26"/>
      <c r="O7" s="26"/>
      <c r="V7" s="26"/>
      <c r="AC7" s="26"/>
      <c r="AJ7" s="26"/>
      <c r="AQ7" s="26"/>
      <c r="AS7" s="18"/>
      <c r="AT7" s="18"/>
      <c r="AU7" s="18"/>
      <c r="AV7" s="18"/>
      <c r="AX7" s="635"/>
      <c r="AY7" s="635"/>
      <c r="AZ7" s="635"/>
      <c r="BA7" s="635"/>
      <c r="BB7" s="635"/>
      <c r="BC7" s="635"/>
      <c r="BD7" s="635"/>
      <c r="BE7" s="635"/>
      <c r="BL7" s="26"/>
      <c r="BS7" s="26"/>
      <c r="BZ7" s="26"/>
      <c r="CG7" s="26"/>
      <c r="CN7" s="26"/>
      <c r="CP7" s="18"/>
      <c r="CQ7" s="18"/>
      <c r="CR7" s="18"/>
      <c r="CS7" s="18"/>
    </row>
    <row r="8" spans="1:97" ht="18" customHeight="1" x14ac:dyDescent="0.25">
      <c r="A8" s="59" t="s">
        <v>264</v>
      </c>
      <c r="H8" s="26"/>
      <c r="O8" s="26"/>
      <c r="V8" s="26"/>
      <c r="AC8" s="26"/>
      <c r="AJ8" s="26"/>
      <c r="AQ8" s="26"/>
      <c r="AS8" s="60" t="s">
        <v>579</v>
      </c>
      <c r="AT8" s="61"/>
      <c r="AU8" s="61"/>
      <c r="AV8" s="62"/>
      <c r="AX8" s="635"/>
      <c r="AY8" s="635"/>
      <c r="AZ8" s="635"/>
      <c r="BA8" s="635"/>
      <c r="BB8" s="635"/>
      <c r="BC8" s="635"/>
      <c r="BD8" s="635"/>
      <c r="BE8" s="635"/>
      <c r="BL8" s="26"/>
      <c r="BS8" s="26"/>
      <c r="BZ8" s="26"/>
      <c r="CG8" s="26"/>
      <c r="CN8" s="26"/>
      <c r="CP8" s="60" t="s">
        <v>579</v>
      </c>
      <c r="CQ8" s="61"/>
      <c r="CR8" s="61"/>
      <c r="CS8" s="62"/>
    </row>
    <row r="9" spans="1:97" ht="18" customHeight="1" x14ac:dyDescent="0.25">
      <c r="A9" s="59" t="s">
        <v>265</v>
      </c>
      <c r="H9" s="26"/>
      <c r="O9" s="26"/>
      <c r="V9" s="26"/>
      <c r="AC9" s="26"/>
      <c r="AJ9" s="26"/>
      <c r="AQ9" s="26"/>
      <c r="AS9" s="63" t="s">
        <v>548</v>
      </c>
      <c r="AT9" s="18"/>
      <c r="AU9" s="18"/>
      <c r="AV9" s="50"/>
      <c r="AX9" s="635"/>
      <c r="AY9" s="635"/>
      <c r="AZ9" s="635"/>
      <c r="BA9" s="635"/>
      <c r="BB9" s="635"/>
      <c r="BC9" s="635"/>
      <c r="BD9" s="635"/>
      <c r="BE9" s="635"/>
      <c r="BL9" s="26"/>
      <c r="BS9" s="26"/>
      <c r="BZ9" s="26"/>
      <c r="CG9" s="26"/>
      <c r="CN9" s="26"/>
      <c r="CP9" s="63" t="s">
        <v>548</v>
      </c>
      <c r="CQ9" s="18"/>
      <c r="CR9" s="18"/>
      <c r="CS9" s="50"/>
    </row>
    <row r="10" spans="1:97" ht="18" customHeight="1" x14ac:dyDescent="0.25">
      <c r="A10" s="59" t="s">
        <v>578</v>
      </c>
      <c r="H10" s="26"/>
      <c r="O10" s="26"/>
      <c r="V10" s="26"/>
      <c r="AC10" s="26"/>
      <c r="AJ10" s="26"/>
      <c r="AQ10" s="26"/>
      <c r="AS10" s="54"/>
      <c r="AT10" s="64">
        <f>'Table 2A - Liability Breakdown'!N26+'Table 2A - Liability Breakdown'!C26</f>
        <v>0</v>
      </c>
      <c r="AU10" s="775">
        <f>'Table 2A - Liability Breakdown'!Q26+'Table 2A - Liability Breakdown'!G26</f>
        <v>0</v>
      </c>
      <c r="AV10" s="65">
        <f>'Table 2A - Liability Breakdown'!T26+'Table 2A - Liability Breakdown'!K26</f>
        <v>0</v>
      </c>
      <c r="AX10" s="635"/>
      <c r="AY10" s="635"/>
      <c r="AZ10" s="635"/>
      <c r="BA10" s="635"/>
      <c r="BB10" s="635"/>
      <c r="BC10" s="635"/>
      <c r="BD10" s="635"/>
      <c r="BE10" s="635"/>
      <c r="BL10" s="26"/>
      <c r="BS10" s="26"/>
      <c r="BZ10" s="26"/>
      <c r="CG10" s="26"/>
      <c r="CN10" s="26"/>
      <c r="CP10" s="54"/>
      <c r="CQ10" s="64">
        <f>'Table 2A - Liability Breakdown'!C26+'Table 2A - Liability Breakdown'!D26+'Table 2A - Liability Breakdown'!P26</f>
        <v>0</v>
      </c>
      <c r="CR10" s="775">
        <f>'Table 2A - Liability Breakdown'!G26+'Table 2A - Liability Breakdown'!H26+'Table 2A - Liability Breakdown'!S26</f>
        <v>0</v>
      </c>
      <c r="CS10" s="65">
        <f>'Table 2A - Liability Breakdown'!K26+'Table 2A - Liability Breakdown'!L26+'Table 2A - Liability Breakdown'!V26</f>
        <v>0</v>
      </c>
    </row>
    <row r="11" spans="1:97" ht="18" customHeight="1" x14ac:dyDescent="0.25">
      <c r="A11" s="59" t="s">
        <v>705</v>
      </c>
      <c r="H11" s="26"/>
      <c r="O11" s="26"/>
      <c r="V11" s="26"/>
      <c r="AC11" s="26"/>
      <c r="AJ11" s="26"/>
      <c r="AQ11" s="26"/>
      <c r="AS11" s="63" t="s">
        <v>311</v>
      </c>
      <c r="AT11" s="18"/>
      <c r="AU11" s="18"/>
      <c r="AV11" s="50"/>
      <c r="AX11" s="635"/>
      <c r="AY11" s="635"/>
      <c r="AZ11" s="635"/>
      <c r="BA11" s="635"/>
      <c r="BB11" s="635"/>
      <c r="BC11" s="635"/>
      <c r="BD11" s="635"/>
      <c r="BE11" s="635"/>
      <c r="BL11" s="26"/>
      <c r="BS11" s="26"/>
      <c r="BZ11" s="26"/>
      <c r="CG11" s="26"/>
      <c r="CN11" s="26"/>
      <c r="CP11" s="63" t="s">
        <v>311</v>
      </c>
      <c r="CQ11" s="18"/>
      <c r="CR11" s="18"/>
      <c r="CS11" s="50"/>
    </row>
    <row r="12" spans="1:97" ht="18" customHeight="1" x14ac:dyDescent="0.25">
      <c r="A12" s="59" t="s">
        <v>810</v>
      </c>
      <c r="H12" s="26"/>
      <c r="O12" s="26"/>
      <c r="V12" s="26"/>
      <c r="AC12" s="26"/>
      <c r="AJ12" s="26"/>
      <c r="AQ12" s="26"/>
      <c r="AS12" s="66"/>
      <c r="AT12" s="376">
        <f>SUMPRODUCT(AT16:AT615,'3.2 Liability Shocks'!$E$10:$E$609)</f>
        <v>0</v>
      </c>
      <c r="AU12" s="376">
        <f>SUMPRODUCT(AU16:AU615,'3.2 Liability Shocks'!$E$10:$E$609)</f>
        <v>0</v>
      </c>
      <c r="AV12" s="376">
        <f>SUMPRODUCT(AV16:AV615,'3.2 Liability Shocks'!$E$10:$E$609)</f>
        <v>0</v>
      </c>
      <c r="AX12" s="635"/>
      <c r="AY12" s="635"/>
      <c r="AZ12" s="635"/>
      <c r="BA12" s="635"/>
      <c r="BB12" s="635"/>
      <c r="BC12" s="635"/>
      <c r="BD12" s="635"/>
      <c r="BE12" s="635"/>
      <c r="BL12" s="26"/>
      <c r="BS12" s="26"/>
      <c r="BZ12" s="26"/>
      <c r="CG12" s="26"/>
      <c r="CN12" s="26"/>
      <c r="CP12" s="66"/>
      <c r="CQ12" s="376">
        <f>SUMPRODUCT(CQ16:CQ615,'3.2 Liability Shocks'!$E$10:$E$609)</f>
        <v>0</v>
      </c>
      <c r="CR12" s="376">
        <f>SUMPRODUCT(CR16:CR615,'3.2 Liability Shocks'!$E$10:$E$609)</f>
        <v>0</v>
      </c>
      <c r="CS12" s="376">
        <f>SUMPRODUCT(CS16:CS615,'3.2 Liability Shocks'!$E$10:$E$609)</f>
        <v>0</v>
      </c>
    </row>
    <row r="13" spans="1:97" ht="13.2" x14ac:dyDescent="0.25">
      <c r="A13" s="67" t="s">
        <v>489</v>
      </c>
      <c r="B13" s="68"/>
      <c r="C13" s="68"/>
      <c r="D13" s="18"/>
      <c r="E13" s="68"/>
      <c r="G13" s="69" t="s">
        <v>181</v>
      </c>
      <c r="H13" s="70"/>
      <c r="I13" s="68"/>
      <c r="J13" s="68"/>
      <c r="K13" s="18"/>
      <c r="L13" s="68"/>
      <c r="N13" s="69" t="s">
        <v>181</v>
      </c>
      <c r="O13" s="70"/>
      <c r="P13" s="68"/>
      <c r="Q13" s="68"/>
      <c r="R13" s="18"/>
      <c r="S13" s="68"/>
      <c r="U13" s="69" t="s">
        <v>181</v>
      </c>
      <c r="V13" s="70"/>
      <c r="W13" s="68"/>
      <c r="X13" s="68"/>
      <c r="Y13" s="18"/>
      <c r="Z13" s="68"/>
      <c r="AB13" s="69" t="s">
        <v>181</v>
      </c>
      <c r="AC13" s="70"/>
      <c r="AD13" s="68"/>
      <c r="AE13" s="68"/>
      <c r="AF13" s="18"/>
      <c r="AG13" s="68"/>
      <c r="AI13" s="69" t="s">
        <v>181</v>
      </c>
      <c r="AJ13" s="70"/>
      <c r="AK13" s="68"/>
      <c r="AL13" s="68"/>
      <c r="AM13" s="18"/>
      <c r="AN13" s="68"/>
      <c r="AP13" s="69" t="s">
        <v>181</v>
      </c>
      <c r="AQ13" s="70"/>
      <c r="AR13" s="71"/>
      <c r="AS13" s="996" t="s">
        <v>11</v>
      </c>
      <c r="AT13" s="997"/>
      <c r="AU13" s="997"/>
      <c r="AV13" s="998"/>
      <c r="AX13" s="67"/>
      <c r="AY13" s="68"/>
      <c r="AZ13" s="68"/>
      <c r="BA13" s="18"/>
      <c r="BB13" s="68"/>
      <c r="BD13" s="69" t="s">
        <v>181</v>
      </c>
      <c r="BE13" s="70"/>
      <c r="BF13" s="68"/>
      <c r="BG13" s="68"/>
      <c r="BH13" s="18"/>
      <c r="BI13" s="68"/>
      <c r="BK13" s="69" t="s">
        <v>181</v>
      </c>
      <c r="BL13" s="70"/>
      <c r="BM13" s="68"/>
      <c r="BN13" s="68"/>
      <c r="BO13" s="18"/>
      <c r="BP13" s="68"/>
      <c r="BR13" s="69" t="s">
        <v>181</v>
      </c>
      <c r="BS13" s="70"/>
      <c r="BT13" s="68"/>
      <c r="BU13" s="68"/>
      <c r="BV13" s="18"/>
      <c r="BW13" s="68"/>
      <c r="BY13" s="69" t="s">
        <v>181</v>
      </c>
      <c r="BZ13" s="70"/>
      <c r="CA13" s="68"/>
      <c r="CB13" s="68"/>
      <c r="CC13" s="18"/>
      <c r="CD13" s="68"/>
      <c r="CF13" s="69" t="s">
        <v>181</v>
      </c>
      <c r="CG13" s="70"/>
      <c r="CH13" s="68"/>
      <c r="CI13" s="68"/>
      <c r="CJ13" s="18"/>
      <c r="CK13" s="68"/>
      <c r="CM13" s="69" t="s">
        <v>181</v>
      </c>
      <c r="CN13" s="70"/>
      <c r="CO13" s="71"/>
      <c r="CP13" s="996" t="s">
        <v>11</v>
      </c>
      <c r="CQ13" s="997"/>
      <c r="CR13" s="997"/>
      <c r="CS13" s="998"/>
    </row>
    <row r="14" spans="1:97" s="72" customFormat="1" ht="13.2" x14ac:dyDescent="0.25">
      <c r="A14" s="1009" t="s">
        <v>811</v>
      </c>
      <c r="B14" s="1000" t="s">
        <v>812</v>
      </c>
      <c r="C14" s="1001"/>
      <c r="D14" s="1001"/>
      <c r="E14" s="1001"/>
      <c r="F14" s="1001"/>
      <c r="G14" s="1001"/>
      <c r="H14" s="1002"/>
      <c r="I14" s="1003" t="s">
        <v>813</v>
      </c>
      <c r="J14" s="1004"/>
      <c r="K14" s="1004"/>
      <c r="L14" s="1004"/>
      <c r="M14" s="1004"/>
      <c r="N14" s="1004"/>
      <c r="O14" s="1005"/>
      <c r="P14" s="1000" t="s">
        <v>814</v>
      </c>
      <c r="Q14" s="1001"/>
      <c r="R14" s="1001"/>
      <c r="S14" s="1001"/>
      <c r="T14" s="1001"/>
      <c r="U14" s="1001"/>
      <c r="V14" s="1002"/>
      <c r="W14" s="1003" t="s">
        <v>815</v>
      </c>
      <c r="X14" s="1004"/>
      <c r="Y14" s="1004"/>
      <c r="Z14" s="1004"/>
      <c r="AA14" s="1004"/>
      <c r="AB14" s="1004"/>
      <c r="AC14" s="1005"/>
      <c r="AD14" s="1000" t="s">
        <v>816</v>
      </c>
      <c r="AE14" s="1001"/>
      <c r="AF14" s="1001"/>
      <c r="AG14" s="1001"/>
      <c r="AH14" s="1001"/>
      <c r="AI14" s="1001"/>
      <c r="AJ14" s="1002"/>
      <c r="AK14" s="1003" t="s">
        <v>817</v>
      </c>
      <c r="AL14" s="1004"/>
      <c r="AM14" s="1004"/>
      <c r="AN14" s="1004"/>
      <c r="AO14" s="1004"/>
      <c r="AP14" s="1004"/>
      <c r="AQ14" s="1005"/>
      <c r="AR14" s="588"/>
      <c r="AS14" s="1009" t="s">
        <v>811</v>
      </c>
      <c r="AT14" s="1010" t="s">
        <v>819</v>
      </c>
      <c r="AU14" s="1010" t="s">
        <v>820</v>
      </c>
      <c r="AV14" s="1010" t="s">
        <v>821</v>
      </c>
      <c r="AW14" s="780"/>
      <c r="AX14" s="999" t="s">
        <v>811</v>
      </c>
      <c r="AY14" s="1000" t="s">
        <v>822</v>
      </c>
      <c r="AZ14" s="1001"/>
      <c r="BA14" s="1001"/>
      <c r="BB14" s="1001"/>
      <c r="BC14" s="1001"/>
      <c r="BD14" s="1001"/>
      <c r="BE14" s="1002"/>
      <c r="BF14" s="1003" t="s">
        <v>823</v>
      </c>
      <c r="BG14" s="1004"/>
      <c r="BH14" s="1004"/>
      <c r="BI14" s="1004"/>
      <c r="BJ14" s="1004"/>
      <c r="BK14" s="1004"/>
      <c r="BL14" s="1005"/>
      <c r="BM14" s="1000" t="s">
        <v>824</v>
      </c>
      <c r="BN14" s="1001"/>
      <c r="BO14" s="1001"/>
      <c r="BP14" s="1001"/>
      <c r="BQ14" s="1001"/>
      <c r="BR14" s="1001"/>
      <c r="BS14" s="1002"/>
      <c r="BT14" s="1003" t="s">
        <v>825</v>
      </c>
      <c r="BU14" s="1004"/>
      <c r="BV14" s="1004"/>
      <c r="BW14" s="1004"/>
      <c r="BX14" s="1004"/>
      <c r="BY14" s="1004"/>
      <c r="BZ14" s="1005"/>
      <c r="CA14" s="1000" t="s">
        <v>826</v>
      </c>
      <c r="CB14" s="1001"/>
      <c r="CC14" s="1001"/>
      <c r="CD14" s="1001"/>
      <c r="CE14" s="1001"/>
      <c r="CF14" s="1001"/>
      <c r="CG14" s="1002"/>
      <c r="CH14" s="1003" t="s">
        <v>827</v>
      </c>
      <c r="CI14" s="1004"/>
      <c r="CJ14" s="1004"/>
      <c r="CK14" s="1004"/>
      <c r="CL14" s="1004"/>
      <c r="CM14" s="1004"/>
      <c r="CN14" s="1005"/>
      <c r="CO14" s="588"/>
      <c r="CP14" s="993" t="s">
        <v>811</v>
      </c>
      <c r="CQ14" s="994" t="s">
        <v>828</v>
      </c>
      <c r="CR14" s="994" t="s">
        <v>829</v>
      </c>
      <c r="CS14" s="994" t="s">
        <v>830</v>
      </c>
    </row>
    <row r="15" spans="1:97" s="74" customFormat="1" ht="32.25" customHeight="1" x14ac:dyDescent="0.3">
      <c r="A15" s="988"/>
      <c r="B15" s="587" t="s">
        <v>260</v>
      </c>
      <c r="C15" s="587" t="s">
        <v>261</v>
      </c>
      <c r="D15" s="587" t="s">
        <v>60</v>
      </c>
      <c r="E15" s="587" t="s">
        <v>176</v>
      </c>
      <c r="F15" s="587" t="s">
        <v>61</v>
      </c>
      <c r="G15" s="587" t="s">
        <v>262</v>
      </c>
      <c r="H15" s="589" t="s">
        <v>7</v>
      </c>
      <c r="I15" s="587" t="s">
        <v>260</v>
      </c>
      <c r="J15" s="587" t="s">
        <v>261</v>
      </c>
      <c r="K15" s="587" t="s">
        <v>60</v>
      </c>
      <c r="L15" s="587" t="s">
        <v>176</v>
      </c>
      <c r="M15" s="587" t="s">
        <v>61</v>
      </c>
      <c r="N15" s="587" t="s">
        <v>262</v>
      </c>
      <c r="O15" s="589" t="s">
        <v>7</v>
      </c>
      <c r="P15" s="587" t="s">
        <v>260</v>
      </c>
      <c r="Q15" s="587" t="s">
        <v>261</v>
      </c>
      <c r="R15" s="587" t="s">
        <v>60</v>
      </c>
      <c r="S15" s="587" t="s">
        <v>176</v>
      </c>
      <c r="T15" s="587" t="s">
        <v>61</v>
      </c>
      <c r="U15" s="587" t="s">
        <v>262</v>
      </c>
      <c r="V15" s="589" t="s">
        <v>7</v>
      </c>
      <c r="W15" s="587" t="s">
        <v>260</v>
      </c>
      <c r="X15" s="587" t="s">
        <v>261</v>
      </c>
      <c r="Y15" s="587" t="s">
        <v>60</v>
      </c>
      <c r="Z15" s="587" t="s">
        <v>176</v>
      </c>
      <c r="AA15" s="587" t="s">
        <v>61</v>
      </c>
      <c r="AB15" s="587" t="s">
        <v>262</v>
      </c>
      <c r="AC15" s="589" t="s">
        <v>7</v>
      </c>
      <c r="AD15" s="587" t="s">
        <v>260</v>
      </c>
      <c r="AE15" s="587" t="s">
        <v>261</v>
      </c>
      <c r="AF15" s="587" t="s">
        <v>60</v>
      </c>
      <c r="AG15" s="587" t="s">
        <v>176</v>
      </c>
      <c r="AH15" s="587" t="s">
        <v>61</v>
      </c>
      <c r="AI15" s="587" t="s">
        <v>262</v>
      </c>
      <c r="AJ15" s="589" t="s">
        <v>7</v>
      </c>
      <c r="AK15" s="587" t="s">
        <v>260</v>
      </c>
      <c r="AL15" s="587" t="s">
        <v>261</v>
      </c>
      <c r="AM15" s="587" t="s">
        <v>60</v>
      </c>
      <c r="AN15" s="587" t="s">
        <v>176</v>
      </c>
      <c r="AO15" s="587" t="s">
        <v>61</v>
      </c>
      <c r="AP15" s="587" t="s">
        <v>262</v>
      </c>
      <c r="AQ15" s="589" t="s">
        <v>7</v>
      </c>
      <c r="AR15" s="121"/>
      <c r="AS15" s="988"/>
      <c r="AT15" s="995"/>
      <c r="AU15" s="995"/>
      <c r="AV15" s="995"/>
      <c r="AW15" s="781"/>
      <c r="AX15" s="988"/>
      <c r="AY15" s="587" t="s">
        <v>260</v>
      </c>
      <c r="AZ15" s="587" t="s">
        <v>261</v>
      </c>
      <c r="BA15" s="587" t="s">
        <v>60</v>
      </c>
      <c r="BB15" s="587" t="s">
        <v>176</v>
      </c>
      <c r="BC15" s="587" t="s">
        <v>61</v>
      </c>
      <c r="BD15" s="587" t="s">
        <v>262</v>
      </c>
      <c r="BE15" s="589" t="s">
        <v>7</v>
      </c>
      <c r="BF15" s="587" t="s">
        <v>260</v>
      </c>
      <c r="BG15" s="587" t="s">
        <v>261</v>
      </c>
      <c r="BH15" s="587" t="s">
        <v>60</v>
      </c>
      <c r="BI15" s="587" t="s">
        <v>176</v>
      </c>
      <c r="BJ15" s="587" t="s">
        <v>61</v>
      </c>
      <c r="BK15" s="587" t="s">
        <v>262</v>
      </c>
      <c r="BL15" s="589" t="s">
        <v>7</v>
      </c>
      <c r="BM15" s="587" t="s">
        <v>260</v>
      </c>
      <c r="BN15" s="587" t="s">
        <v>261</v>
      </c>
      <c r="BO15" s="587" t="s">
        <v>60</v>
      </c>
      <c r="BP15" s="587" t="s">
        <v>176</v>
      </c>
      <c r="BQ15" s="587" t="s">
        <v>61</v>
      </c>
      <c r="BR15" s="587" t="s">
        <v>262</v>
      </c>
      <c r="BS15" s="589" t="s">
        <v>7</v>
      </c>
      <c r="BT15" s="587" t="s">
        <v>260</v>
      </c>
      <c r="BU15" s="587" t="s">
        <v>261</v>
      </c>
      <c r="BV15" s="587" t="s">
        <v>60</v>
      </c>
      <c r="BW15" s="587" t="s">
        <v>176</v>
      </c>
      <c r="BX15" s="587" t="s">
        <v>61</v>
      </c>
      <c r="BY15" s="587" t="s">
        <v>262</v>
      </c>
      <c r="BZ15" s="589" t="s">
        <v>7</v>
      </c>
      <c r="CA15" s="587" t="s">
        <v>260</v>
      </c>
      <c r="CB15" s="587" t="s">
        <v>261</v>
      </c>
      <c r="CC15" s="587" t="s">
        <v>60</v>
      </c>
      <c r="CD15" s="587" t="s">
        <v>176</v>
      </c>
      <c r="CE15" s="587" t="s">
        <v>61</v>
      </c>
      <c r="CF15" s="587" t="s">
        <v>262</v>
      </c>
      <c r="CG15" s="589" t="s">
        <v>7</v>
      </c>
      <c r="CH15" s="587" t="s">
        <v>260</v>
      </c>
      <c r="CI15" s="587" t="s">
        <v>261</v>
      </c>
      <c r="CJ15" s="587" t="s">
        <v>60</v>
      </c>
      <c r="CK15" s="587" t="s">
        <v>176</v>
      </c>
      <c r="CL15" s="587" t="s">
        <v>61</v>
      </c>
      <c r="CM15" s="587" t="s">
        <v>262</v>
      </c>
      <c r="CN15" s="589" t="s">
        <v>7</v>
      </c>
      <c r="CO15" s="121"/>
      <c r="CP15" s="988"/>
      <c r="CQ15" s="995"/>
      <c r="CR15" s="995"/>
      <c r="CS15" s="995"/>
    </row>
    <row r="16" spans="1:97" ht="18" customHeight="1" x14ac:dyDescent="0.25">
      <c r="A16" s="75">
        <v>1</v>
      </c>
      <c r="B16" s="355"/>
      <c r="C16" s="355"/>
      <c r="D16" s="355"/>
      <c r="E16" s="355"/>
      <c r="F16" s="355"/>
      <c r="G16" s="355"/>
      <c r="H16" s="76">
        <f>SUM(C16:F16)-B16-G16</f>
        <v>0</v>
      </c>
      <c r="I16" s="355"/>
      <c r="J16" s="355"/>
      <c r="K16" s="355"/>
      <c r="L16" s="355"/>
      <c r="M16" s="355"/>
      <c r="N16" s="355"/>
      <c r="O16" s="76">
        <f>SUM(J16:M16)-I16-N16</f>
        <v>0</v>
      </c>
      <c r="P16" s="355"/>
      <c r="Q16" s="355"/>
      <c r="R16" s="355"/>
      <c r="S16" s="355"/>
      <c r="T16" s="355"/>
      <c r="U16" s="355"/>
      <c r="V16" s="76">
        <f>SUM(Q16:T16)-P16-U16</f>
        <v>0</v>
      </c>
      <c r="W16" s="355"/>
      <c r="X16" s="355"/>
      <c r="Y16" s="355"/>
      <c r="Z16" s="355"/>
      <c r="AA16" s="355"/>
      <c r="AB16" s="355"/>
      <c r="AC16" s="76">
        <f>SUM(X16:AA16)-W16-AB16</f>
        <v>0</v>
      </c>
      <c r="AD16" s="355"/>
      <c r="AE16" s="355"/>
      <c r="AF16" s="355"/>
      <c r="AG16" s="355"/>
      <c r="AH16" s="355"/>
      <c r="AI16" s="355"/>
      <c r="AJ16" s="76">
        <f>SUM(AE16:AH16)-AD16-AI16</f>
        <v>0</v>
      </c>
      <c r="AK16" s="355"/>
      <c r="AL16" s="355"/>
      <c r="AM16" s="355"/>
      <c r="AN16" s="355"/>
      <c r="AO16" s="355"/>
      <c r="AP16" s="355"/>
      <c r="AQ16" s="76">
        <f>SUM(AL16:AO16)-AK16-AP16</f>
        <v>0</v>
      </c>
      <c r="AS16" s="75">
        <f>A16</f>
        <v>1</v>
      </c>
      <c r="AT16" s="76">
        <f>H16+O16</f>
        <v>0</v>
      </c>
      <c r="AU16" s="76">
        <f>AC16+V16</f>
        <v>0</v>
      </c>
      <c r="AV16" s="76">
        <f>AJ16+AQ16</f>
        <v>0</v>
      </c>
      <c r="AX16" s="75">
        <v>1</v>
      </c>
      <c r="AY16" s="355"/>
      <c r="AZ16" s="355"/>
      <c r="BA16" s="355"/>
      <c r="BB16" s="355"/>
      <c r="BC16" s="355"/>
      <c r="BD16" s="355"/>
      <c r="BE16" s="76">
        <f>SUM(AZ16:BC16)-AY16-BD16</f>
        <v>0</v>
      </c>
      <c r="BF16" s="355"/>
      <c r="BG16" s="355"/>
      <c r="BH16" s="355"/>
      <c r="BI16" s="355"/>
      <c r="BJ16" s="355"/>
      <c r="BK16" s="355"/>
      <c r="BL16" s="76">
        <f>SUM(BG16:BJ16)-BF16-BK16</f>
        <v>0</v>
      </c>
      <c r="BM16" s="355"/>
      <c r="BN16" s="355"/>
      <c r="BO16" s="355"/>
      <c r="BP16" s="355"/>
      <c r="BQ16" s="355"/>
      <c r="BR16" s="355"/>
      <c r="BS16" s="76">
        <f>SUM(BN16:BQ16)-BM16-BR16</f>
        <v>0</v>
      </c>
      <c r="BT16" s="355"/>
      <c r="BU16" s="355"/>
      <c r="BV16" s="355"/>
      <c r="BW16" s="355"/>
      <c r="BX16" s="355"/>
      <c r="BY16" s="355"/>
      <c r="BZ16" s="76">
        <f>SUM(BU16:BX16)-BT16-BY16</f>
        <v>0</v>
      </c>
      <c r="CA16" s="355"/>
      <c r="CB16" s="355"/>
      <c r="CC16" s="355"/>
      <c r="CD16" s="355"/>
      <c r="CE16" s="355"/>
      <c r="CF16" s="355"/>
      <c r="CG16" s="76">
        <f>SUM(CB16:CE16)-CA16-CF16</f>
        <v>0</v>
      </c>
      <c r="CH16" s="355"/>
      <c r="CI16" s="355"/>
      <c r="CJ16" s="355"/>
      <c r="CK16" s="355"/>
      <c r="CL16" s="355"/>
      <c r="CM16" s="355"/>
      <c r="CN16" s="76">
        <f>SUM(CI16:CL16)-CH16-CM16</f>
        <v>0</v>
      </c>
      <c r="CP16" s="75">
        <f>AX16</f>
        <v>1</v>
      </c>
      <c r="CQ16" s="76">
        <f>BE16+BL16</f>
        <v>0</v>
      </c>
      <c r="CR16" s="76">
        <f>BZ16+BS16</f>
        <v>0</v>
      </c>
      <c r="CS16" s="76">
        <f>CG16+CN16</f>
        <v>0</v>
      </c>
    </row>
    <row r="17" spans="1:97" ht="18" customHeight="1" x14ac:dyDescent="0.25">
      <c r="A17" s="75">
        <f>A16+1</f>
        <v>2</v>
      </c>
      <c r="B17" s="355"/>
      <c r="C17" s="355"/>
      <c r="D17" s="355"/>
      <c r="E17" s="355"/>
      <c r="F17" s="355"/>
      <c r="G17" s="355"/>
      <c r="H17" s="76">
        <f t="shared" ref="H17:H50" si="0">SUM(C17:F17)-B17-G17</f>
        <v>0</v>
      </c>
      <c r="I17" s="355"/>
      <c r="J17" s="355"/>
      <c r="K17" s="355"/>
      <c r="L17" s="355"/>
      <c r="M17" s="355"/>
      <c r="N17" s="355"/>
      <c r="O17" s="76">
        <f t="shared" ref="O17:O50" si="1">SUM(J17:M17)-I17-N17</f>
        <v>0</v>
      </c>
      <c r="P17" s="355"/>
      <c r="Q17" s="355"/>
      <c r="R17" s="355"/>
      <c r="S17" s="355"/>
      <c r="T17" s="355"/>
      <c r="U17" s="355"/>
      <c r="V17" s="76">
        <f t="shared" ref="V17:V80" si="2">SUM(Q17:T17)-P17-U17</f>
        <v>0</v>
      </c>
      <c r="W17" s="355"/>
      <c r="X17" s="355"/>
      <c r="Y17" s="355"/>
      <c r="Z17" s="355"/>
      <c r="AA17" s="355"/>
      <c r="AB17" s="355"/>
      <c r="AC17" s="76">
        <f t="shared" ref="AC17:AC80" si="3">SUM(X17:AA17)-W17-AB17</f>
        <v>0</v>
      </c>
      <c r="AD17" s="355"/>
      <c r="AE17" s="355"/>
      <c r="AF17" s="355"/>
      <c r="AG17" s="355"/>
      <c r="AH17" s="355"/>
      <c r="AI17" s="355"/>
      <c r="AJ17" s="76">
        <f t="shared" ref="AJ17:AJ50" si="4">SUM(AE17:AH17)-AD17-AI17</f>
        <v>0</v>
      </c>
      <c r="AK17" s="355"/>
      <c r="AL17" s="355"/>
      <c r="AM17" s="355"/>
      <c r="AN17" s="355"/>
      <c r="AO17" s="355"/>
      <c r="AP17" s="355"/>
      <c r="AQ17" s="76">
        <f t="shared" ref="AQ17:AQ50" si="5">SUM(AL17:AO17)-AK17-AP17</f>
        <v>0</v>
      </c>
      <c r="AS17" s="75">
        <f t="shared" ref="AS17:AS50" si="6">A17</f>
        <v>2</v>
      </c>
      <c r="AT17" s="76">
        <f t="shared" ref="AT17:AT80" si="7">H17+O17</f>
        <v>0</v>
      </c>
      <c r="AU17" s="76">
        <f t="shared" ref="AU17:AU80" si="8">AC17+V17</f>
        <v>0</v>
      </c>
      <c r="AV17" s="76">
        <f t="shared" ref="AV17:AV80" si="9">AJ17+AQ17</f>
        <v>0</v>
      </c>
      <c r="AX17" s="75">
        <f>AX16+1</f>
        <v>2</v>
      </c>
      <c r="AY17" s="355"/>
      <c r="AZ17" s="355"/>
      <c r="BA17" s="355"/>
      <c r="BB17" s="355"/>
      <c r="BC17" s="355"/>
      <c r="BD17" s="355"/>
      <c r="BE17" s="76">
        <f t="shared" ref="BE17:BE80" si="10">SUM(AZ17:BC17)-AY17-BD17</f>
        <v>0</v>
      </c>
      <c r="BF17" s="355"/>
      <c r="BG17" s="355"/>
      <c r="BH17" s="355"/>
      <c r="BI17" s="355"/>
      <c r="BJ17" s="355"/>
      <c r="BK17" s="355"/>
      <c r="BL17" s="76">
        <f t="shared" ref="BL17:BL80" si="11">SUM(BG17:BJ17)-BF17-BK17</f>
        <v>0</v>
      </c>
      <c r="BM17" s="355"/>
      <c r="BN17" s="355"/>
      <c r="BO17" s="355"/>
      <c r="BP17" s="355"/>
      <c r="BQ17" s="355"/>
      <c r="BR17" s="355"/>
      <c r="BS17" s="76">
        <f t="shared" ref="BS17:BS80" si="12">SUM(BN17:BQ17)-BM17-BR17</f>
        <v>0</v>
      </c>
      <c r="BT17" s="355"/>
      <c r="BU17" s="355"/>
      <c r="BV17" s="355"/>
      <c r="BW17" s="355"/>
      <c r="BX17" s="355"/>
      <c r="BY17" s="355"/>
      <c r="BZ17" s="76">
        <f t="shared" ref="BZ17:BZ80" si="13">SUM(BU17:BX17)-BT17-BY17</f>
        <v>0</v>
      </c>
      <c r="CA17" s="355"/>
      <c r="CB17" s="355"/>
      <c r="CC17" s="355"/>
      <c r="CD17" s="355"/>
      <c r="CE17" s="355"/>
      <c r="CF17" s="355"/>
      <c r="CG17" s="76">
        <f t="shared" ref="CG17:CG80" si="14">SUM(CB17:CE17)-CA17-CF17</f>
        <v>0</v>
      </c>
      <c r="CH17" s="355"/>
      <c r="CI17" s="355"/>
      <c r="CJ17" s="355"/>
      <c r="CK17" s="355"/>
      <c r="CL17" s="355"/>
      <c r="CM17" s="355"/>
      <c r="CN17" s="76">
        <f t="shared" ref="CN17:CN80" si="15">SUM(CI17:CL17)-CH17-CM17</f>
        <v>0</v>
      </c>
      <c r="CP17" s="75">
        <f t="shared" ref="CP17:CP80" si="16">AX17</f>
        <v>2</v>
      </c>
      <c r="CQ17" s="76">
        <f t="shared" ref="CQ17:CQ80" si="17">BE17+BL17</f>
        <v>0</v>
      </c>
      <c r="CR17" s="76">
        <f t="shared" ref="CR17:CR80" si="18">BZ17+BS17</f>
        <v>0</v>
      </c>
      <c r="CS17" s="76">
        <f t="shared" ref="CS17:CS80" si="19">CG17+CN17</f>
        <v>0</v>
      </c>
    </row>
    <row r="18" spans="1:97" ht="18" customHeight="1" x14ac:dyDescent="0.25">
      <c r="A18" s="75">
        <f t="shared" ref="A18:A81" si="20">A17+1</f>
        <v>3</v>
      </c>
      <c r="B18" s="355"/>
      <c r="C18" s="355"/>
      <c r="D18" s="355"/>
      <c r="E18" s="355"/>
      <c r="F18" s="355"/>
      <c r="G18" s="355"/>
      <c r="H18" s="76">
        <f t="shared" si="0"/>
        <v>0</v>
      </c>
      <c r="I18" s="355"/>
      <c r="J18" s="355"/>
      <c r="K18" s="355"/>
      <c r="L18" s="355"/>
      <c r="M18" s="355"/>
      <c r="N18" s="355"/>
      <c r="O18" s="76">
        <f t="shared" si="1"/>
        <v>0</v>
      </c>
      <c r="P18" s="355"/>
      <c r="Q18" s="355"/>
      <c r="R18" s="355"/>
      <c r="S18" s="355"/>
      <c r="T18" s="355"/>
      <c r="U18" s="355"/>
      <c r="V18" s="76">
        <f t="shared" si="2"/>
        <v>0</v>
      </c>
      <c r="W18" s="355"/>
      <c r="X18" s="355"/>
      <c r="Y18" s="355"/>
      <c r="Z18" s="355"/>
      <c r="AA18" s="355"/>
      <c r="AB18" s="355"/>
      <c r="AC18" s="76">
        <f t="shared" si="3"/>
        <v>0</v>
      </c>
      <c r="AD18" s="355"/>
      <c r="AE18" s="355"/>
      <c r="AF18" s="355"/>
      <c r="AG18" s="355"/>
      <c r="AH18" s="355"/>
      <c r="AI18" s="355"/>
      <c r="AJ18" s="76">
        <f t="shared" si="4"/>
        <v>0</v>
      </c>
      <c r="AK18" s="355"/>
      <c r="AL18" s="355"/>
      <c r="AM18" s="355"/>
      <c r="AN18" s="355"/>
      <c r="AO18" s="355"/>
      <c r="AP18" s="355"/>
      <c r="AQ18" s="76">
        <f t="shared" si="5"/>
        <v>0</v>
      </c>
      <c r="AS18" s="75">
        <f t="shared" si="6"/>
        <v>3</v>
      </c>
      <c r="AT18" s="76">
        <f t="shared" si="7"/>
        <v>0</v>
      </c>
      <c r="AU18" s="76">
        <f t="shared" si="8"/>
        <v>0</v>
      </c>
      <c r="AV18" s="76">
        <f t="shared" si="9"/>
        <v>0</v>
      </c>
      <c r="AX18" s="75">
        <f t="shared" ref="AX18:AX81" si="21">AX17+1</f>
        <v>3</v>
      </c>
      <c r="AY18" s="355"/>
      <c r="AZ18" s="355"/>
      <c r="BA18" s="355"/>
      <c r="BB18" s="355"/>
      <c r="BC18" s="355"/>
      <c r="BD18" s="355"/>
      <c r="BE18" s="76">
        <f t="shared" si="10"/>
        <v>0</v>
      </c>
      <c r="BF18" s="355"/>
      <c r="BG18" s="355"/>
      <c r="BH18" s="355"/>
      <c r="BI18" s="355"/>
      <c r="BJ18" s="355"/>
      <c r="BK18" s="355"/>
      <c r="BL18" s="76">
        <f t="shared" si="11"/>
        <v>0</v>
      </c>
      <c r="BM18" s="355"/>
      <c r="BN18" s="355"/>
      <c r="BO18" s="355"/>
      <c r="BP18" s="355"/>
      <c r="BQ18" s="355"/>
      <c r="BR18" s="355"/>
      <c r="BS18" s="76">
        <f t="shared" si="12"/>
        <v>0</v>
      </c>
      <c r="BT18" s="355"/>
      <c r="BU18" s="355"/>
      <c r="BV18" s="355"/>
      <c r="BW18" s="355"/>
      <c r="BX18" s="355"/>
      <c r="BY18" s="355"/>
      <c r="BZ18" s="76">
        <f t="shared" si="13"/>
        <v>0</v>
      </c>
      <c r="CA18" s="355"/>
      <c r="CB18" s="355"/>
      <c r="CC18" s="355"/>
      <c r="CD18" s="355"/>
      <c r="CE18" s="355"/>
      <c r="CF18" s="355"/>
      <c r="CG18" s="76">
        <f t="shared" si="14"/>
        <v>0</v>
      </c>
      <c r="CH18" s="355"/>
      <c r="CI18" s="355"/>
      <c r="CJ18" s="355"/>
      <c r="CK18" s="355"/>
      <c r="CL18" s="355"/>
      <c r="CM18" s="355"/>
      <c r="CN18" s="76">
        <f t="shared" si="15"/>
        <v>0</v>
      </c>
      <c r="CP18" s="75">
        <f t="shared" si="16"/>
        <v>3</v>
      </c>
      <c r="CQ18" s="76">
        <f t="shared" si="17"/>
        <v>0</v>
      </c>
      <c r="CR18" s="76">
        <f t="shared" si="18"/>
        <v>0</v>
      </c>
      <c r="CS18" s="76">
        <f t="shared" si="19"/>
        <v>0</v>
      </c>
    </row>
    <row r="19" spans="1:97" ht="18" customHeight="1" x14ac:dyDescent="0.25">
      <c r="A19" s="75">
        <f t="shared" si="20"/>
        <v>4</v>
      </c>
      <c r="B19" s="355"/>
      <c r="C19" s="355"/>
      <c r="D19" s="355"/>
      <c r="E19" s="355"/>
      <c r="F19" s="355"/>
      <c r="G19" s="355"/>
      <c r="H19" s="76">
        <f t="shared" si="0"/>
        <v>0</v>
      </c>
      <c r="I19" s="355"/>
      <c r="J19" s="355"/>
      <c r="K19" s="355"/>
      <c r="L19" s="355"/>
      <c r="M19" s="355"/>
      <c r="N19" s="355"/>
      <c r="O19" s="76">
        <f t="shared" si="1"/>
        <v>0</v>
      </c>
      <c r="P19" s="355"/>
      <c r="Q19" s="355"/>
      <c r="R19" s="355"/>
      <c r="S19" s="355"/>
      <c r="T19" s="355"/>
      <c r="U19" s="355"/>
      <c r="V19" s="76">
        <f t="shared" si="2"/>
        <v>0</v>
      </c>
      <c r="W19" s="355"/>
      <c r="X19" s="355"/>
      <c r="Y19" s="355"/>
      <c r="Z19" s="355"/>
      <c r="AA19" s="355"/>
      <c r="AB19" s="355"/>
      <c r="AC19" s="76">
        <f t="shared" si="3"/>
        <v>0</v>
      </c>
      <c r="AD19" s="355"/>
      <c r="AE19" s="355"/>
      <c r="AF19" s="355"/>
      <c r="AG19" s="355"/>
      <c r="AH19" s="355"/>
      <c r="AI19" s="355"/>
      <c r="AJ19" s="76">
        <f t="shared" si="4"/>
        <v>0</v>
      </c>
      <c r="AK19" s="355"/>
      <c r="AL19" s="355"/>
      <c r="AM19" s="355"/>
      <c r="AN19" s="355"/>
      <c r="AO19" s="355"/>
      <c r="AP19" s="355"/>
      <c r="AQ19" s="76">
        <f t="shared" si="5"/>
        <v>0</v>
      </c>
      <c r="AS19" s="75">
        <f t="shared" si="6"/>
        <v>4</v>
      </c>
      <c r="AT19" s="76">
        <f t="shared" si="7"/>
        <v>0</v>
      </c>
      <c r="AU19" s="76">
        <f t="shared" si="8"/>
        <v>0</v>
      </c>
      <c r="AV19" s="76">
        <f t="shared" si="9"/>
        <v>0</v>
      </c>
      <c r="AX19" s="75">
        <f t="shared" si="21"/>
        <v>4</v>
      </c>
      <c r="AY19" s="355"/>
      <c r="AZ19" s="355"/>
      <c r="BA19" s="355"/>
      <c r="BB19" s="355"/>
      <c r="BC19" s="355"/>
      <c r="BD19" s="355"/>
      <c r="BE19" s="76">
        <f t="shared" si="10"/>
        <v>0</v>
      </c>
      <c r="BF19" s="355"/>
      <c r="BG19" s="355"/>
      <c r="BH19" s="355"/>
      <c r="BI19" s="355"/>
      <c r="BJ19" s="355"/>
      <c r="BK19" s="355"/>
      <c r="BL19" s="76">
        <f t="shared" si="11"/>
        <v>0</v>
      </c>
      <c r="BM19" s="355"/>
      <c r="BN19" s="355"/>
      <c r="BO19" s="355"/>
      <c r="BP19" s="355"/>
      <c r="BQ19" s="355"/>
      <c r="BR19" s="355"/>
      <c r="BS19" s="76">
        <f t="shared" si="12"/>
        <v>0</v>
      </c>
      <c r="BT19" s="355"/>
      <c r="BU19" s="355"/>
      <c r="BV19" s="355"/>
      <c r="BW19" s="355"/>
      <c r="BX19" s="355"/>
      <c r="BY19" s="355"/>
      <c r="BZ19" s="76">
        <f t="shared" si="13"/>
        <v>0</v>
      </c>
      <c r="CA19" s="355"/>
      <c r="CB19" s="355"/>
      <c r="CC19" s="355"/>
      <c r="CD19" s="355"/>
      <c r="CE19" s="355"/>
      <c r="CF19" s="355"/>
      <c r="CG19" s="76">
        <f t="shared" si="14"/>
        <v>0</v>
      </c>
      <c r="CH19" s="355"/>
      <c r="CI19" s="355"/>
      <c r="CJ19" s="355"/>
      <c r="CK19" s="355"/>
      <c r="CL19" s="355"/>
      <c r="CM19" s="355"/>
      <c r="CN19" s="76">
        <f t="shared" si="15"/>
        <v>0</v>
      </c>
      <c r="CP19" s="75">
        <f t="shared" si="16"/>
        <v>4</v>
      </c>
      <c r="CQ19" s="76">
        <f t="shared" si="17"/>
        <v>0</v>
      </c>
      <c r="CR19" s="76">
        <f t="shared" si="18"/>
        <v>0</v>
      </c>
      <c r="CS19" s="76">
        <f t="shared" si="19"/>
        <v>0</v>
      </c>
    </row>
    <row r="20" spans="1:97" ht="18" customHeight="1" x14ac:dyDescent="0.25">
      <c r="A20" s="75">
        <f t="shared" si="20"/>
        <v>5</v>
      </c>
      <c r="B20" s="355"/>
      <c r="C20" s="355"/>
      <c r="D20" s="355"/>
      <c r="E20" s="355"/>
      <c r="F20" s="355"/>
      <c r="G20" s="355"/>
      <c r="H20" s="76">
        <f t="shared" si="0"/>
        <v>0</v>
      </c>
      <c r="I20" s="355"/>
      <c r="J20" s="355"/>
      <c r="K20" s="355"/>
      <c r="L20" s="355"/>
      <c r="M20" s="355"/>
      <c r="N20" s="355"/>
      <c r="O20" s="76">
        <f t="shared" si="1"/>
        <v>0</v>
      </c>
      <c r="P20" s="355"/>
      <c r="Q20" s="355"/>
      <c r="R20" s="355"/>
      <c r="S20" s="355"/>
      <c r="T20" s="355"/>
      <c r="U20" s="355"/>
      <c r="V20" s="76">
        <f t="shared" si="2"/>
        <v>0</v>
      </c>
      <c r="W20" s="355"/>
      <c r="X20" s="355"/>
      <c r="Y20" s="355"/>
      <c r="Z20" s="355"/>
      <c r="AA20" s="355"/>
      <c r="AB20" s="355"/>
      <c r="AC20" s="76">
        <f t="shared" si="3"/>
        <v>0</v>
      </c>
      <c r="AD20" s="355"/>
      <c r="AE20" s="355"/>
      <c r="AF20" s="355"/>
      <c r="AG20" s="355"/>
      <c r="AH20" s="355"/>
      <c r="AI20" s="355"/>
      <c r="AJ20" s="76">
        <f t="shared" si="4"/>
        <v>0</v>
      </c>
      <c r="AK20" s="355"/>
      <c r="AL20" s="355"/>
      <c r="AM20" s="355"/>
      <c r="AN20" s="355"/>
      <c r="AO20" s="355"/>
      <c r="AP20" s="355"/>
      <c r="AQ20" s="76">
        <f t="shared" si="5"/>
        <v>0</v>
      </c>
      <c r="AS20" s="75">
        <f t="shared" si="6"/>
        <v>5</v>
      </c>
      <c r="AT20" s="76">
        <f t="shared" si="7"/>
        <v>0</v>
      </c>
      <c r="AU20" s="76">
        <f t="shared" si="8"/>
        <v>0</v>
      </c>
      <c r="AV20" s="76">
        <f t="shared" si="9"/>
        <v>0</v>
      </c>
      <c r="AX20" s="75">
        <f t="shared" si="21"/>
        <v>5</v>
      </c>
      <c r="AY20" s="355"/>
      <c r="AZ20" s="355"/>
      <c r="BA20" s="355"/>
      <c r="BB20" s="355"/>
      <c r="BC20" s="355"/>
      <c r="BD20" s="355"/>
      <c r="BE20" s="76">
        <f t="shared" si="10"/>
        <v>0</v>
      </c>
      <c r="BF20" s="355"/>
      <c r="BG20" s="355"/>
      <c r="BH20" s="355"/>
      <c r="BI20" s="355"/>
      <c r="BJ20" s="355"/>
      <c r="BK20" s="355"/>
      <c r="BL20" s="76">
        <f t="shared" si="11"/>
        <v>0</v>
      </c>
      <c r="BM20" s="355"/>
      <c r="BN20" s="355"/>
      <c r="BO20" s="355"/>
      <c r="BP20" s="355"/>
      <c r="BQ20" s="355"/>
      <c r="BR20" s="355"/>
      <c r="BS20" s="76">
        <f t="shared" si="12"/>
        <v>0</v>
      </c>
      <c r="BT20" s="355"/>
      <c r="BU20" s="355"/>
      <c r="BV20" s="355"/>
      <c r="BW20" s="355"/>
      <c r="BX20" s="355"/>
      <c r="BY20" s="355"/>
      <c r="BZ20" s="76">
        <f t="shared" si="13"/>
        <v>0</v>
      </c>
      <c r="CA20" s="355"/>
      <c r="CB20" s="355"/>
      <c r="CC20" s="355"/>
      <c r="CD20" s="355"/>
      <c r="CE20" s="355"/>
      <c r="CF20" s="355"/>
      <c r="CG20" s="76">
        <f t="shared" si="14"/>
        <v>0</v>
      </c>
      <c r="CH20" s="355"/>
      <c r="CI20" s="355"/>
      <c r="CJ20" s="355"/>
      <c r="CK20" s="355"/>
      <c r="CL20" s="355"/>
      <c r="CM20" s="355"/>
      <c r="CN20" s="76">
        <f t="shared" si="15"/>
        <v>0</v>
      </c>
      <c r="CP20" s="75">
        <f t="shared" si="16"/>
        <v>5</v>
      </c>
      <c r="CQ20" s="76">
        <f t="shared" si="17"/>
        <v>0</v>
      </c>
      <c r="CR20" s="76">
        <f t="shared" si="18"/>
        <v>0</v>
      </c>
      <c r="CS20" s="76">
        <f t="shared" si="19"/>
        <v>0</v>
      </c>
    </row>
    <row r="21" spans="1:97" ht="18" customHeight="1" x14ac:dyDescent="0.25">
      <c r="A21" s="75">
        <f t="shared" si="20"/>
        <v>6</v>
      </c>
      <c r="B21" s="355"/>
      <c r="C21" s="355"/>
      <c r="D21" s="355"/>
      <c r="E21" s="355"/>
      <c r="F21" s="355"/>
      <c r="G21" s="355"/>
      <c r="H21" s="76">
        <f t="shared" si="0"/>
        <v>0</v>
      </c>
      <c r="I21" s="355"/>
      <c r="J21" s="355"/>
      <c r="K21" s="355"/>
      <c r="L21" s="355"/>
      <c r="M21" s="355"/>
      <c r="N21" s="355"/>
      <c r="O21" s="76">
        <f t="shared" si="1"/>
        <v>0</v>
      </c>
      <c r="P21" s="355"/>
      <c r="Q21" s="355"/>
      <c r="R21" s="355"/>
      <c r="S21" s="355"/>
      <c r="T21" s="355"/>
      <c r="U21" s="355"/>
      <c r="V21" s="76">
        <f t="shared" si="2"/>
        <v>0</v>
      </c>
      <c r="W21" s="355"/>
      <c r="X21" s="355"/>
      <c r="Y21" s="355"/>
      <c r="Z21" s="355"/>
      <c r="AA21" s="355"/>
      <c r="AB21" s="355"/>
      <c r="AC21" s="76">
        <f t="shared" si="3"/>
        <v>0</v>
      </c>
      <c r="AD21" s="355"/>
      <c r="AE21" s="355"/>
      <c r="AF21" s="355"/>
      <c r="AG21" s="355"/>
      <c r="AH21" s="355"/>
      <c r="AI21" s="355"/>
      <c r="AJ21" s="76">
        <f t="shared" si="4"/>
        <v>0</v>
      </c>
      <c r="AK21" s="355"/>
      <c r="AL21" s="355"/>
      <c r="AM21" s="355"/>
      <c r="AN21" s="355"/>
      <c r="AO21" s="355"/>
      <c r="AP21" s="355"/>
      <c r="AQ21" s="76">
        <f t="shared" si="5"/>
        <v>0</v>
      </c>
      <c r="AS21" s="75">
        <f t="shared" si="6"/>
        <v>6</v>
      </c>
      <c r="AT21" s="76">
        <f t="shared" si="7"/>
        <v>0</v>
      </c>
      <c r="AU21" s="76">
        <f t="shared" si="8"/>
        <v>0</v>
      </c>
      <c r="AV21" s="76">
        <f t="shared" si="9"/>
        <v>0</v>
      </c>
      <c r="AX21" s="75">
        <f t="shared" si="21"/>
        <v>6</v>
      </c>
      <c r="AY21" s="355"/>
      <c r="AZ21" s="355"/>
      <c r="BA21" s="355"/>
      <c r="BB21" s="355"/>
      <c r="BC21" s="355"/>
      <c r="BD21" s="355"/>
      <c r="BE21" s="76">
        <f t="shared" si="10"/>
        <v>0</v>
      </c>
      <c r="BF21" s="355"/>
      <c r="BG21" s="355"/>
      <c r="BH21" s="355"/>
      <c r="BI21" s="355"/>
      <c r="BJ21" s="355"/>
      <c r="BK21" s="355"/>
      <c r="BL21" s="76">
        <f t="shared" si="11"/>
        <v>0</v>
      </c>
      <c r="BM21" s="355"/>
      <c r="BN21" s="355"/>
      <c r="BO21" s="355"/>
      <c r="BP21" s="355"/>
      <c r="BQ21" s="355"/>
      <c r="BR21" s="355"/>
      <c r="BS21" s="76">
        <f t="shared" si="12"/>
        <v>0</v>
      </c>
      <c r="BT21" s="355"/>
      <c r="BU21" s="355"/>
      <c r="BV21" s="355"/>
      <c r="BW21" s="355"/>
      <c r="BX21" s="355"/>
      <c r="BY21" s="355"/>
      <c r="BZ21" s="76">
        <f t="shared" si="13"/>
        <v>0</v>
      </c>
      <c r="CA21" s="355"/>
      <c r="CB21" s="355"/>
      <c r="CC21" s="355"/>
      <c r="CD21" s="355"/>
      <c r="CE21" s="355"/>
      <c r="CF21" s="355"/>
      <c r="CG21" s="76">
        <f t="shared" si="14"/>
        <v>0</v>
      </c>
      <c r="CH21" s="355"/>
      <c r="CI21" s="355"/>
      <c r="CJ21" s="355"/>
      <c r="CK21" s="355"/>
      <c r="CL21" s="355"/>
      <c r="CM21" s="355"/>
      <c r="CN21" s="76">
        <f t="shared" si="15"/>
        <v>0</v>
      </c>
      <c r="CP21" s="75">
        <f t="shared" si="16"/>
        <v>6</v>
      </c>
      <c r="CQ21" s="76">
        <f t="shared" si="17"/>
        <v>0</v>
      </c>
      <c r="CR21" s="76">
        <f t="shared" si="18"/>
        <v>0</v>
      </c>
      <c r="CS21" s="76">
        <f t="shared" si="19"/>
        <v>0</v>
      </c>
    </row>
    <row r="22" spans="1:97" ht="18" customHeight="1" x14ac:dyDescent="0.25">
      <c r="A22" s="75">
        <f t="shared" si="20"/>
        <v>7</v>
      </c>
      <c r="B22" s="355"/>
      <c r="C22" s="355"/>
      <c r="D22" s="355"/>
      <c r="E22" s="355"/>
      <c r="F22" s="355"/>
      <c r="G22" s="355"/>
      <c r="H22" s="76">
        <f t="shared" si="0"/>
        <v>0</v>
      </c>
      <c r="I22" s="355"/>
      <c r="J22" s="355"/>
      <c r="K22" s="355"/>
      <c r="L22" s="355"/>
      <c r="M22" s="355"/>
      <c r="N22" s="355"/>
      <c r="O22" s="76">
        <f t="shared" si="1"/>
        <v>0</v>
      </c>
      <c r="P22" s="355"/>
      <c r="Q22" s="355"/>
      <c r="R22" s="355"/>
      <c r="S22" s="355"/>
      <c r="T22" s="355"/>
      <c r="U22" s="355"/>
      <c r="V22" s="76">
        <f t="shared" si="2"/>
        <v>0</v>
      </c>
      <c r="W22" s="355"/>
      <c r="X22" s="355"/>
      <c r="Y22" s="355"/>
      <c r="Z22" s="355"/>
      <c r="AA22" s="355"/>
      <c r="AB22" s="355"/>
      <c r="AC22" s="76">
        <f t="shared" si="3"/>
        <v>0</v>
      </c>
      <c r="AD22" s="355"/>
      <c r="AE22" s="355"/>
      <c r="AF22" s="355"/>
      <c r="AG22" s="355"/>
      <c r="AH22" s="355"/>
      <c r="AI22" s="355"/>
      <c r="AJ22" s="76">
        <f t="shared" si="4"/>
        <v>0</v>
      </c>
      <c r="AK22" s="355"/>
      <c r="AL22" s="355"/>
      <c r="AM22" s="355"/>
      <c r="AN22" s="355"/>
      <c r="AO22" s="355"/>
      <c r="AP22" s="355"/>
      <c r="AQ22" s="76">
        <f t="shared" si="5"/>
        <v>0</v>
      </c>
      <c r="AS22" s="75">
        <f t="shared" si="6"/>
        <v>7</v>
      </c>
      <c r="AT22" s="76">
        <f t="shared" si="7"/>
        <v>0</v>
      </c>
      <c r="AU22" s="76">
        <f t="shared" si="8"/>
        <v>0</v>
      </c>
      <c r="AV22" s="76">
        <f t="shared" si="9"/>
        <v>0</v>
      </c>
      <c r="AX22" s="75">
        <f t="shared" si="21"/>
        <v>7</v>
      </c>
      <c r="AY22" s="355"/>
      <c r="AZ22" s="355"/>
      <c r="BA22" s="355"/>
      <c r="BB22" s="355"/>
      <c r="BC22" s="355"/>
      <c r="BD22" s="355"/>
      <c r="BE22" s="76">
        <f t="shared" si="10"/>
        <v>0</v>
      </c>
      <c r="BF22" s="355"/>
      <c r="BG22" s="355"/>
      <c r="BH22" s="355"/>
      <c r="BI22" s="355"/>
      <c r="BJ22" s="355"/>
      <c r="BK22" s="355"/>
      <c r="BL22" s="76">
        <f t="shared" si="11"/>
        <v>0</v>
      </c>
      <c r="BM22" s="355"/>
      <c r="BN22" s="355"/>
      <c r="BO22" s="355"/>
      <c r="BP22" s="355"/>
      <c r="BQ22" s="355"/>
      <c r="BR22" s="355"/>
      <c r="BS22" s="76">
        <f t="shared" si="12"/>
        <v>0</v>
      </c>
      <c r="BT22" s="355"/>
      <c r="BU22" s="355"/>
      <c r="BV22" s="355"/>
      <c r="BW22" s="355"/>
      <c r="BX22" s="355"/>
      <c r="BY22" s="355"/>
      <c r="BZ22" s="76">
        <f t="shared" si="13"/>
        <v>0</v>
      </c>
      <c r="CA22" s="355"/>
      <c r="CB22" s="355"/>
      <c r="CC22" s="355"/>
      <c r="CD22" s="355"/>
      <c r="CE22" s="355"/>
      <c r="CF22" s="355"/>
      <c r="CG22" s="76">
        <f t="shared" si="14"/>
        <v>0</v>
      </c>
      <c r="CH22" s="355"/>
      <c r="CI22" s="355"/>
      <c r="CJ22" s="355"/>
      <c r="CK22" s="355"/>
      <c r="CL22" s="355"/>
      <c r="CM22" s="355"/>
      <c r="CN22" s="76">
        <f t="shared" si="15"/>
        <v>0</v>
      </c>
      <c r="CP22" s="75">
        <f t="shared" si="16"/>
        <v>7</v>
      </c>
      <c r="CQ22" s="76">
        <f t="shared" si="17"/>
        <v>0</v>
      </c>
      <c r="CR22" s="76">
        <f t="shared" si="18"/>
        <v>0</v>
      </c>
      <c r="CS22" s="76">
        <f t="shared" si="19"/>
        <v>0</v>
      </c>
    </row>
    <row r="23" spans="1:97" ht="18" customHeight="1" x14ac:dyDescent="0.25">
      <c r="A23" s="75">
        <f t="shared" si="20"/>
        <v>8</v>
      </c>
      <c r="B23" s="355"/>
      <c r="C23" s="355"/>
      <c r="D23" s="355"/>
      <c r="E23" s="355"/>
      <c r="F23" s="355"/>
      <c r="G23" s="355"/>
      <c r="H23" s="76">
        <f t="shared" si="0"/>
        <v>0</v>
      </c>
      <c r="I23" s="355"/>
      <c r="J23" s="355"/>
      <c r="K23" s="355"/>
      <c r="L23" s="355"/>
      <c r="M23" s="355"/>
      <c r="N23" s="355"/>
      <c r="O23" s="76">
        <f t="shared" si="1"/>
        <v>0</v>
      </c>
      <c r="P23" s="355"/>
      <c r="Q23" s="355"/>
      <c r="R23" s="355"/>
      <c r="S23" s="355"/>
      <c r="T23" s="355"/>
      <c r="U23" s="355"/>
      <c r="V23" s="76">
        <f t="shared" si="2"/>
        <v>0</v>
      </c>
      <c r="W23" s="355"/>
      <c r="X23" s="355"/>
      <c r="Y23" s="355"/>
      <c r="Z23" s="355"/>
      <c r="AA23" s="355"/>
      <c r="AB23" s="355"/>
      <c r="AC23" s="76">
        <f t="shared" si="3"/>
        <v>0</v>
      </c>
      <c r="AD23" s="355"/>
      <c r="AE23" s="355"/>
      <c r="AF23" s="355"/>
      <c r="AG23" s="355"/>
      <c r="AH23" s="355"/>
      <c r="AI23" s="355"/>
      <c r="AJ23" s="76">
        <f t="shared" si="4"/>
        <v>0</v>
      </c>
      <c r="AK23" s="355"/>
      <c r="AL23" s="355"/>
      <c r="AM23" s="355"/>
      <c r="AN23" s="355"/>
      <c r="AO23" s="355"/>
      <c r="AP23" s="355"/>
      <c r="AQ23" s="76">
        <f t="shared" si="5"/>
        <v>0</v>
      </c>
      <c r="AS23" s="75">
        <f t="shared" si="6"/>
        <v>8</v>
      </c>
      <c r="AT23" s="76">
        <f t="shared" si="7"/>
        <v>0</v>
      </c>
      <c r="AU23" s="76">
        <f t="shared" si="8"/>
        <v>0</v>
      </c>
      <c r="AV23" s="76">
        <f t="shared" si="9"/>
        <v>0</v>
      </c>
      <c r="AX23" s="75">
        <f t="shared" si="21"/>
        <v>8</v>
      </c>
      <c r="AY23" s="355"/>
      <c r="AZ23" s="355"/>
      <c r="BA23" s="355"/>
      <c r="BB23" s="355"/>
      <c r="BC23" s="355"/>
      <c r="BD23" s="355"/>
      <c r="BE23" s="76">
        <f t="shared" si="10"/>
        <v>0</v>
      </c>
      <c r="BF23" s="355"/>
      <c r="BG23" s="355"/>
      <c r="BH23" s="355"/>
      <c r="BI23" s="355"/>
      <c r="BJ23" s="355"/>
      <c r="BK23" s="355"/>
      <c r="BL23" s="76">
        <f t="shared" si="11"/>
        <v>0</v>
      </c>
      <c r="BM23" s="355"/>
      <c r="BN23" s="355"/>
      <c r="BO23" s="355"/>
      <c r="BP23" s="355"/>
      <c r="BQ23" s="355"/>
      <c r="BR23" s="355"/>
      <c r="BS23" s="76">
        <f t="shared" si="12"/>
        <v>0</v>
      </c>
      <c r="BT23" s="355"/>
      <c r="BU23" s="355"/>
      <c r="BV23" s="355"/>
      <c r="BW23" s="355"/>
      <c r="BX23" s="355"/>
      <c r="BY23" s="355"/>
      <c r="BZ23" s="76">
        <f t="shared" si="13"/>
        <v>0</v>
      </c>
      <c r="CA23" s="355"/>
      <c r="CB23" s="355"/>
      <c r="CC23" s="355"/>
      <c r="CD23" s="355"/>
      <c r="CE23" s="355"/>
      <c r="CF23" s="355"/>
      <c r="CG23" s="76">
        <f t="shared" si="14"/>
        <v>0</v>
      </c>
      <c r="CH23" s="355"/>
      <c r="CI23" s="355"/>
      <c r="CJ23" s="355"/>
      <c r="CK23" s="355"/>
      <c r="CL23" s="355"/>
      <c r="CM23" s="355"/>
      <c r="CN23" s="76">
        <f t="shared" si="15"/>
        <v>0</v>
      </c>
      <c r="CP23" s="75">
        <f t="shared" si="16"/>
        <v>8</v>
      </c>
      <c r="CQ23" s="76">
        <f t="shared" si="17"/>
        <v>0</v>
      </c>
      <c r="CR23" s="76">
        <f t="shared" si="18"/>
        <v>0</v>
      </c>
      <c r="CS23" s="76">
        <f t="shared" si="19"/>
        <v>0</v>
      </c>
    </row>
    <row r="24" spans="1:97" ht="18" customHeight="1" x14ac:dyDescent="0.25">
      <c r="A24" s="75">
        <f t="shared" si="20"/>
        <v>9</v>
      </c>
      <c r="B24" s="355"/>
      <c r="C24" s="355"/>
      <c r="D24" s="355"/>
      <c r="E24" s="355"/>
      <c r="F24" s="355"/>
      <c r="G24" s="355"/>
      <c r="H24" s="76">
        <f t="shared" si="0"/>
        <v>0</v>
      </c>
      <c r="I24" s="355"/>
      <c r="J24" s="355"/>
      <c r="K24" s="355"/>
      <c r="L24" s="355"/>
      <c r="M24" s="355"/>
      <c r="N24" s="355"/>
      <c r="O24" s="76">
        <f t="shared" si="1"/>
        <v>0</v>
      </c>
      <c r="P24" s="355"/>
      <c r="Q24" s="355"/>
      <c r="R24" s="355"/>
      <c r="S24" s="355"/>
      <c r="T24" s="355"/>
      <c r="U24" s="355"/>
      <c r="V24" s="76">
        <f t="shared" si="2"/>
        <v>0</v>
      </c>
      <c r="W24" s="355"/>
      <c r="X24" s="355"/>
      <c r="Y24" s="355"/>
      <c r="Z24" s="355"/>
      <c r="AA24" s="355"/>
      <c r="AB24" s="355"/>
      <c r="AC24" s="76">
        <f t="shared" si="3"/>
        <v>0</v>
      </c>
      <c r="AD24" s="355"/>
      <c r="AE24" s="355"/>
      <c r="AF24" s="355"/>
      <c r="AG24" s="355"/>
      <c r="AH24" s="355"/>
      <c r="AI24" s="355"/>
      <c r="AJ24" s="76">
        <f t="shared" si="4"/>
        <v>0</v>
      </c>
      <c r="AK24" s="355"/>
      <c r="AL24" s="355"/>
      <c r="AM24" s="355"/>
      <c r="AN24" s="355"/>
      <c r="AO24" s="355"/>
      <c r="AP24" s="355"/>
      <c r="AQ24" s="76">
        <f t="shared" si="5"/>
        <v>0</v>
      </c>
      <c r="AS24" s="75">
        <f t="shared" si="6"/>
        <v>9</v>
      </c>
      <c r="AT24" s="76">
        <f t="shared" si="7"/>
        <v>0</v>
      </c>
      <c r="AU24" s="76">
        <f t="shared" si="8"/>
        <v>0</v>
      </c>
      <c r="AV24" s="76">
        <f t="shared" si="9"/>
        <v>0</v>
      </c>
      <c r="AX24" s="75">
        <f t="shared" si="21"/>
        <v>9</v>
      </c>
      <c r="AY24" s="355"/>
      <c r="AZ24" s="355"/>
      <c r="BA24" s="355"/>
      <c r="BB24" s="355"/>
      <c r="BC24" s="355"/>
      <c r="BD24" s="355"/>
      <c r="BE24" s="76">
        <f t="shared" si="10"/>
        <v>0</v>
      </c>
      <c r="BF24" s="355"/>
      <c r="BG24" s="355"/>
      <c r="BH24" s="355"/>
      <c r="BI24" s="355"/>
      <c r="BJ24" s="355"/>
      <c r="BK24" s="355"/>
      <c r="BL24" s="76">
        <f t="shared" si="11"/>
        <v>0</v>
      </c>
      <c r="BM24" s="355"/>
      <c r="BN24" s="355"/>
      <c r="BO24" s="355"/>
      <c r="BP24" s="355"/>
      <c r="BQ24" s="355"/>
      <c r="BR24" s="355"/>
      <c r="BS24" s="76">
        <f t="shared" si="12"/>
        <v>0</v>
      </c>
      <c r="BT24" s="355"/>
      <c r="BU24" s="355"/>
      <c r="BV24" s="355"/>
      <c r="BW24" s="355"/>
      <c r="BX24" s="355"/>
      <c r="BY24" s="355"/>
      <c r="BZ24" s="76">
        <f t="shared" si="13"/>
        <v>0</v>
      </c>
      <c r="CA24" s="355"/>
      <c r="CB24" s="355"/>
      <c r="CC24" s="355"/>
      <c r="CD24" s="355"/>
      <c r="CE24" s="355"/>
      <c r="CF24" s="355"/>
      <c r="CG24" s="76">
        <f t="shared" si="14"/>
        <v>0</v>
      </c>
      <c r="CH24" s="355"/>
      <c r="CI24" s="355"/>
      <c r="CJ24" s="355"/>
      <c r="CK24" s="355"/>
      <c r="CL24" s="355"/>
      <c r="CM24" s="355"/>
      <c r="CN24" s="76">
        <f t="shared" si="15"/>
        <v>0</v>
      </c>
      <c r="CP24" s="75">
        <f t="shared" si="16"/>
        <v>9</v>
      </c>
      <c r="CQ24" s="76">
        <f t="shared" si="17"/>
        <v>0</v>
      </c>
      <c r="CR24" s="76">
        <f t="shared" si="18"/>
        <v>0</v>
      </c>
      <c r="CS24" s="76">
        <f t="shared" si="19"/>
        <v>0</v>
      </c>
    </row>
    <row r="25" spans="1:97" ht="18" customHeight="1" x14ac:dyDescent="0.25">
      <c r="A25" s="75">
        <f t="shared" si="20"/>
        <v>10</v>
      </c>
      <c r="B25" s="355"/>
      <c r="C25" s="355"/>
      <c r="D25" s="355"/>
      <c r="E25" s="355"/>
      <c r="F25" s="355"/>
      <c r="G25" s="355"/>
      <c r="H25" s="76">
        <f t="shared" si="0"/>
        <v>0</v>
      </c>
      <c r="I25" s="355"/>
      <c r="J25" s="355"/>
      <c r="K25" s="355"/>
      <c r="L25" s="355"/>
      <c r="M25" s="355"/>
      <c r="N25" s="355"/>
      <c r="O25" s="76">
        <f t="shared" si="1"/>
        <v>0</v>
      </c>
      <c r="P25" s="355"/>
      <c r="Q25" s="355"/>
      <c r="R25" s="355"/>
      <c r="S25" s="355"/>
      <c r="T25" s="355"/>
      <c r="U25" s="355"/>
      <c r="V25" s="76">
        <f t="shared" si="2"/>
        <v>0</v>
      </c>
      <c r="W25" s="355"/>
      <c r="X25" s="355"/>
      <c r="Y25" s="355"/>
      <c r="Z25" s="355"/>
      <c r="AA25" s="355"/>
      <c r="AB25" s="355"/>
      <c r="AC25" s="76">
        <f t="shared" si="3"/>
        <v>0</v>
      </c>
      <c r="AD25" s="355"/>
      <c r="AE25" s="355"/>
      <c r="AF25" s="355"/>
      <c r="AG25" s="355"/>
      <c r="AH25" s="355"/>
      <c r="AI25" s="355"/>
      <c r="AJ25" s="76">
        <f t="shared" si="4"/>
        <v>0</v>
      </c>
      <c r="AK25" s="355"/>
      <c r="AL25" s="355"/>
      <c r="AM25" s="355"/>
      <c r="AN25" s="355"/>
      <c r="AO25" s="355"/>
      <c r="AP25" s="355"/>
      <c r="AQ25" s="76">
        <f t="shared" si="5"/>
        <v>0</v>
      </c>
      <c r="AS25" s="75">
        <f t="shared" si="6"/>
        <v>10</v>
      </c>
      <c r="AT25" s="76">
        <f t="shared" si="7"/>
        <v>0</v>
      </c>
      <c r="AU25" s="76">
        <f t="shared" si="8"/>
        <v>0</v>
      </c>
      <c r="AV25" s="76">
        <f t="shared" si="9"/>
        <v>0</v>
      </c>
      <c r="AX25" s="75">
        <f t="shared" si="21"/>
        <v>10</v>
      </c>
      <c r="AY25" s="355"/>
      <c r="AZ25" s="355"/>
      <c r="BA25" s="355"/>
      <c r="BB25" s="355"/>
      <c r="BC25" s="355"/>
      <c r="BD25" s="355"/>
      <c r="BE25" s="76">
        <f t="shared" si="10"/>
        <v>0</v>
      </c>
      <c r="BF25" s="355"/>
      <c r="BG25" s="355"/>
      <c r="BH25" s="355"/>
      <c r="BI25" s="355"/>
      <c r="BJ25" s="355"/>
      <c r="BK25" s="355"/>
      <c r="BL25" s="76">
        <f t="shared" si="11"/>
        <v>0</v>
      </c>
      <c r="BM25" s="355"/>
      <c r="BN25" s="355"/>
      <c r="BO25" s="355"/>
      <c r="BP25" s="355"/>
      <c r="BQ25" s="355"/>
      <c r="BR25" s="355"/>
      <c r="BS25" s="76">
        <f t="shared" si="12"/>
        <v>0</v>
      </c>
      <c r="BT25" s="355"/>
      <c r="BU25" s="355"/>
      <c r="BV25" s="355"/>
      <c r="BW25" s="355"/>
      <c r="BX25" s="355"/>
      <c r="BY25" s="355"/>
      <c r="BZ25" s="76">
        <f t="shared" si="13"/>
        <v>0</v>
      </c>
      <c r="CA25" s="355"/>
      <c r="CB25" s="355"/>
      <c r="CC25" s="355"/>
      <c r="CD25" s="355"/>
      <c r="CE25" s="355"/>
      <c r="CF25" s="355"/>
      <c r="CG25" s="76">
        <f t="shared" si="14"/>
        <v>0</v>
      </c>
      <c r="CH25" s="355"/>
      <c r="CI25" s="355"/>
      <c r="CJ25" s="355"/>
      <c r="CK25" s="355"/>
      <c r="CL25" s="355"/>
      <c r="CM25" s="355"/>
      <c r="CN25" s="76">
        <f t="shared" si="15"/>
        <v>0</v>
      </c>
      <c r="CP25" s="75">
        <f t="shared" si="16"/>
        <v>10</v>
      </c>
      <c r="CQ25" s="76">
        <f t="shared" si="17"/>
        <v>0</v>
      </c>
      <c r="CR25" s="76">
        <f t="shared" si="18"/>
        <v>0</v>
      </c>
      <c r="CS25" s="76">
        <f t="shared" si="19"/>
        <v>0</v>
      </c>
    </row>
    <row r="26" spans="1:97" ht="18" customHeight="1" x14ac:dyDescent="0.25">
      <c r="A26" s="75">
        <f t="shared" si="20"/>
        <v>11</v>
      </c>
      <c r="B26" s="355"/>
      <c r="C26" s="355"/>
      <c r="D26" s="355"/>
      <c r="E26" s="355"/>
      <c r="F26" s="355"/>
      <c r="G26" s="355"/>
      <c r="H26" s="76">
        <f t="shared" si="0"/>
        <v>0</v>
      </c>
      <c r="I26" s="355"/>
      <c r="J26" s="355"/>
      <c r="K26" s="355"/>
      <c r="L26" s="355"/>
      <c r="M26" s="355"/>
      <c r="N26" s="355"/>
      <c r="O26" s="76">
        <f t="shared" si="1"/>
        <v>0</v>
      </c>
      <c r="P26" s="355"/>
      <c r="Q26" s="355"/>
      <c r="R26" s="355"/>
      <c r="S26" s="355"/>
      <c r="T26" s="355"/>
      <c r="U26" s="355"/>
      <c r="V26" s="76">
        <f t="shared" si="2"/>
        <v>0</v>
      </c>
      <c r="W26" s="355"/>
      <c r="X26" s="355"/>
      <c r="Y26" s="355"/>
      <c r="Z26" s="355"/>
      <c r="AA26" s="355"/>
      <c r="AB26" s="355"/>
      <c r="AC26" s="76">
        <f t="shared" si="3"/>
        <v>0</v>
      </c>
      <c r="AD26" s="355"/>
      <c r="AE26" s="355"/>
      <c r="AF26" s="355"/>
      <c r="AG26" s="355"/>
      <c r="AH26" s="355"/>
      <c r="AI26" s="355"/>
      <c r="AJ26" s="76">
        <f t="shared" si="4"/>
        <v>0</v>
      </c>
      <c r="AK26" s="355"/>
      <c r="AL26" s="355"/>
      <c r="AM26" s="355"/>
      <c r="AN26" s="355"/>
      <c r="AO26" s="355"/>
      <c r="AP26" s="355"/>
      <c r="AQ26" s="76">
        <f t="shared" si="5"/>
        <v>0</v>
      </c>
      <c r="AS26" s="75">
        <f t="shared" si="6"/>
        <v>11</v>
      </c>
      <c r="AT26" s="76">
        <f t="shared" si="7"/>
        <v>0</v>
      </c>
      <c r="AU26" s="76">
        <f t="shared" si="8"/>
        <v>0</v>
      </c>
      <c r="AV26" s="76">
        <f t="shared" si="9"/>
        <v>0</v>
      </c>
      <c r="AX26" s="75">
        <f t="shared" si="21"/>
        <v>11</v>
      </c>
      <c r="AY26" s="355"/>
      <c r="AZ26" s="355"/>
      <c r="BA26" s="355"/>
      <c r="BB26" s="355"/>
      <c r="BC26" s="355"/>
      <c r="BD26" s="355"/>
      <c r="BE26" s="76">
        <f t="shared" si="10"/>
        <v>0</v>
      </c>
      <c r="BF26" s="355"/>
      <c r="BG26" s="355"/>
      <c r="BH26" s="355"/>
      <c r="BI26" s="355"/>
      <c r="BJ26" s="355"/>
      <c r="BK26" s="355"/>
      <c r="BL26" s="76">
        <f t="shared" si="11"/>
        <v>0</v>
      </c>
      <c r="BM26" s="355"/>
      <c r="BN26" s="355"/>
      <c r="BO26" s="355"/>
      <c r="BP26" s="355"/>
      <c r="BQ26" s="355"/>
      <c r="BR26" s="355"/>
      <c r="BS26" s="76">
        <f t="shared" si="12"/>
        <v>0</v>
      </c>
      <c r="BT26" s="355"/>
      <c r="BU26" s="355"/>
      <c r="BV26" s="355"/>
      <c r="BW26" s="355"/>
      <c r="BX26" s="355"/>
      <c r="BY26" s="355"/>
      <c r="BZ26" s="76">
        <f t="shared" si="13"/>
        <v>0</v>
      </c>
      <c r="CA26" s="355"/>
      <c r="CB26" s="355"/>
      <c r="CC26" s="355"/>
      <c r="CD26" s="355"/>
      <c r="CE26" s="355"/>
      <c r="CF26" s="355"/>
      <c r="CG26" s="76">
        <f t="shared" si="14"/>
        <v>0</v>
      </c>
      <c r="CH26" s="355"/>
      <c r="CI26" s="355"/>
      <c r="CJ26" s="355"/>
      <c r="CK26" s="355"/>
      <c r="CL26" s="355"/>
      <c r="CM26" s="355"/>
      <c r="CN26" s="76">
        <f t="shared" si="15"/>
        <v>0</v>
      </c>
      <c r="CP26" s="75">
        <f t="shared" si="16"/>
        <v>11</v>
      </c>
      <c r="CQ26" s="76">
        <f t="shared" si="17"/>
        <v>0</v>
      </c>
      <c r="CR26" s="76">
        <f t="shared" si="18"/>
        <v>0</v>
      </c>
      <c r="CS26" s="76">
        <f t="shared" si="19"/>
        <v>0</v>
      </c>
    </row>
    <row r="27" spans="1:97" ht="18" customHeight="1" x14ac:dyDescent="0.25">
      <c r="A27" s="75">
        <f t="shared" si="20"/>
        <v>12</v>
      </c>
      <c r="B27" s="355"/>
      <c r="C27" s="355"/>
      <c r="D27" s="355"/>
      <c r="E27" s="355"/>
      <c r="F27" s="355"/>
      <c r="G27" s="355"/>
      <c r="H27" s="76">
        <f t="shared" si="0"/>
        <v>0</v>
      </c>
      <c r="I27" s="355"/>
      <c r="J27" s="355"/>
      <c r="K27" s="355"/>
      <c r="L27" s="355"/>
      <c r="M27" s="355"/>
      <c r="N27" s="355"/>
      <c r="O27" s="76">
        <f t="shared" si="1"/>
        <v>0</v>
      </c>
      <c r="P27" s="355"/>
      <c r="Q27" s="355"/>
      <c r="R27" s="355"/>
      <c r="S27" s="355"/>
      <c r="T27" s="355"/>
      <c r="U27" s="355"/>
      <c r="V27" s="76">
        <f t="shared" si="2"/>
        <v>0</v>
      </c>
      <c r="W27" s="355"/>
      <c r="X27" s="355"/>
      <c r="Y27" s="355"/>
      <c r="Z27" s="355"/>
      <c r="AA27" s="355"/>
      <c r="AB27" s="355"/>
      <c r="AC27" s="76">
        <f t="shared" si="3"/>
        <v>0</v>
      </c>
      <c r="AD27" s="355"/>
      <c r="AE27" s="355"/>
      <c r="AF27" s="355"/>
      <c r="AG27" s="355"/>
      <c r="AH27" s="355"/>
      <c r="AI27" s="355"/>
      <c r="AJ27" s="76">
        <f t="shared" si="4"/>
        <v>0</v>
      </c>
      <c r="AK27" s="355"/>
      <c r="AL27" s="355"/>
      <c r="AM27" s="355"/>
      <c r="AN27" s="355"/>
      <c r="AO27" s="355"/>
      <c r="AP27" s="355"/>
      <c r="AQ27" s="76">
        <f t="shared" si="5"/>
        <v>0</v>
      </c>
      <c r="AS27" s="75">
        <f t="shared" si="6"/>
        <v>12</v>
      </c>
      <c r="AT27" s="76">
        <f t="shared" si="7"/>
        <v>0</v>
      </c>
      <c r="AU27" s="76">
        <f t="shared" si="8"/>
        <v>0</v>
      </c>
      <c r="AV27" s="76">
        <f t="shared" si="9"/>
        <v>0</v>
      </c>
      <c r="AX27" s="75">
        <f t="shared" si="21"/>
        <v>12</v>
      </c>
      <c r="AY27" s="355"/>
      <c r="AZ27" s="355"/>
      <c r="BA27" s="355"/>
      <c r="BB27" s="355"/>
      <c r="BC27" s="355"/>
      <c r="BD27" s="355"/>
      <c r="BE27" s="76">
        <f t="shared" si="10"/>
        <v>0</v>
      </c>
      <c r="BF27" s="355"/>
      <c r="BG27" s="355"/>
      <c r="BH27" s="355"/>
      <c r="BI27" s="355"/>
      <c r="BJ27" s="355"/>
      <c r="BK27" s="355"/>
      <c r="BL27" s="76">
        <f t="shared" si="11"/>
        <v>0</v>
      </c>
      <c r="BM27" s="355"/>
      <c r="BN27" s="355"/>
      <c r="BO27" s="355"/>
      <c r="BP27" s="355"/>
      <c r="BQ27" s="355"/>
      <c r="BR27" s="355"/>
      <c r="BS27" s="76">
        <f t="shared" si="12"/>
        <v>0</v>
      </c>
      <c r="BT27" s="355"/>
      <c r="BU27" s="355"/>
      <c r="BV27" s="355"/>
      <c r="BW27" s="355"/>
      <c r="BX27" s="355"/>
      <c r="BY27" s="355"/>
      <c r="BZ27" s="76">
        <f t="shared" si="13"/>
        <v>0</v>
      </c>
      <c r="CA27" s="355"/>
      <c r="CB27" s="355"/>
      <c r="CC27" s="355"/>
      <c r="CD27" s="355"/>
      <c r="CE27" s="355"/>
      <c r="CF27" s="355"/>
      <c r="CG27" s="76">
        <f t="shared" si="14"/>
        <v>0</v>
      </c>
      <c r="CH27" s="355"/>
      <c r="CI27" s="355"/>
      <c r="CJ27" s="355"/>
      <c r="CK27" s="355"/>
      <c r="CL27" s="355"/>
      <c r="CM27" s="355"/>
      <c r="CN27" s="76">
        <f t="shared" si="15"/>
        <v>0</v>
      </c>
      <c r="CP27" s="75">
        <f t="shared" si="16"/>
        <v>12</v>
      </c>
      <c r="CQ27" s="76">
        <f t="shared" si="17"/>
        <v>0</v>
      </c>
      <c r="CR27" s="76">
        <f t="shared" si="18"/>
        <v>0</v>
      </c>
      <c r="CS27" s="76">
        <f t="shared" si="19"/>
        <v>0</v>
      </c>
    </row>
    <row r="28" spans="1:97" ht="18" customHeight="1" x14ac:dyDescent="0.25">
      <c r="A28" s="75">
        <f t="shared" si="20"/>
        <v>13</v>
      </c>
      <c r="B28" s="355"/>
      <c r="C28" s="355"/>
      <c r="D28" s="355"/>
      <c r="E28" s="355"/>
      <c r="F28" s="355"/>
      <c r="G28" s="355"/>
      <c r="H28" s="76">
        <f t="shared" si="0"/>
        <v>0</v>
      </c>
      <c r="I28" s="355"/>
      <c r="J28" s="355"/>
      <c r="K28" s="355"/>
      <c r="L28" s="355"/>
      <c r="M28" s="355"/>
      <c r="N28" s="355"/>
      <c r="O28" s="76">
        <f t="shared" si="1"/>
        <v>0</v>
      </c>
      <c r="P28" s="355"/>
      <c r="Q28" s="355"/>
      <c r="R28" s="355"/>
      <c r="S28" s="355"/>
      <c r="T28" s="355"/>
      <c r="U28" s="355"/>
      <c r="V28" s="76">
        <f t="shared" si="2"/>
        <v>0</v>
      </c>
      <c r="W28" s="355"/>
      <c r="X28" s="355"/>
      <c r="Y28" s="355"/>
      <c r="Z28" s="355"/>
      <c r="AA28" s="355"/>
      <c r="AB28" s="355"/>
      <c r="AC28" s="76">
        <f t="shared" si="3"/>
        <v>0</v>
      </c>
      <c r="AD28" s="355"/>
      <c r="AE28" s="355"/>
      <c r="AF28" s="355"/>
      <c r="AG28" s="355"/>
      <c r="AH28" s="355"/>
      <c r="AI28" s="355"/>
      <c r="AJ28" s="76">
        <f t="shared" si="4"/>
        <v>0</v>
      </c>
      <c r="AK28" s="355"/>
      <c r="AL28" s="355"/>
      <c r="AM28" s="355"/>
      <c r="AN28" s="355"/>
      <c r="AO28" s="355"/>
      <c r="AP28" s="355"/>
      <c r="AQ28" s="76">
        <f t="shared" si="5"/>
        <v>0</v>
      </c>
      <c r="AS28" s="75">
        <f t="shared" si="6"/>
        <v>13</v>
      </c>
      <c r="AT28" s="76">
        <f t="shared" si="7"/>
        <v>0</v>
      </c>
      <c r="AU28" s="76">
        <f t="shared" si="8"/>
        <v>0</v>
      </c>
      <c r="AV28" s="76">
        <f t="shared" si="9"/>
        <v>0</v>
      </c>
      <c r="AX28" s="75">
        <f t="shared" si="21"/>
        <v>13</v>
      </c>
      <c r="AY28" s="355"/>
      <c r="AZ28" s="355"/>
      <c r="BA28" s="355"/>
      <c r="BB28" s="355"/>
      <c r="BC28" s="355"/>
      <c r="BD28" s="355"/>
      <c r="BE28" s="76">
        <f t="shared" si="10"/>
        <v>0</v>
      </c>
      <c r="BF28" s="355"/>
      <c r="BG28" s="355"/>
      <c r="BH28" s="355"/>
      <c r="BI28" s="355"/>
      <c r="BJ28" s="355"/>
      <c r="BK28" s="355"/>
      <c r="BL28" s="76">
        <f t="shared" si="11"/>
        <v>0</v>
      </c>
      <c r="BM28" s="355"/>
      <c r="BN28" s="355"/>
      <c r="BO28" s="355"/>
      <c r="BP28" s="355"/>
      <c r="BQ28" s="355"/>
      <c r="BR28" s="355"/>
      <c r="BS28" s="76">
        <f t="shared" si="12"/>
        <v>0</v>
      </c>
      <c r="BT28" s="355"/>
      <c r="BU28" s="355"/>
      <c r="BV28" s="355"/>
      <c r="BW28" s="355"/>
      <c r="BX28" s="355"/>
      <c r="BY28" s="355"/>
      <c r="BZ28" s="76">
        <f t="shared" si="13"/>
        <v>0</v>
      </c>
      <c r="CA28" s="355"/>
      <c r="CB28" s="355"/>
      <c r="CC28" s="355"/>
      <c r="CD28" s="355"/>
      <c r="CE28" s="355"/>
      <c r="CF28" s="355"/>
      <c r="CG28" s="76">
        <f t="shared" si="14"/>
        <v>0</v>
      </c>
      <c r="CH28" s="355"/>
      <c r="CI28" s="355"/>
      <c r="CJ28" s="355"/>
      <c r="CK28" s="355"/>
      <c r="CL28" s="355"/>
      <c r="CM28" s="355"/>
      <c r="CN28" s="76">
        <f t="shared" si="15"/>
        <v>0</v>
      </c>
      <c r="CP28" s="75">
        <f t="shared" si="16"/>
        <v>13</v>
      </c>
      <c r="CQ28" s="76">
        <f t="shared" si="17"/>
        <v>0</v>
      </c>
      <c r="CR28" s="76">
        <f t="shared" si="18"/>
        <v>0</v>
      </c>
      <c r="CS28" s="76">
        <f t="shared" si="19"/>
        <v>0</v>
      </c>
    </row>
    <row r="29" spans="1:97" ht="18" customHeight="1" x14ac:dyDescent="0.25">
      <c r="A29" s="75">
        <f t="shared" si="20"/>
        <v>14</v>
      </c>
      <c r="B29" s="355"/>
      <c r="C29" s="355"/>
      <c r="D29" s="355"/>
      <c r="E29" s="355"/>
      <c r="F29" s="355"/>
      <c r="G29" s="355"/>
      <c r="H29" s="76">
        <f t="shared" si="0"/>
        <v>0</v>
      </c>
      <c r="I29" s="355"/>
      <c r="J29" s="355"/>
      <c r="K29" s="355"/>
      <c r="L29" s="355"/>
      <c r="M29" s="355"/>
      <c r="N29" s="355"/>
      <c r="O29" s="76">
        <f t="shared" si="1"/>
        <v>0</v>
      </c>
      <c r="P29" s="355"/>
      <c r="Q29" s="355"/>
      <c r="R29" s="355"/>
      <c r="S29" s="355"/>
      <c r="T29" s="355"/>
      <c r="U29" s="355"/>
      <c r="V29" s="76">
        <f t="shared" si="2"/>
        <v>0</v>
      </c>
      <c r="W29" s="355"/>
      <c r="X29" s="355"/>
      <c r="Y29" s="355"/>
      <c r="Z29" s="355"/>
      <c r="AA29" s="355"/>
      <c r="AB29" s="355"/>
      <c r="AC29" s="76">
        <f t="shared" si="3"/>
        <v>0</v>
      </c>
      <c r="AD29" s="355"/>
      <c r="AE29" s="355"/>
      <c r="AF29" s="355"/>
      <c r="AG29" s="355"/>
      <c r="AH29" s="355"/>
      <c r="AI29" s="355"/>
      <c r="AJ29" s="76">
        <f t="shared" si="4"/>
        <v>0</v>
      </c>
      <c r="AK29" s="355"/>
      <c r="AL29" s="355"/>
      <c r="AM29" s="355"/>
      <c r="AN29" s="355"/>
      <c r="AO29" s="355"/>
      <c r="AP29" s="355"/>
      <c r="AQ29" s="76">
        <f t="shared" si="5"/>
        <v>0</v>
      </c>
      <c r="AS29" s="75">
        <f t="shared" si="6"/>
        <v>14</v>
      </c>
      <c r="AT29" s="76">
        <f t="shared" si="7"/>
        <v>0</v>
      </c>
      <c r="AU29" s="76">
        <f t="shared" si="8"/>
        <v>0</v>
      </c>
      <c r="AV29" s="76">
        <f t="shared" si="9"/>
        <v>0</v>
      </c>
      <c r="AX29" s="75">
        <f t="shared" si="21"/>
        <v>14</v>
      </c>
      <c r="AY29" s="355"/>
      <c r="AZ29" s="355"/>
      <c r="BA29" s="355"/>
      <c r="BB29" s="355"/>
      <c r="BC29" s="355"/>
      <c r="BD29" s="355"/>
      <c r="BE29" s="76">
        <f t="shared" si="10"/>
        <v>0</v>
      </c>
      <c r="BF29" s="355"/>
      <c r="BG29" s="355"/>
      <c r="BH29" s="355"/>
      <c r="BI29" s="355"/>
      <c r="BJ29" s="355"/>
      <c r="BK29" s="355"/>
      <c r="BL29" s="76">
        <f t="shared" si="11"/>
        <v>0</v>
      </c>
      <c r="BM29" s="355"/>
      <c r="BN29" s="355"/>
      <c r="BO29" s="355"/>
      <c r="BP29" s="355"/>
      <c r="BQ29" s="355"/>
      <c r="BR29" s="355"/>
      <c r="BS29" s="76">
        <f t="shared" si="12"/>
        <v>0</v>
      </c>
      <c r="BT29" s="355"/>
      <c r="BU29" s="355"/>
      <c r="BV29" s="355"/>
      <c r="BW29" s="355"/>
      <c r="BX29" s="355"/>
      <c r="BY29" s="355"/>
      <c r="BZ29" s="76">
        <f t="shared" si="13"/>
        <v>0</v>
      </c>
      <c r="CA29" s="355"/>
      <c r="CB29" s="355"/>
      <c r="CC29" s="355"/>
      <c r="CD29" s="355"/>
      <c r="CE29" s="355"/>
      <c r="CF29" s="355"/>
      <c r="CG29" s="76">
        <f t="shared" si="14"/>
        <v>0</v>
      </c>
      <c r="CH29" s="355"/>
      <c r="CI29" s="355"/>
      <c r="CJ29" s="355"/>
      <c r="CK29" s="355"/>
      <c r="CL29" s="355"/>
      <c r="CM29" s="355"/>
      <c r="CN29" s="76">
        <f t="shared" si="15"/>
        <v>0</v>
      </c>
      <c r="CP29" s="75">
        <f t="shared" si="16"/>
        <v>14</v>
      </c>
      <c r="CQ29" s="76">
        <f t="shared" si="17"/>
        <v>0</v>
      </c>
      <c r="CR29" s="76">
        <f t="shared" si="18"/>
        <v>0</v>
      </c>
      <c r="CS29" s="76">
        <f t="shared" si="19"/>
        <v>0</v>
      </c>
    </row>
    <row r="30" spans="1:97" ht="18" customHeight="1" x14ac:dyDescent="0.25">
      <c r="A30" s="75">
        <f t="shared" si="20"/>
        <v>15</v>
      </c>
      <c r="B30" s="355"/>
      <c r="C30" s="355"/>
      <c r="D30" s="355"/>
      <c r="E30" s="355"/>
      <c r="F30" s="355"/>
      <c r="G30" s="355"/>
      <c r="H30" s="76">
        <f t="shared" si="0"/>
        <v>0</v>
      </c>
      <c r="I30" s="355"/>
      <c r="J30" s="355"/>
      <c r="K30" s="355"/>
      <c r="L30" s="355"/>
      <c r="M30" s="355"/>
      <c r="N30" s="355"/>
      <c r="O30" s="76">
        <f t="shared" si="1"/>
        <v>0</v>
      </c>
      <c r="P30" s="355"/>
      <c r="Q30" s="355"/>
      <c r="R30" s="355"/>
      <c r="S30" s="355"/>
      <c r="T30" s="355"/>
      <c r="U30" s="355"/>
      <c r="V30" s="76">
        <f t="shared" si="2"/>
        <v>0</v>
      </c>
      <c r="W30" s="355"/>
      <c r="X30" s="355"/>
      <c r="Y30" s="355"/>
      <c r="Z30" s="355"/>
      <c r="AA30" s="355"/>
      <c r="AB30" s="355"/>
      <c r="AC30" s="76">
        <f t="shared" si="3"/>
        <v>0</v>
      </c>
      <c r="AD30" s="355"/>
      <c r="AE30" s="355"/>
      <c r="AF30" s="355"/>
      <c r="AG30" s="355"/>
      <c r="AH30" s="355"/>
      <c r="AI30" s="355"/>
      <c r="AJ30" s="76">
        <f t="shared" si="4"/>
        <v>0</v>
      </c>
      <c r="AK30" s="355"/>
      <c r="AL30" s="355"/>
      <c r="AM30" s="355"/>
      <c r="AN30" s="355"/>
      <c r="AO30" s="355"/>
      <c r="AP30" s="355"/>
      <c r="AQ30" s="76">
        <f t="shared" si="5"/>
        <v>0</v>
      </c>
      <c r="AS30" s="75">
        <f t="shared" si="6"/>
        <v>15</v>
      </c>
      <c r="AT30" s="76">
        <f t="shared" si="7"/>
        <v>0</v>
      </c>
      <c r="AU30" s="76">
        <f t="shared" si="8"/>
        <v>0</v>
      </c>
      <c r="AV30" s="76">
        <f t="shared" si="9"/>
        <v>0</v>
      </c>
      <c r="AX30" s="75">
        <f t="shared" si="21"/>
        <v>15</v>
      </c>
      <c r="AY30" s="355"/>
      <c r="AZ30" s="355"/>
      <c r="BA30" s="355"/>
      <c r="BB30" s="355"/>
      <c r="BC30" s="355"/>
      <c r="BD30" s="355"/>
      <c r="BE30" s="76">
        <f t="shared" si="10"/>
        <v>0</v>
      </c>
      <c r="BF30" s="355"/>
      <c r="BG30" s="355"/>
      <c r="BH30" s="355"/>
      <c r="BI30" s="355"/>
      <c r="BJ30" s="355"/>
      <c r="BK30" s="355"/>
      <c r="BL30" s="76">
        <f t="shared" si="11"/>
        <v>0</v>
      </c>
      <c r="BM30" s="355"/>
      <c r="BN30" s="355"/>
      <c r="BO30" s="355"/>
      <c r="BP30" s="355"/>
      <c r="BQ30" s="355"/>
      <c r="BR30" s="355"/>
      <c r="BS30" s="76">
        <f t="shared" si="12"/>
        <v>0</v>
      </c>
      <c r="BT30" s="355"/>
      <c r="BU30" s="355"/>
      <c r="BV30" s="355"/>
      <c r="BW30" s="355"/>
      <c r="BX30" s="355"/>
      <c r="BY30" s="355"/>
      <c r="BZ30" s="76">
        <f t="shared" si="13"/>
        <v>0</v>
      </c>
      <c r="CA30" s="355"/>
      <c r="CB30" s="355"/>
      <c r="CC30" s="355"/>
      <c r="CD30" s="355"/>
      <c r="CE30" s="355"/>
      <c r="CF30" s="355"/>
      <c r="CG30" s="76">
        <f t="shared" si="14"/>
        <v>0</v>
      </c>
      <c r="CH30" s="355"/>
      <c r="CI30" s="355"/>
      <c r="CJ30" s="355"/>
      <c r="CK30" s="355"/>
      <c r="CL30" s="355"/>
      <c r="CM30" s="355"/>
      <c r="CN30" s="76">
        <f t="shared" si="15"/>
        <v>0</v>
      </c>
      <c r="CP30" s="75">
        <f t="shared" si="16"/>
        <v>15</v>
      </c>
      <c r="CQ30" s="76">
        <f t="shared" si="17"/>
        <v>0</v>
      </c>
      <c r="CR30" s="76">
        <f t="shared" si="18"/>
        <v>0</v>
      </c>
      <c r="CS30" s="76">
        <f t="shared" si="19"/>
        <v>0</v>
      </c>
    </row>
    <row r="31" spans="1:97" ht="18" customHeight="1" x14ac:dyDescent="0.25">
      <c r="A31" s="75">
        <f t="shared" si="20"/>
        <v>16</v>
      </c>
      <c r="B31" s="355"/>
      <c r="C31" s="355"/>
      <c r="D31" s="355"/>
      <c r="E31" s="355"/>
      <c r="F31" s="355"/>
      <c r="G31" s="355"/>
      <c r="H31" s="76">
        <f t="shared" si="0"/>
        <v>0</v>
      </c>
      <c r="I31" s="355"/>
      <c r="J31" s="355"/>
      <c r="K31" s="355"/>
      <c r="L31" s="355"/>
      <c r="M31" s="355"/>
      <c r="N31" s="355"/>
      <c r="O31" s="76">
        <f t="shared" si="1"/>
        <v>0</v>
      </c>
      <c r="P31" s="355"/>
      <c r="Q31" s="355"/>
      <c r="R31" s="355"/>
      <c r="S31" s="355"/>
      <c r="T31" s="355"/>
      <c r="U31" s="355"/>
      <c r="V31" s="76">
        <f t="shared" si="2"/>
        <v>0</v>
      </c>
      <c r="W31" s="355"/>
      <c r="X31" s="355"/>
      <c r="Y31" s="355"/>
      <c r="Z31" s="355"/>
      <c r="AA31" s="355"/>
      <c r="AB31" s="355"/>
      <c r="AC31" s="76">
        <f t="shared" si="3"/>
        <v>0</v>
      </c>
      <c r="AD31" s="355"/>
      <c r="AE31" s="355"/>
      <c r="AF31" s="355"/>
      <c r="AG31" s="355"/>
      <c r="AH31" s="355"/>
      <c r="AI31" s="355"/>
      <c r="AJ31" s="76">
        <f t="shared" si="4"/>
        <v>0</v>
      </c>
      <c r="AK31" s="355"/>
      <c r="AL31" s="355"/>
      <c r="AM31" s="355"/>
      <c r="AN31" s="355"/>
      <c r="AO31" s="355"/>
      <c r="AP31" s="355"/>
      <c r="AQ31" s="76">
        <f t="shared" si="5"/>
        <v>0</v>
      </c>
      <c r="AS31" s="75">
        <f t="shared" si="6"/>
        <v>16</v>
      </c>
      <c r="AT31" s="76">
        <f t="shared" si="7"/>
        <v>0</v>
      </c>
      <c r="AU31" s="76">
        <f t="shared" si="8"/>
        <v>0</v>
      </c>
      <c r="AV31" s="76">
        <f t="shared" si="9"/>
        <v>0</v>
      </c>
      <c r="AX31" s="75">
        <f t="shared" si="21"/>
        <v>16</v>
      </c>
      <c r="AY31" s="355"/>
      <c r="AZ31" s="355"/>
      <c r="BA31" s="355"/>
      <c r="BB31" s="355"/>
      <c r="BC31" s="355"/>
      <c r="BD31" s="355"/>
      <c r="BE31" s="76">
        <f t="shared" si="10"/>
        <v>0</v>
      </c>
      <c r="BF31" s="355"/>
      <c r="BG31" s="355"/>
      <c r="BH31" s="355"/>
      <c r="BI31" s="355"/>
      <c r="BJ31" s="355"/>
      <c r="BK31" s="355"/>
      <c r="BL31" s="76">
        <f t="shared" si="11"/>
        <v>0</v>
      </c>
      <c r="BM31" s="355"/>
      <c r="BN31" s="355"/>
      <c r="BO31" s="355"/>
      <c r="BP31" s="355"/>
      <c r="BQ31" s="355"/>
      <c r="BR31" s="355"/>
      <c r="BS31" s="76">
        <f t="shared" si="12"/>
        <v>0</v>
      </c>
      <c r="BT31" s="355"/>
      <c r="BU31" s="355"/>
      <c r="BV31" s="355"/>
      <c r="BW31" s="355"/>
      <c r="BX31" s="355"/>
      <c r="BY31" s="355"/>
      <c r="BZ31" s="76">
        <f t="shared" si="13"/>
        <v>0</v>
      </c>
      <c r="CA31" s="355"/>
      <c r="CB31" s="355"/>
      <c r="CC31" s="355"/>
      <c r="CD31" s="355"/>
      <c r="CE31" s="355"/>
      <c r="CF31" s="355"/>
      <c r="CG31" s="76">
        <f t="shared" si="14"/>
        <v>0</v>
      </c>
      <c r="CH31" s="355"/>
      <c r="CI31" s="355"/>
      <c r="CJ31" s="355"/>
      <c r="CK31" s="355"/>
      <c r="CL31" s="355"/>
      <c r="CM31" s="355"/>
      <c r="CN31" s="76">
        <f t="shared" si="15"/>
        <v>0</v>
      </c>
      <c r="CP31" s="75">
        <f t="shared" si="16"/>
        <v>16</v>
      </c>
      <c r="CQ31" s="76">
        <f t="shared" si="17"/>
        <v>0</v>
      </c>
      <c r="CR31" s="76">
        <f t="shared" si="18"/>
        <v>0</v>
      </c>
      <c r="CS31" s="76">
        <f t="shared" si="19"/>
        <v>0</v>
      </c>
    </row>
    <row r="32" spans="1:97" ht="18" customHeight="1" x14ac:dyDescent="0.25">
      <c r="A32" s="75">
        <f t="shared" si="20"/>
        <v>17</v>
      </c>
      <c r="B32" s="355"/>
      <c r="C32" s="355"/>
      <c r="D32" s="355"/>
      <c r="E32" s="355"/>
      <c r="F32" s="355"/>
      <c r="G32" s="355"/>
      <c r="H32" s="76">
        <f t="shared" si="0"/>
        <v>0</v>
      </c>
      <c r="I32" s="355"/>
      <c r="J32" s="355"/>
      <c r="K32" s="355"/>
      <c r="L32" s="355"/>
      <c r="M32" s="355"/>
      <c r="N32" s="355"/>
      <c r="O32" s="76">
        <f t="shared" si="1"/>
        <v>0</v>
      </c>
      <c r="P32" s="355"/>
      <c r="Q32" s="355"/>
      <c r="R32" s="355"/>
      <c r="S32" s="355"/>
      <c r="T32" s="355"/>
      <c r="U32" s="355"/>
      <c r="V32" s="76">
        <f t="shared" si="2"/>
        <v>0</v>
      </c>
      <c r="W32" s="355"/>
      <c r="X32" s="355"/>
      <c r="Y32" s="355"/>
      <c r="Z32" s="355"/>
      <c r="AA32" s="355"/>
      <c r="AB32" s="355"/>
      <c r="AC32" s="76">
        <f t="shared" si="3"/>
        <v>0</v>
      </c>
      <c r="AD32" s="355"/>
      <c r="AE32" s="355"/>
      <c r="AF32" s="355"/>
      <c r="AG32" s="355"/>
      <c r="AH32" s="355"/>
      <c r="AI32" s="355"/>
      <c r="AJ32" s="76">
        <f t="shared" si="4"/>
        <v>0</v>
      </c>
      <c r="AK32" s="355"/>
      <c r="AL32" s="355"/>
      <c r="AM32" s="355"/>
      <c r="AN32" s="355"/>
      <c r="AO32" s="355"/>
      <c r="AP32" s="355"/>
      <c r="AQ32" s="76">
        <f t="shared" si="5"/>
        <v>0</v>
      </c>
      <c r="AS32" s="75">
        <f t="shared" si="6"/>
        <v>17</v>
      </c>
      <c r="AT32" s="76">
        <f t="shared" si="7"/>
        <v>0</v>
      </c>
      <c r="AU32" s="76">
        <f t="shared" si="8"/>
        <v>0</v>
      </c>
      <c r="AV32" s="76">
        <f t="shared" si="9"/>
        <v>0</v>
      </c>
      <c r="AX32" s="75">
        <f t="shared" si="21"/>
        <v>17</v>
      </c>
      <c r="AY32" s="355"/>
      <c r="AZ32" s="355"/>
      <c r="BA32" s="355"/>
      <c r="BB32" s="355"/>
      <c r="BC32" s="355"/>
      <c r="BD32" s="355"/>
      <c r="BE32" s="76">
        <f t="shared" si="10"/>
        <v>0</v>
      </c>
      <c r="BF32" s="355"/>
      <c r="BG32" s="355"/>
      <c r="BH32" s="355"/>
      <c r="BI32" s="355"/>
      <c r="BJ32" s="355"/>
      <c r="BK32" s="355"/>
      <c r="BL32" s="76">
        <f t="shared" si="11"/>
        <v>0</v>
      </c>
      <c r="BM32" s="355"/>
      <c r="BN32" s="355"/>
      <c r="BO32" s="355"/>
      <c r="BP32" s="355"/>
      <c r="BQ32" s="355"/>
      <c r="BR32" s="355"/>
      <c r="BS32" s="76">
        <f t="shared" si="12"/>
        <v>0</v>
      </c>
      <c r="BT32" s="355"/>
      <c r="BU32" s="355"/>
      <c r="BV32" s="355"/>
      <c r="BW32" s="355"/>
      <c r="BX32" s="355"/>
      <c r="BY32" s="355"/>
      <c r="BZ32" s="76">
        <f t="shared" si="13"/>
        <v>0</v>
      </c>
      <c r="CA32" s="355"/>
      <c r="CB32" s="355"/>
      <c r="CC32" s="355"/>
      <c r="CD32" s="355"/>
      <c r="CE32" s="355"/>
      <c r="CF32" s="355"/>
      <c r="CG32" s="76">
        <f t="shared" si="14"/>
        <v>0</v>
      </c>
      <c r="CH32" s="355"/>
      <c r="CI32" s="355"/>
      <c r="CJ32" s="355"/>
      <c r="CK32" s="355"/>
      <c r="CL32" s="355"/>
      <c r="CM32" s="355"/>
      <c r="CN32" s="76">
        <f t="shared" si="15"/>
        <v>0</v>
      </c>
      <c r="CP32" s="75">
        <f t="shared" si="16"/>
        <v>17</v>
      </c>
      <c r="CQ32" s="76">
        <f t="shared" si="17"/>
        <v>0</v>
      </c>
      <c r="CR32" s="76">
        <f t="shared" si="18"/>
        <v>0</v>
      </c>
      <c r="CS32" s="76">
        <f t="shared" si="19"/>
        <v>0</v>
      </c>
    </row>
    <row r="33" spans="1:97" ht="18" customHeight="1" x14ac:dyDescent="0.25">
      <c r="A33" s="75">
        <f t="shared" si="20"/>
        <v>18</v>
      </c>
      <c r="B33" s="355"/>
      <c r="C33" s="355"/>
      <c r="D33" s="355"/>
      <c r="E33" s="355"/>
      <c r="F33" s="355"/>
      <c r="G33" s="355"/>
      <c r="H33" s="76">
        <f t="shared" si="0"/>
        <v>0</v>
      </c>
      <c r="I33" s="355"/>
      <c r="J33" s="355"/>
      <c r="K33" s="355"/>
      <c r="L33" s="355"/>
      <c r="M33" s="355"/>
      <c r="N33" s="355"/>
      <c r="O33" s="76">
        <f t="shared" si="1"/>
        <v>0</v>
      </c>
      <c r="P33" s="355"/>
      <c r="Q33" s="355"/>
      <c r="R33" s="355"/>
      <c r="S33" s="355"/>
      <c r="T33" s="355"/>
      <c r="U33" s="355"/>
      <c r="V33" s="76">
        <f t="shared" si="2"/>
        <v>0</v>
      </c>
      <c r="W33" s="355"/>
      <c r="X33" s="355"/>
      <c r="Y33" s="355"/>
      <c r="Z33" s="355"/>
      <c r="AA33" s="355"/>
      <c r="AB33" s="355"/>
      <c r="AC33" s="76">
        <f t="shared" si="3"/>
        <v>0</v>
      </c>
      <c r="AD33" s="355"/>
      <c r="AE33" s="355"/>
      <c r="AF33" s="355"/>
      <c r="AG33" s="355"/>
      <c r="AH33" s="355"/>
      <c r="AI33" s="355"/>
      <c r="AJ33" s="76">
        <f t="shared" si="4"/>
        <v>0</v>
      </c>
      <c r="AK33" s="355"/>
      <c r="AL33" s="355"/>
      <c r="AM33" s="355"/>
      <c r="AN33" s="355"/>
      <c r="AO33" s="355"/>
      <c r="AP33" s="355"/>
      <c r="AQ33" s="76">
        <f t="shared" si="5"/>
        <v>0</v>
      </c>
      <c r="AS33" s="75">
        <f t="shared" si="6"/>
        <v>18</v>
      </c>
      <c r="AT33" s="76">
        <f t="shared" si="7"/>
        <v>0</v>
      </c>
      <c r="AU33" s="76">
        <f t="shared" si="8"/>
        <v>0</v>
      </c>
      <c r="AV33" s="76">
        <f t="shared" si="9"/>
        <v>0</v>
      </c>
      <c r="AX33" s="75">
        <f t="shared" si="21"/>
        <v>18</v>
      </c>
      <c r="AY33" s="355"/>
      <c r="AZ33" s="355"/>
      <c r="BA33" s="355"/>
      <c r="BB33" s="355"/>
      <c r="BC33" s="355"/>
      <c r="BD33" s="355"/>
      <c r="BE33" s="76">
        <f t="shared" si="10"/>
        <v>0</v>
      </c>
      <c r="BF33" s="355"/>
      <c r="BG33" s="355"/>
      <c r="BH33" s="355"/>
      <c r="BI33" s="355"/>
      <c r="BJ33" s="355"/>
      <c r="BK33" s="355"/>
      <c r="BL33" s="76">
        <f t="shared" si="11"/>
        <v>0</v>
      </c>
      <c r="BM33" s="355"/>
      <c r="BN33" s="355"/>
      <c r="BO33" s="355"/>
      <c r="BP33" s="355"/>
      <c r="BQ33" s="355"/>
      <c r="BR33" s="355"/>
      <c r="BS33" s="76">
        <f t="shared" si="12"/>
        <v>0</v>
      </c>
      <c r="BT33" s="355"/>
      <c r="BU33" s="355"/>
      <c r="BV33" s="355"/>
      <c r="BW33" s="355"/>
      <c r="BX33" s="355"/>
      <c r="BY33" s="355"/>
      <c r="BZ33" s="76">
        <f t="shared" si="13"/>
        <v>0</v>
      </c>
      <c r="CA33" s="355"/>
      <c r="CB33" s="355"/>
      <c r="CC33" s="355"/>
      <c r="CD33" s="355"/>
      <c r="CE33" s="355"/>
      <c r="CF33" s="355"/>
      <c r="CG33" s="76">
        <f t="shared" si="14"/>
        <v>0</v>
      </c>
      <c r="CH33" s="355"/>
      <c r="CI33" s="355"/>
      <c r="CJ33" s="355"/>
      <c r="CK33" s="355"/>
      <c r="CL33" s="355"/>
      <c r="CM33" s="355"/>
      <c r="CN33" s="76">
        <f t="shared" si="15"/>
        <v>0</v>
      </c>
      <c r="CP33" s="75">
        <f t="shared" si="16"/>
        <v>18</v>
      </c>
      <c r="CQ33" s="76">
        <f t="shared" si="17"/>
        <v>0</v>
      </c>
      <c r="CR33" s="76">
        <f t="shared" si="18"/>
        <v>0</v>
      </c>
      <c r="CS33" s="76">
        <f t="shared" si="19"/>
        <v>0</v>
      </c>
    </row>
    <row r="34" spans="1:97" ht="18" customHeight="1" x14ac:dyDescent="0.25">
      <c r="A34" s="75">
        <f t="shared" si="20"/>
        <v>19</v>
      </c>
      <c r="B34" s="355"/>
      <c r="C34" s="355"/>
      <c r="D34" s="355"/>
      <c r="E34" s="355"/>
      <c r="F34" s="355"/>
      <c r="G34" s="355"/>
      <c r="H34" s="76">
        <f t="shared" si="0"/>
        <v>0</v>
      </c>
      <c r="I34" s="355"/>
      <c r="J34" s="355"/>
      <c r="K34" s="355"/>
      <c r="L34" s="355"/>
      <c r="M34" s="355"/>
      <c r="N34" s="355"/>
      <c r="O34" s="76">
        <f t="shared" si="1"/>
        <v>0</v>
      </c>
      <c r="P34" s="355"/>
      <c r="Q34" s="355"/>
      <c r="R34" s="355"/>
      <c r="S34" s="355"/>
      <c r="T34" s="355"/>
      <c r="U34" s="355"/>
      <c r="V34" s="76">
        <f t="shared" si="2"/>
        <v>0</v>
      </c>
      <c r="W34" s="355"/>
      <c r="X34" s="355"/>
      <c r="Y34" s="355"/>
      <c r="Z34" s="355"/>
      <c r="AA34" s="355"/>
      <c r="AB34" s="355"/>
      <c r="AC34" s="76">
        <f t="shared" si="3"/>
        <v>0</v>
      </c>
      <c r="AD34" s="355"/>
      <c r="AE34" s="355"/>
      <c r="AF34" s="355"/>
      <c r="AG34" s="355"/>
      <c r="AH34" s="355"/>
      <c r="AI34" s="355"/>
      <c r="AJ34" s="76">
        <f t="shared" si="4"/>
        <v>0</v>
      </c>
      <c r="AK34" s="355"/>
      <c r="AL34" s="355"/>
      <c r="AM34" s="355"/>
      <c r="AN34" s="355"/>
      <c r="AO34" s="355"/>
      <c r="AP34" s="355"/>
      <c r="AQ34" s="76">
        <f t="shared" si="5"/>
        <v>0</v>
      </c>
      <c r="AS34" s="75">
        <f t="shared" si="6"/>
        <v>19</v>
      </c>
      <c r="AT34" s="76">
        <f t="shared" si="7"/>
        <v>0</v>
      </c>
      <c r="AU34" s="76">
        <f t="shared" si="8"/>
        <v>0</v>
      </c>
      <c r="AV34" s="76">
        <f t="shared" si="9"/>
        <v>0</v>
      </c>
      <c r="AX34" s="75">
        <f t="shared" si="21"/>
        <v>19</v>
      </c>
      <c r="AY34" s="355"/>
      <c r="AZ34" s="355"/>
      <c r="BA34" s="355"/>
      <c r="BB34" s="355"/>
      <c r="BC34" s="355"/>
      <c r="BD34" s="355"/>
      <c r="BE34" s="76">
        <f t="shared" si="10"/>
        <v>0</v>
      </c>
      <c r="BF34" s="355"/>
      <c r="BG34" s="355"/>
      <c r="BH34" s="355"/>
      <c r="BI34" s="355"/>
      <c r="BJ34" s="355"/>
      <c r="BK34" s="355"/>
      <c r="BL34" s="76">
        <f t="shared" si="11"/>
        <v>0</v>
      </c>
      <c r="BM34" s="355"/>
      <c r="BN34" s="355"/>
      <c r="BO34" s="355"/>
      <c r="BP34" s="355"/>
      <c r="BQ34" s="355"/>
      <c r="BR34" s="355"/>
      <c r="BS34" s="76">
        <f t="shared" si="12"/>
        <v>0</v>
      </c>
      <c r="BT34" s="355"/>
      <c r="BU34" s="355"/>
      <c r="BV34" s="355"/>
      <c r="BW34" s="355"/>
      <c r="BX34" s="355"/>
      <c r="BY34" s="355"/>
      <c r="BZ34" s="76">
        <f t="shared" si="13"/>
        <v>0</v>
      </c>
      <c r="CA34" s="355"/>
      <c r="CB34" s="355"/>
      <c r="CC34" s="355"/>
      <c r="CD34" s="355"/>
      <c r="CE34" s="355"/>
      <c r="CF34" s="355"/>
      <c r="CG34" s="76">
        <f t="shared" si="14"/>
        <v>0</v>
      </c>
      <c r="CH34" s="355"/>
      <c r="CI34" s="355"/>
      <c r="CJ34" s="355"/>
      <c r="CK34" s="355"/>
      <c r="CL34" s="355"/>
      <c r="CM34" s="355"/>
      <c r="CN34" s="76">
        <f t="shared" si="15"/>
        <v>0</v>
      </c>
      <c r="CP34" s="75">
        <f t="shared" si="16"/>
        <v>19</v>
      </c>
      <c r="CQ34" s="76">
        <f t="shared" si="17"/>
        <v>0</v>
      </c>
      <c r="CR34" s="76">
        <f t="shared" si="18"/>
        <v>0</v>
      </c>
      <c r="CS34" s="76">
        <f t="shared" si="19"/>
        <v>0</v>
      </c>
    </row>
    <row r="35" spans="1:97" ht="18" customHeight="1" x14ac:dyDescent="0.25">
      <c r="A35" s="75">
        <f t="shared" si="20"/>
        <v>20</v>
      </c>
      <c r="B35" s="355"/>
      <c r="C35" s="355"/>
      <c r="D35" s="355"/>
      <c r="E35" s="355"/>
      <c r="F35" s="355"/>
      <c r="G35" s="355"/>
      <c r="H35" s="76">
        <f t="shared" si="0"/>
        <v>0</v>
      </c>
      <c r="I35" s="355"/>
      <c r="J35" s="355"/>
      <c r="K35" s="355"/>
      <c r="L35" s="355"/>
      <c r="M35" s="355"/>
      <c r="N35" s="355"/>
      <c r="O35" s="76">
        <f t="shared" si="1"/>
        <v>0</v>
      </c>
      <c r="P35" s="355"/>
      <c r="Q35" s="355"/>
      <c r="R35" s="355"/>
      <c r="S35" s="355"/>
      <c r="T35" s="355"/>
      <c r="U35" s="355"/>
      <c r="V35" s="76">
        <f t="shared" si="2"/>
        <v>0</v>
      </c>
      <c r="W35" s="355"/>
      <c r="X35" s="355"/>
      <c r="Y35" s="355"/>
      <c r="Z35" s="355"/>
      <c r="AA35" s="355"/>
      <c r="AB35" s="355"/>
      <c r="AC35" s="76">
        <f t="shared" si="3"/>
        <v>0</v>
      </c>
      <c r="AD35" s="355"/>
      <c r="AE35" s="355"/>
      <c r="AF35" s="355"/>
      <c r="AG35" s="355"/>
      <c r="AH35" s="355"/>
      <c r="AI35" s="355"/>
      <c r="AJ35" s="76">
        <f t="shared" si="4"/>
        <v>0</v>
      </c>
      <c r="AK35" s="355"/>
      <c r="AL35" s="355"/>
      <c r="AM35" s="355"/>
      <c r="AN35" s="355"/>
      <c r="AO35" s="355"/>
      <c r="AP35" s="355"/>
      <c r="AQ35" s="76">
        <f t="shared" si="5"/>
        <v>0</v>
      </c>
      <c r="AS35" s="75">
        <f t="shared" si="6"/>
        <v>20</v>
      </c>
      <c r="AT35" s="76">
        <f t="shared" si="7"/>
        <v>0</v>
      </c>
      <c r="AU35" s="76">
        <f t="shared" si="8"/>
        <v>0</v>
      </c>
      <c r="AV35" s="76">
        <f t="shared" si="9"/>
        <v>0</v>
      </c>
      <c r="AX35" s="75">
        <f t="shared" si="21"/>
        <v>20</v>
      </c>
      <c r="AY35" s="355"/>
      <c r="AZ35" s="355"/>
      <c r="BA35" s="355"/>
      <c r="BB35" s="355"/>
      <c r="BC35" s="355"/>
      <c r="BD35" s="355"/>
      <c r="BE35" s="76">
        <f t="shared" si="10"/>
        <v>0</v>
      </c>
      <c r="BF35" s="355"/>
      <c r="BG35" s="355"/>
      <c r="BH35" s="355"/>
      <c r="BI35" s="355"/>
      <c r="BJ35" s="355"/>
      <c r="BK35" s="355"/>
      <c r="BL35" s="76">
        <f t="shared" si="11"/>
        <v>0</v>
      </c>
      <c r="BM35" s="355"/>
      <c r="BN35" s="355"/>
      <c r="BO35" s="355"/>
      <c r="BP35" s="355"/>
      <c r="BQ35" s="355"/>
      <c r="BR35" s="355"/>
      <c r="BS35" s="76">
        <f t="shared" si="12"/>
        <v>0</v>
      </c>
      <c r="BT35" s="355"/>
      <c r="BU35" s="355"/>
      <c r="BV35" s="355"/>
      <c r="BW35" s="355"/>
      <c r="BX35" s="355"/>
      <c r="BY35" s="355"/>
      <c r="BZ35" s="76">
        <f t="shared" si="13"/>
        <v>0</v>
      </c>
      <c r="CA35" s="355"/>
      <c r="CB35" s="355"/>
      <c r="CC35" s="355"/>
      <c r="CD35" s="355"/>
      <c r="CE35" s="355"/>
      <c r="CF35" s="355"/>
      <c r="CG35" s="76">
        <f t="shared" si="14"/>
        <v>0</v>
      </c>
      <c r="CH35" s="355"/>
      <c r="CI35" s="355"/>
      <c r="CJ35" s="355"/>
      <c r="CK35" s="355"/>
      <c r="CL35" s="355"/>
      <c r="CM35" s="355"/>
      <c r="CN35" s="76">
        <f t="shared" si="15"/>
        <v>0</v>
      </c>
      <c r="CP35" s="75">
        <f t="shared" si="16"/>
        <v>20</v>
      </c>
      <c r="CQ35" s="76">
        <f t="shared" si="17"/>
        <v>0</v>
      </c>
      <c r="CR35" s="76">
        <f t="shared" si="18"/>
        <v>0</v>
      </c>
      <c r="CS35" s="76">
        <f t="shared" si="19"/>
        <v>0</v>
      </c>
    </row>
    <row r="36" spans="1:97" ht="18" customHeight="1" x14ac:dyDescent="0.25">
      <c r="A36" s="75">
        <f t="shared" si="20"/>
        <v>21</v>
      </c>
      <c r="B36" s="355"/>
      <c r="C36" s="355"/>
      <c r="D36" s="355"/>
      <c r="E36" s="355"/>
      <c r="F36" s="355"/>
      <c r="G36" s="355"/>
      <c r="H36" s="76">
        <f t="shared" si="0"/>
        <v>0</v>
      </c>
      <c r="I36" s="355"/>
      <c r="J36" s="355"/>
      <c r="K36" s="355"/>
      <c r="L36" s="355"/>
      <c r="M36" s="355"/>
      <c r="N36" s="355"/>
      <c r="O36" s="76">
        <f t="shared" si="1"/>
        <v>0</v>
      </c>
      <c r="P36" s="355"/>
      <c r="Q36" s="355"/>
      <c r="R36" s="355"/>
      <c r="S36" s="355"/>
      <c r="T36" s="355"/>
      <c r="U36" s="355"/>
      <c r="V36" s="76">
        <f t="shared" si="2"/>
        <v>0</v>
      </c>
      <c r="W36" s="355"/>
      <c r="X36" s="355"/>
      <c r="Y36" s="355"/>
      <c r="Z36" s="355"/>
      <c r="AA36" s="355"/>
      <c r="AB36" s="355"/>
      <c r="AC36" s="76">
        <f t="shared" si="3"/>
        <v>0</v>
      </c>
      <c r="AD36" s="355"/>
      <c r="AE36" s="355"/>
      <c r="AF36" s="355"/>
      <c r="AG36" s="355"/>
      <c r="AH36" s="355"/>
      <c r="AI36" s="355"/>
      <c r="AJ36" s="76">
        <f t="shared" si="4"/>
        <v>0</v>
      </c>
      <c r="AK36" s="355"/>
      <c r="AL36" s="355"/>
      <c r="AM36" s="355"/>
      <c r="AN36" s="355"/>
      <c r="AO36" s="355"/>
      <c r="AP36" s="355"/>
      <c r="AQ36" s="76">
        <f t="shared" si="5"/>
        <v>0</v>
      </c>
      <c r="AS36" s="75">
        <f t="shared" si="6"/>
        <v>21</v>
      </c>
      <c r="AT36" s="76">
        <f t="shared" si="7"/>
        <v>0</v>
      </c>
      <c r="AU36" s="76">
        <f t="shared" si="8"/>
        <v>0</v>
      </c>
      <c r="AV36" s="76">
        <f t="shared" si="9"/>
        <v>0</v>
      </c>
      <c r="AX36" s="75">
        <f t="shared" si="21"/>
        <v>21</v>
      </c>
      <c r="AY36" s="355"/>
      <c r="AZ36" s="355"/>
      <c r="BA36" s="355"/>
      <c r="BB36" s="355"/>
      <c r="BC36" s="355"/>
      <c r="BD36" s="355"/>
      <c r="BE36" s="76">
        <f t="shared" si="10"/>
        <v>0</v>
      </c>
      <c r="BF36" s="355"/>
      <c r="BG36" s="355"/>
      <c r="BH36" s="355"/>
      <c r="BI36" s="355"/>
      <c r="BJ36" s="355"/>
      <c r="BK36" s="355"/>
      <c r="BL36" s="76">
        <f t="shared" si="11"/>
        <v>0</v>
      </c>
      <c r="BM36" s="355"/>
      <c r="BN36" s="355"/>
      <c r="BO36" s="355"/>
      <c r="BP36" s="355"/>
      <c r="BQ36" s="355"/>
      <c r="BR36" s="355"/>
      <c r="BS36" s="76">
        <f t="shared" si="12"/>
        <v>0</v>
      </c>
      <c r="BT36" s="355"/>
      <c r="BU36" s="355"/>
      <c r="BV36" s="355"/>
      <c r="BW36" s="355"/>
      <c r="BX36" s="355"/>
      <c r="BY36" s="355"/>
      <c r="BZ36" s="76">
        <f t="shared" si="13"/>
        <v>0</v>
      </c>
      <c r="CA36" s="355"/>
      <c r="CB36" s="355"/>
      <c r="CC36" s="355"/>
      <c r="CD36" s="355"/>
      <c r="CE36" s="355"/>
      <c r="CF36" s="355"/>
      <c r="CG36" s="76">
        <f t="shared" si="14"/>
        <v>0</v>
      </c>
      <c r="CH36" s="355"/>
      <c r="CI36" s="355"/>
      <c r="CJ36" s="355"/>
      <c r="CK36" s="355"/>
      <c r="CL36" s="355"/>
      <c r="CM36" s="355"/>
      <c r="CN36" s="76">
        <f t="shared" si="15"/>
        <v>0</v>
      </c>
      <c r="CP36" s="75">
        <f t="shared" si="16"/>
        <v>21</v>
      </c>
      <c r="CQ36" s="76">
        <f t="shared" si="17"/>
        <v>0</v>
      </c>
      <c r="CR36" s="76">
        <f t="shared" si="18"/>
        <v>0</v>
      </c>
      <c r="CS36" s="76">
        <f t="shared" si="19"/>
        <v>0</v>
      </c>
    </row>
    <row r="37" spans="1:97" ht="18" customHeight="1" x14ac:dyDescent="0.25">
      <c r="A37" s="75">
        <f t="shared" si="20"/>
        <v>22</v>
      </c>
      <c r="B37" s="355"/>
      <c r="C37" s="355"/>
      <c r="D37" s="355"/>
      <c r="E37" s="355"/>
      <c r="F37" s="355"/>
      <c r="G37" s="355"/>
      <c r="H37" s="76">
        <f t="shared" si="0"/>
        <v>0</v>
      </c>
      <c r="I37" s="355"/>
      <c r="J37" s="355"/>
      <c r="K37" s="355"/>
      <c r="L37" s="355"/>
      <c r="M37" s="355"/>
      <c r="N37" s="355"/>
      <c r="O37" s="76">
        <f t="shared" si="1"/>
        <v>0</v>
      </c>
      <c r="P37" s="355"/>
      <c r="Q37" s="355"/>
      <c r="R37" s="355"/>
      <c r="S37" s="355"/>
      <c r="T37" s="355"/>
      <c r="U37" s="355"/>
      <c r="V37" s="76">
        <f t="shared" si="2"/>
        <v>0</v>
      </c>
      <c r="W37" s="355"/>
      <c r="X37" s="355"/>
      <c r="Y37" s="355"/>
      <c r="Z37" s="355"/>
      <c r="AA37" s="355"/>
      <c r="AB37" s="355"/>
      <c r="AC37" s="76">
        <f t="shared" si="3"/>
        <v>0</v>
      </c>
      <c r="AD37" s="355"/>
      <c r="AE37" s="355"/>
      <c r="AF37" s="355"/>
      <c r="AG37" s="355"/>
      <c r="AH37" s="355"/>
      <c r="AI37" s="355"/>
      <c r="AJ37" s="76">
        <f t="shared" si="4"/>
        <v>0</v>
      </c>
      <c r="AK37" s="355"/>
      <c r="AL37" s="355"/>
      <c r="AM37" s="355"/>
      <c r="AN37" s="355"/>
      <c r="AO37" s="355"/>
      <c r="AP37" s="355"/>
      <c r="AQ37" s="76">
        <f t="shared" si="5"/>
        <v>0</v>
      </c>
      <c r="AS37" s="75">
        <f t="shared" si="6"/>
        <v>22</v>
      </c>
      <c r="AT37" s="76">
        <f t="shared" si="7"/>
        <v>0</v>
      </c>
      <c r="AU37" s="76">
        <f t="shared" si="8"/>
        <v>0</v>
      </c>
      <c r="AV37" s="76">
        <f t="shared" si="9"/>
        <v>0</v>
      </c>
      <c r="AX37" s="75">
        <f t="shared" si="21"/>
        <v>22</v>
      </c>
      <c r="AY37" s="355"/>
      <c r="AZ37" s="355"/>
      <c r="BA37" s="355"/>
      <c r="BB37" s="355"/>
      <c r="BC37" s="355"/>
      <c r="BD37" s="355"/>
      <c r="BE37" s="76">
        <f t="shared" si="10"/>
        <v>0</v>
      </c>
      <c r="BF37" s="355"/>
      <c r="BG37" s="355"/>
      <c r="BH37" s="355"/>
      <c r="BI37" s="355"/>
      <c r="BJ37" s="355"/>
      <c r="BK37" s="355"/>
      <c r="BL37" s="76">
        <f t="shared" si="11"/>
        <v>0</v>
      </c>
      <c r="BM37" s="355"/>
      <c r="BN37" s="355"/>
      <c r="BO37" s="355"/>
      <c r="BP37" s="355"/>
      <c r="BQ37" s="355"/>
      <c r="BR37" s="355"/>
      <c r="BS37" s="76">
        <f t="shared" si="12"/>
        <v>0</v>
      </c>
      <c r="BT37" s="355"/>
      <c r="BU37" s="355"/>
      <c r="BV37" s="355"/>
      <c r="BW37" s="355"/>
      <c r="BX37" s="355"/>
      <c r="BY37" s="355"/>
      <c r="BZ37" s="76">
        <f t="shared" si="13"/>
        <v>0</v>
      </c>
      <c r="CA37" s="355"/>
      <c r="CB37" s="355"/>
      <c r="CC37" s="355"/>
      <c r="CD37" s="355"/>
      <c r="CE37" s="355"/>
      <c r="CF37" s="355"/>
      <c r="CG37" s="76">
        <f t="shared" si="14"/>
        <v>0</v>
      </c>
      <c r="CH37" s="355"/>
      <c r="CI37" s="355"/>
      <c r="CJ37" s="355"/>
      <c r="CK37" s="355"/>
      <c r="CL37" s="355"/>
      <c r="CM37" s="355"/>
      <c r="CN37" s="76">
        <f t="shared" si="15"/>
        <v>0</v>
      </c>
      <c r="CP37" s="75">
        <f t="shared" si="16"/>
        <v>22</v>
      </c>
      <c r="CQ37" s="76">
        <f t="shared" si="17"/>
        <v>0</v>
      </c>
      <c r="CR37" s="76">
        <f t="shared" si="18"/>
        <v>0</v>
      </c>
      <c r="CS37" s="76">
        <f t="shared" si="19"/>
        <v>0</v>
      </c>
    </row>
    <row r="38" spans="1:97" ht="18" customHeight="1" x14ac:dyDescent="0.25">
      <c r="A38" s="75">
        <f t="shared" si="20"/>
        <v>23</v>
      </c>
      <c r="B38" s="355"/>
      <c r="C38" s="355"/>
      <c r="D38" s="355"/>
      <c r="E38" s="355"/>
      <c r="F38" s="355"/>
      <c r="G38" s="355"/>
      <c r="H38" s="76">
        <f t="shared" si="0"/>
        <v>0</v>
      </c>
      <c r="I38" s="355"/>
      <c r="J38" s="355"/>
      <c r="K38" s="355"/>
      <c r="L38" s="355"/>
      <c r="M38" s="355"/>
      <c r="N38" s="355"/>
      <c r="O38" s="76">
        <f t="shared" si="1"/>
        <v>0</v>
      </c>
      <c r="P38" s="355"/>
      <c r="Q38" s="355"/>
      <c r="R38" s="355"/>
      <c r="S38" s="355"/>
      <c r="T38" s="355"/>
      <c r="U38" s="355"/>
      <c r="V38" s="76">
        <f t="shared" si="2"/>
        <v>0</v>
      </c>
      <c r="W38" s="355"/>
      <c r="X38" s="355"/>
      <c r="Y38" s="355"/>
      <c r="Z38" s="355"/>
      <c r="AA38" s="355"/>
      <c r="AB38" s="355"/>
      <c r="AC38" s="76">
        <f t="shared" si="3"/>
        <v>0</v>
      </c>
      <c r="AD38" s="355"/>
      <c r="AE38" s="355"/>
      <c r="AF38" s="355"/>
      <c r="AG38" s="355"/>
      <c r="AH38" s="355"/>
      <c r="AI38" s="355"/>
      <c r="AJ38" s="76">
        <f t="shared" si="4"/>
        <v>0</v>
      </c>
      <c r="AK38" s="355"/>
      <c r="AL38" s="355"/>
      <c r="AM38" s="355"/>
      <c r="AN38" s="355"/>
      <c r="AO38" s="355"/>
      <c r="AP38" s="355"/>
      <c r="AQ38" s="76">
        <f t="shared" si="5"/>
        <v>0</v>
      </c>
      <c r="AS38" s="75">
        <f t="shared" si="6"/>
        <v>23</v>
      </c>
      <c r="AT38" s="76">
        <f t="shared" si="7"/>
        <v>0</v>
      </c>
      <c r="AU38" s="76">
        <f t="shared" si="8"/>
        <v>0</v>
      </c>
      <c r="AV38" s="76">
        <f t="shared" si="9"/>
        <v>0</v>
      </c>
      <c r="AX38" s="75">
        <f t="shared" si="21"/>
        <v>23</v>
      </c>
      <c r="AY38" s="355"/>
      <c r="AZ38" s="355"/>
      <c r="BA38" s="355"/>
      <c r="BB38" s="355"/>
      <c r="BC38" s="355"/>
      <c r="BD38" s="355"/>
      <c r="BE38" s="76">
        <f t="shared" si="10"/>
        <v>0</v>
      </c>
      <c r="BF38" s="355"/>
      <c r="BG38" s="355"/>
      <c r="BH38" s="355"/>
      <c r="BI38" s="355"/>
      <c r="BJ38" s="355"/>
      <c r="BK38" s="355"/>
      <c r="BL38" s="76">
        <f t="shared" si="11"/>
        <v>0</v>
      </c>
      <c r="BM38" s="355"/>
      <c r="BN38" s="355"/>
      <c r="BO38" s="355"/>
      <c r="BP38" s="355"/>
      <c r="BQ38" s="355"/>
      <c r="BR38" s="355"/>
      <c r="BS38" s="76">
        <f t="shared" si="12"/>
        <v>0</v>
      </c>
      <c r="BT38" s="355"/>
      <c r="BU38" s="355"/>
      <c r="BV38" s="355"/>
      <c r="BW38" s="355"/>
      <c r="BX38" s="355"/>
      <c r="BY38" s="355"/>
      <c r="BZ38" s="76">
        <f t="shared" si="13"/>
        <v>0</v>
      </c>
      <c r="CA38" s="355"/>
      <c r="CB38" s="355"/>
      <c r="CC38" s="355"/>
      <c r="CD38" s="355"/>
      <c r="CE38" s="355"/>
      <c r="CF38" s="355"/>
      <c r="CG38" s="76">
        <f t="shared" si="14"/>
        <v>0</v>
      </c>
      <c r="CH38" s="355"/>
      <c r="CI38" s="355"/>
      <c r="CJ38" s="355"/>
      <c r="CK38" s="355"/>
      <c r="CL38" s="355"/>
      <c r="CM38" s="355"/>
      <c r="CN38" s="76">
        <f t="shared" si="15"/>
        <v>0</v>
      </c>
      <c r="CP38" s="75">
        <f t="shared" si="16"/>
        <v>23</v>
      </c>
      <c r="CQ38" s="76">
        <f t="shared" si="17"/>
        <v>0</v>
      </c>
      <c r="CR38" s="76">
        <f t="shared" si="18"/>
        <v>0</v>
      </c>
      <c r="CS38" s="76">
        <f t="shared" si="19"/>
        <v>0</v>
      </c>
    </row>
    <row r="39" spans="1:97" ht="18" customHeight="1" x14ac:dyDescent="0.25">
      <c r="A39" s="75">
        <f t="shared" si="20"/>
        <v>24</v>
      </c>
      <c r="B39" s="355"/>
      <c r="C39" s="355"/>
      <c r="D39" s="355"/>
      <c r="E39" s="355"/>
      <c r="F39" s="355"/>
      <c r="G39" s="355"/>
      <c r="H39" s="76">
        <f t="shared" si="0"/>
        <v>0</v>
      </c>
      <c r="I39" s="355"/>
      <c r="J39" s="355"/>
      <c r="K39" s="355"/>
      <c r="L39" s="355"/>
      <c r="M39" s="355"/>
      <c r="N39" s="355"/>
      <c r="O39" s="76">
        <f t="shared" si="1"/>
        <v>0</v>
      </c>
      <c r="P39" s="355"/>
      <c r="Q39" s="355"/>
      <c r="R39" s="355"/>
      <c r="S39" s="355"/>
      <c r="T39" s="355"/>
      <c r="U39" s="355"/>
      <c r="V39" s="76">
        <f t="shared" si="2"/>
        <v>0</v>
      </c>
      <c r="W39" s="355"/>
      <c r="X39" s="355"/>
      <c r="Y39" s="355"/>
      <c r="Z39" s="355"/>
      <c r="AA39" s="355"/>
      <c r="AB39" s="355"/>
      <c r="AC39" s="76">
        <f t="shared" si="3"/>
        <v>0</v>
      </c>
      <c r="AD39" s="355"/>
      <c r="AE39" s="355"/>
      <c r="AF39" s="355"/>
      <c r="AG39" s="355"/>
      <c r="AH39" s="355"/>
      <c r="AI39" s="355"/>
      <c r="AJ39" s="76">
        <f t="shared" si="4"/>
        <v>0</v>
      </c>
      <c r="AK39" s="355"/>
      <c r="AL39" s="355"/>
      <c r="AM39" s="355"/>
      <c r="AN39" s="355"/>
      <c r="AO39" s="355"/>
      <c r="AP39" s="355"/>
      <c r="AQ39" s="76">
        <f t="shared" si="5"/>
        <v>0</v>
      </c>
      <c r="AS39" s="75">
        <f t="shared" si="6"/>
        <v>24</v>
      </c>
      <c r="AT39" s="76">
        <f t="shared" si="7"/>
        <v>0</v>
      </c>
      <c r="AU39" s="76">
        <f t="shared" si="8"/>
        <v>0</v>
      </c>
      <c r="AV39" s="76">
        <f t="shared" si="9"/>
        <v>0</v>
      </c>
      <c r="AX39" s="75">
        <f t="shared" si="21"/>
        <v>24</v>
      </c>
      <c r="AY39" s="355"/>
      <c r="AZ39" s="355"/>
      <c r="BA39" s="355"/>
      <c r="BB39" s="355"/>
      <c r="BC39" s="355"/>
      <c r="BD39" s="355"/>
      <c r="BE39" s="76">
        <f t="shared" si="10"/>
        <v>0</v>
      </c>
      <c r="BF39" s="355"/>
      <c r="BG39" s="355"/>
      <c r="BH39" s="355"/>
      <c r="BI39" s="355"/>
      <c r="BJ39" s="355"/>
      <c r="BK39" s="355"/>
      <c r="BL39" s="76">
        <f t="shared" si="11"/>
        <v>0</v>
      </c>
      <c r="BM39" s="355"/>
      <c r="BN39" s="355"/>
      <c r="BO39" s="355"/>
      <c r="BP39" s="355"/>
      <c r="BQ39" s="355"/>
      <c r="BR39" s="355"/>
      <c r="BS39" s="76">
        <f t="shared" si="12"/>
        <v>0</v>
      </c>
      <c r="BT39" s="355"/>
      <c r="BU39" s="355"/>
      <c r="BV39" s="355"/>
      <c r="BW39" s="355"/>
      <c r="BX39" s="355"/>
      <c r="BY39" s="355"/>
      <c r="BZ39" s="76">
        <f t="shared" si="13"/>
        <v>0</v>
      </c>
      <c r="CA39" s="355"/>
      <c r="CB39" s="355"/>
      <c r="CC39" s="355"/>
      <c r="CD39" s="355"/>
      <c r="CE39" s="355"/>
      <c r="CF39" s="355"/>
      <c r="CG39" s="76">
        <f t="shared" si="14"/>
        <v>0</v>
      </c>
      <c r="CH39" s="355"/>
      <c r="CI39" s="355"/>
      <c r="CJ39" s="355"/>
      <c r="CK39" s="355"/>
      <c r="CL39" s="355"/>
      <c r="CM39" s="355"/>
      <c r="CN39" s="76">
        <f t="shared" si="15"/>
        <v>0</v>
      </c>
      <c r="CP39" s="75">
        <f t="shared" si="16"/>
        <v>24</v>
      </c>
      <c r="CQ39" s="76">
        <f t="shared" si="17"/>
        <v>0</v>
      </c>
      <c r="CR39" s="76">
        <f t="shared" si="18"/>
        <v>0</v>
      </c>
      <c r="CS39" s="76">
        <f t="shared" si="19"/>
        <v>0</v>
      </c>
    </row>
    <row r="40" spans="1:97" ht="18" customHeight="1" x14ac:dyDescent="0.25">
      <c r="A40" s="75">
        <f t="shared" si="20"/>
        <v>25</v>
      </c>
      <c r="B40" s="355"/>
      <c r="C40" s="355"/>
      <c r="D40" s="355"/>
      <c r="E40" s="355"/>
      <c r="F40" s="355"/>
      <c r="G40" s="355"/>
      <c r="H40" s="76">
        <f t="shared" si="0"/>
        <v>0</v>
      </c>
      <c r="I40" s="355"/>
      <c r="J40" s="355"/>
      <c r="K40" s="355"/>
      <c r="L40" s="355"/>
      <c r="M40" s="355"/>
      <c r="N40" s="355"/>
      <c r="O40" s="76">
        <f t="shared" si="1"/>
        <v>0</v>
      </c>
      <c r="P40" s="355"/>
      <c r="Q40" s="355"/>
      <c r="R40" s="355"/>
      <c r="S40" s="355"/>
      <c r="T40" s="355"/>
      <c r="U40" s="355"/>
      <c r="V40" s="76">
        <f t="shared" si="2"/>
        <v>0</v>
      </c>
      <c r="W40" s="355"/>
      <c r="X40" s="355"/>
      <c r="Y40" s="355"/>
      <c r="Z40" s="355"/>
      <c r="AA40" s="355"/>
      <c r="AB40" s="355"/>
      <c r="AC40" s="76">
        <f t="shared" si="3"/>
        <v>0</v>
      </c>
      <c r="AD40" s="355"/>
      <c r="AE40" s="355"/>
      <c r="AF40" s="355"/>
      <c r="AG40" s="355"/>
      <c r="AH40" s="355"/>
      <c r="AI40" s="355"/>
      <c r="AJ40" s="76">
        <f t="shared" si="4"/>
        <v>0</v>
      </c>
      <c r="AK40" s="355"/>
      <c r="AL40" s="355"/>
      <c r="AM40" s="355"/>
      <c r="AN40" s="355"/>
      <c r="AO40" s="355"/>
      <c r="AP40" s="355"/>
      <c r="AQ40" s="76">
        <f t="shared" si="5"/>
        <v>0</v>
      </c>
      <c r="AS40" s="75">
        <f t="shared" si="6"/>
        <v>25</v>
      </c>
      <c r="AT40" s="76">
        <f t="shared" si="7"/>
        <v>0</v>
      </c>
      <c r="AU40" s="76">
        <f t="shared" si="8"/>
        <v>0</v>
      </c>
      <c r="AV40" s="76">
        <f t="shared" si="9"/>
        <v>0</v>
      </c>
      <c r="AX40" s="75">
        <f t="shared" si="21"/>
        <v>25</v>
      </c>
      <c r="AY40" s="355"/>
      <c r="AZ40" s="355"/>
      <c r="BA40" s="355"/>
      <c r="BB40" s="355"/>
      <c r="BC40" s="355"/>
      <c r="BD40" s="355"/>
      <c r="BE40" s="76">
        <f t="shared" si="10"/>
        <v>0</v>
      </c>
      <c r="BF40" s="355"/>
      <c r="BG40" s="355"/>
      <c r="BH40" s="355"/>
      <c r="BI40" s="355"/>
      <c r="BJ40" s="355"/>
      <c r="BK40" s="355"/>
      <c r="BL40" s="76">
        <f t="shared" si="11"/>
        <v>0</v>
      </c>
      <c r="BM40" s="355"/>
      <c r="BN40" s="355"/>
      <c r="BO40" s="355"/>
      <c r="BP40" s="355"/>
      <c r="BQ40" s="355"/>
      <c r="BR40" s="355"/>
      <c r="BS40" s="76">
        <f t="shared" si="12"/>
        <v>0</v>
      </c>
      <c r="BT40" s="355"/>
      <c r="BU40" s="355"/>
      <c r="BV40" s="355"/>
      <c r="BW40" s="355"/>
      <c r="BX40" s="355"/>
      <c r="BY40" s="355"/>
      <c r="BZ40" s="76">
        <f t="shared" si="13"/>
        <v>0</v>
      </c>
      <c r="CA40" s="355"/>
      <c r="CB40" s="355"/>
      <c r="CC40" s="355"/>
      <c r="CD40" s="355"/>
      <c r="CE40" s="355"/>
      <c r="CF40" s="355"/>
      <c r="CG40" s="76">
        <f t="shared" si="14"/>
        <v>0</v>
      </c>
      <c r="CH40" s="355"/>
      <c r="CI40" s="355"/>
      <c r="CJ40" s="355"/>
      <c r="CK40" s="355"/>
      <c r="CL40" s="355"/>
      <c r="CM40" s="355"/>
      <c r="CN40" s="76">
        <f t="shared" si="15"/>
        <v>0</v>
      </c>
      <c r="CP40" s="75">
        <f t="shared" si="16"/>
        <v>25</v>
      </c>
      <c r="CQ40" s="76">
        <f t="shared" si="17"/>
        <v>0</v>
      </c>
      <c r="CR40" s="76">
        <f t="shared" si="18"/>
        <v>0</v>
      </c>
      <c r="CS40" s="76">
        <f t="shared" si="19"/>
        <v>0</v>
      </c>
    </row>
    <row r="41" spans="1:97" ht="18" customHeight="1" x14ac:dyDescent="0.25">
      <c r="A41" s="75">
        <f t="shared" si="20"/>
        <v>26</v>
      </c>
      <c r="B41" s="355"/>
      <c r="C41" s="355"/>
      <c r="D41" s="355"/>
      <c r="E41" s="355"/>
      <c r="F41" s="355"/>
      <c r="G41" s="355"/>
      <c r="H41" s="76">
        <f t="shared" si="0"/>
        <v>0</v>
      </c>
      <c r="I41" s="355"/>
      <c r="J41" s="355"/>
      <c r="K41" s="355"/>
      <c r="L41" s="355"/>
      <c r="M41" s="355"/>
      <c r="N41" s="355"/>
      <c r="O41" s="76">
        <f t="shared" si="1"/>
        <v>0</v>
      </c>
      <c r="P41" s="355"/>
      <c r="Q41" s="355"/>
      <c r="R41" s="355"/>
      <c r="S41" s="355"/>
      <c r="T41" s="355"/>
      <c r="U41" s="355"/>
      <c r="V41" s="76">
        <f t="shared" si="2"/>
        <v>0</v>
      </c>
      <c r="W41" s="355"/>
      <c r="X41" s="355"/>
      <c r="Y41" s="355"/>
      <c r="Z41" s="355"/>
      <c r="AA41" s="355"/>
      <c r="AB41" s="355"/>
      <c r="AC41" s="76">
        <f t="shared" si="3"/>
        <v>0</v>
      </c>
      <c r="AD41" s="355"/>
      <c r="AE41" s="355"/>
      <c r="AF41" s="355"/>
      <c r="AG41" s="355"/>
      <c r="AH41" s="355"/>
      <c r="AI41" s="355"/>
      <c r="AJ41" s="76">
        <f t="shared" si="4"/>
        <v>0</v>
      </c>
      <c r="AK41" s="355"/>
      <c r="AL41" s="355"/>
      <c r="AM41" s="355"/>
      <c r="AN41" s="355"/>
      <c r="AO41" s="355"/>
      <c r="AP41" s="355"/>
      <c r="AQ41" s="76">
        <f t="shared" si="5"/>
        <v>0</v>
      </c>
      <c r="AS41" s="75">
        <f t="shared" si="6"/>
        <v>26</v>
      </c>
      <c r="AT41" s="76">
        <f t="shared" si="7"/>
        <v>0</v>
      </c>
      <c r="AU41" s="76">
        <f t="shared" si="8"/>
        <v>0</v>
      </c>
      <c r="AV41" s="76">
        <f t="shared" si="9"/>
        <v>0</v>
      </c>
      <c r="AX41" s="75">
        <f t="shared" si="21"/>
        <v>26</v>
      </c>
      <c r="AY41" s="355"/>
      <c r="AZ41" s="355"/>
      <c r="BA41" s="355"/>
      <c r="BB41" s="355"/>
      <c r="BC41" s="355"/>
      <c r="BD41" s="355"/>
      <c r="BE41" s="76">
        <f t="shared" si="10"/>
        <v>0</v>
      </c>
      <c r="BF41" s="355"/>
      <c r="BG41" s="355"/>
      <c r="BH41" s="355"/>
      <c r="BI41" s="355"/>
      <c r="BJ41" s="355"/>
      <c r="BK41" s="355"/>
      <c r="BL41" s="76">
        <f t="shared" si="11"/>
        <v>0</v>
      </c>
      <c r="BM41" s="355"/>
      <c r="BN41" s="355"/>
      <c r="BO41" s="355"/>
      <c r="BP41" s="355"/>
      <c r="BQ41" s="355"/>
      <c r="BR41" s="355"/>
      <c r="BS41" s="76">
        <f t="shared" si="12"/>
        <v>0</v>
      </c>
      <c r="BT41" s="355"/>
      <c r="BU41" s="355"/>
      <c r="BV41" s="355"/>
      <c r="BW41" s="355"/>
      <c r="BX41" s="355"/>
      <c r="BY41" s="355"/>
      <c r="BZ41" s="76">
        <f t="shared" si="13"/>
        <v>0</v>
      </c>
      <c r="CA41" s="355"/>
      <c r="CB41" s="355"/>
      <c r="CC41" s="355"/>
      <c r="CD41" s="355"/>
      <c r="CE41" s="355"/>
      <c r="CF41" s="355"/>
      <c r="CG41" s="76">
        <f t="shared" si="14"/>
        <v>0</v>
      </c>
      <c r="CH41" s="355"/>
      <c r="CI41" s="355"/>
      <c r="CJ41" s="355"/>
      <c r="CK41" s="355"/>
      <c r="CL41" s="355"/>
      <c r="CM41" s="355"/>
      <c r="CN41" s="76">
        <f t="shared" si="15"/>
        <v>0</v>
      </c>
      <c r="CP41" s="75">
        <f t="shared" si="16"/>
        <v>26</v>
      </c>
      <c r="CQ41" s="76">
        <f t="shared" si="17"/>
        <v>0</v>
      </c>
      <c r="CR41" s="76">
        <f t="shared" si="18"/>
        <v>0</v>
      </c>
      <c r="CS41" s="76">
        <f t="shared" si="19"/>
        <v>0</v>
      </c>
    </row>
    <row r="42" spans="1:97" ht="18" customHeight="1" x14ac:dyDescent="0.25">
      <c r="A42" s="75">
        <f t="shared" si="20"/>
        <v>27</v>
      </c>
      <c r="B42" s="355"/>
      <c r="C42" s="355"/>
      <c r="D42" s="355"/>
      <c r="E42" s="355"/>
      <c r="F42" s="355"/>
      <c r="G42" s="355"/>
      <c r="H42" s="76">
        <f t="shared" si="0"/>
        <v>0</v>
      </c>
      <c r="I42" s="355"/>
      <c r="J42" s="355"/>
      <c r="K42" s="355"/>
      <c r="L42" s="355"/>
      <c r="M42" s="355"/>
      <c r="N42" s="355"/>
      <c r="O42" s="76">
        <f t="shared" si="1"/>
        <v>0</v>
      </c>
      <c r="P42" s="355"/>
      <c r="Q42" s="355"/>
      <c r="R42" s="355"/>
      <c r="S42" s="355"/>
      <c r="T42" s="355"/>
      <c r="U42" s="355"/>
      <c r="V42" s="76">
        <f t="shared" si="2"/>
        <v>0</v>
      </c>
      <c r="W42" s="355"/>
      <c r="X42" s="355"/>
      <c r="Y42" s="355"/>
      <c r="Z42" s="355"/>
      <c r="AA42" s="355"/>
      <c r="AB42" s="355"/>
      <c r="AC42" s="76">
        <f t="shared" si="3"/>
        <v>0</v>
      </c>
      <c r="AD42" s="355"/>
      <c r="AE42" s="355"/>
      <c r="AF42" s="355"/>
      <c r="AG42" s="355"/>
      <c r="AH42" s="355"/>
      <c r="AI42" s="355"/>
      <c r="AJ42" s="76">
        <f t="shared" si="4"/>
        <v>0</v>
      </c>
      <c r="AK42" s="355"/>
      <c r="AL42" s="355"/>
      <c r="AM42" s="355"/>
      <c r="AN42" s="355"/>
      <c r="AO42" s="355"/>
      <c r="AP42" s="355"/>
      <c r="AQ42" s="76">
        <f t="shared" si="5"/>
        <v>0</v>
      </c>
      <c r="AS42" s="75">
        <f t="shared" si="6"/>
        <v>27</v>
      </c>
      <c r="AT42" s="76">
        <f t="shared" si="7"/>
        <v>0</v>
      </c>
      <c r="AU42" s="76">
        <f t="shared" si="8"/>
        <v>0</v>
      </c>
      <c r="AV42" s="76">
        <f t="shared" si="9"/>
        <v>0</v>
      </c>
      <c r="AX42" s="75">
        <f t="shared" si="21"/>
        <v>27</v>
      </c>
      <c r="AY42" s="355"/>
      <c r="AZ42" s="355"/>
      <c r="BA42" s="355"/>
      <c r="BB42" s="355"/>
      <c r="BC42" s="355"/>
      <c r="BD42" s="355"/>
      <c r="BE42" s="76">
        <f t="shared" si="10"/>
        <v>0</v>
      </c>
      <c r="BF42" s="355"/>
      <c r="BG42" s="355"/>
      <c r="BH42" s="355"/>
      <c r="BI42" s="355"/>
      <c r="BJ42" s="355"/>
      <c r="BK42" s="355"/>
      <c r="BL42" s="76">
        <f t="shared" si="11"/>
        <v>0</v>
      </c>
      <c r="BM42" s="355"/>
      <c r="BN42" s="355"/>
      <c r="BO42" s="355"/>
      <c r="BP42" s="355"/>
      <c r="BQ42" s="355"/>
      <c r="BR42" s="355"/>
      <c r="BS42" s="76">
        <f t="shared" si="12"/>
        <v>0</v>
      </c>
      <c r="BT42" s="355"/>
      <c r="BU42" s="355"/>
      <c r="BV42" s="355"/>
      <c r="BW42" s="355"/>
      <c r="BX42" s="355"/>
      <c r="BY42" s="355"/>
      <c r="BZ42" s="76">
        <f t="shared" si="13"/>
        <v>0</v>
      </c>
      <c r="CA42" s="355"/>
      <c r="CB42" s="355"/>
      <c r="CC42" s="355"/>
      <c r="CD42" s="355"/>
      <c r="CE42" s="355"/>
      <c r="CF42" s="355"/>
      <c r="CG42" s="76">
        <f t="shared" si="14"/>
        <v>0</v>
      </c>
      <c r="CH42" s="355"/>
      <c r="CI42" s="355"/>
      <c r="CJ42" s="355"/>
      <c r="CK42" s="355"/>
      <c r="CL42" s="355"/>
      <c r="CM42" s="355"/>
      <c r="CN42" s="76">
        <f t="shared" si="15"/>
        <v>0</v>
      </c>
      <c r="CP42" s="75">
        <f t="shared" si="16"/>
        <v>27</v>
      </c>
      <c r="CQ42" s="76">
        <f t="shared" si="17"/>
        <v>0</v>
      </c>
      <c r="CR42" s="76">
        <f t="shared" si="18"/>
        <v>0</v>
      </c>
      <c r="CS42" s="76">
        <f t="shared" si="19"/>
        <v>0</v>
      </c>
    </row>
    <row r="43" spans="1:97" ht="18" customHeight="1" x14ac:dyDescent="0.25">
      <c r="A43" s="75">
        <f t="shared" si="20"/>
        <v>28</v>
      </c>
      <c r="B43" s="355"/>
      <c r="C43" s="355"/>
      <c r="D43" s="355"/>
      <c r="E43" s="355"/>
      <c r="F43" s="355"/>
      <c r="G43" s="355"/>
      <c r="H43" s="76">
        <f t="shared" si="0"/>
        <v>0</v>
      </c>
      <c r="I43" s="355"/>
      <c r="J43" s="355"/>
      <c r="K43" s="355"/>
      <c r="L43" s="355"/>
      <c r="M43" s="355"/>
      <c r="N43" s="355"/>
      <c r="O43" s="76">
        <f t="shared" si="1"/>
        <v>0</v>
      </c>
      <c r="P43" s="355"/>
      <c r="Q43" s="355"/>
      <c r="R43" s="355"/>
      <c r="S43" s="355"/>
      <c r="T43" s="355"/>
      <c r="U43" s="355"/>
      <c r="V43" s="76">
        <f t="shared" si="2"/>
        <v>0</v>
      </c>
      <c r="W43" s="355"/>
      <c r="X43" s="355"/>
      <c r="Y43" s="355"/>
      <c r="Z43" s="355"/>
      <c r="AA43" s="355"/>
      <c r="AB43" s="355"/>
      <c r="AC43" s="76">
        <f t="shared" si="3"/>
        <v>0</v>
      </c>
      <c r="AD43" s="355"/>
      <c r="AE43" s="355"/>
      <c r="AF43" s="355"/>
      <c r="AG43" s="355"/>
      <c r="AH43" s="355"/>
      <c r="AI43" s="355"/>
      <c r="AJ43" s="76">
        <f t="shared" si="4"/>
        <v>0</v>
      </c>
      <c r="AK43" s="355"/>
      <c r="AL43" s="355"/>
      <c r="AM43" s="355"/>
      <c r="AN43" s="355"/>
      <c r="AO43" s="355"/>
      <c r="AP43" s="355"/>
      <c r="AQ43" s="76">
        <f t="shared" si="5"/>
        <v>0</v>
      </c>
      <c r="AS43" s="75">
        <f t="shared" si="6"/>
        <v>28</v>
      </c>
      <c r="AT43" s="76">
        <f t="shared" si="7"/>
        <v>0</v>
      </c>
      <c r="AU43" s="76">
        <f t="shared" si="8"/>
        <v>0</v>
      </c>
      <c r="AV43" s="76">
        <f t="shared" si="9"/>
        <v>0</v>
      </c>
      <c r="AX43" s="75">
        <f t="shared" si="21"/>
        <v>28</v>
      </c>
      <c r="AY43" s="355"/>
      <c r="AZ43" s="355"/>
      <c r="BA43" s="355"/>
      <c r="BB43" s="355"/>
      <c r="BC43" s="355"/>
      <c r="BD43" s="355"/>
      <c r="BE43" s="76">
        <f t="shared" si="10"/>
        <v>0</v>
      </c>
      <c r="BF43" s="355"/>
      <c r="BG43" s="355"/>
      <c r="BH43" s="355"/>
      <c r="BI43" s="355"/>
      <c r="BJ43" s="355"/>
      <c r="BK43" s="355"/>
      <c r="BL43" s="76">
        <f t="shared" si="11"/>
        <v>0</v>
      </c>
      <c r="BM43" s="355"/>
      <c r="BN43" s="355"/>
      <c r="BO43" s="355"/>
      <c r="BP43" s="355"/>
      <c r="BQ43" s="355"/>
      <c r="BR43" s="355"/>
      <c r="BS43" s="76">
        <f t="shared" si="12"/>
        <v>0</v>
      </c>
      <c r="BT43" s="355"/>
      <c r="BU43" s="355"/>
      <c r="BV43" s="355"/>
      <c r="BW43" s="355"/>
      <c r="BX43" s="355"/>
      <c r="BY43" s="355"/>
      <c r="BZ43" s="76">
        <f t="shared" si="13"/>
        <v>0</v>
      </c>
      <c r="CA43" s="355"/>
      <c r="CB43" s="355"/>
      <c r="CC43" s="355"/>
      <c r="CD43" s="355"/>
      <c r="CE43" s="355"/>
      <c r="CF43" s="355"/>
      <c r="CG43" s="76">
        <f t="shared" si="14"/>
        <v>0</v>
      </c>
      <c r="CH43" s="355"/>
      <c r="CI43" s="355"/>
      <c r="CJ43" s="355"/>
      <c r="CK43" s="355"/>
      <c r="CL43" s="355"/>
      <c r="CM43" s="355"/>
      <c r="CN43" s="76">
        <f t="shared" si="15"/>
        <v>0</v>
      </c>
      <c r="CP43" s="75">
        <f t="shared" si="16"/>
        <v>28</v>
      </c>
      <c r="CQ43" s="76">
        <f t="shared" si="17"/>
        <v>0</v>
      </c>
      <c r="CR43" s="76">
        <f t="shared" si="18"/>
        <v>0</v>
      </c>
      <c r="CS43" s="76">
        <f t="shared" si="19"/>
        <v>0</v>
      </c>
    </row>
    <row r="44" spans="1:97" ht="18" customHeight="1" x14ac:dyDescent="0.25">
      <c r="A44" s="75">
        <f t="shared" si="20"/>
        <v>29</v>
      </c>
      <c r="B44" s="355"/>
      <c r="C44" s="355"/>
      <c r="D44" s="355"/>
      <c r="E44" s="355"/>
      <c r="F44" s="355"/>
      <c r="G44" s="355"/>
      <c r="H44" s="76">
        <f t="shared" si="0"/>
        <v>0</v>
      </c>
      <c r="I44" s="355"/>
      <c r="J44" s="355"/>
      <c r="K44" s="355"/>
      <c r="L44" s="355"/>
      <c r="M44" s="355"/>
      <c r="N44" s="355"/>
      <c r="O44" s="76">
        <f t="shared" si="1"/>
        <v>0</v>
      </c>
      <c r="P44" s="355"/>
      <c r="Q44" s="355"/>
      <c r="R44" s="355"/>
      <c r="S44" s="355"/>
      <c r="T44" s="355"/>
      <c r="U44" s="355"/>
      <c r="V44" s="76">
        <f t="shared" si="2"/>
        <v>0</v>
      </c>
      <c r="W44" s="355"/>
      <c r="X44" s="355"/>
      <c r="Y44" s="355"/>
      <c r="Z44" s="355"/>
      <c r="AA44" s="355"/>
      <c r="AB44" s="355"/>
      <c r="AC44" s="76">
        <f t="shared" si="3"/>
        <v>0</v>
      </c>
      <c r="AD44" s="355"/>
      <c r="AE44" s="355"/>
      <c r="AF44" s="355"/>
      <c r="AG44" s="355"/>
      <c r="AH44" s="355"/>
      <c r="AI44" s="355"/>
      <c r="AJ44" s="76">
        <f t="shared" si="4"/>
        <v>0</v>
      </c>
      <c r="AK44" s="355"/>
      <c r="AL44" s="355"/>
      <c r="AM44" s="355"/>
      <c r="AN44" s="355"/>
      <c r="AO44" s="355"/>
      <c r="AP44" s="355"/>
      <c r="AQ44" s="76">
        <f t="shared" si="5"/>
        <v>0</v>
      </c>
      <c r="AS44" s="75">
        <f t="shared" si="6"/>
        <v>29</v>
      </c>
      <c r="AT44" s="76">
        <f t="shared" si="7"/>
        <v>0</v>
      </c>
      <c r="AU44" s="76">
        <f t="shared" si="8"/>
        <v>0</v>
      </c>
      <c r="AV44" s="76">
        <f t="shared" si="9"/>
        <v>0</v>
      </c>
      <c r="AX44" s="75">
        <f t="shared" si="21"/>
        <v>29</v>
      </c>
      <c r="AY44" s="355"/>
      <c r="AZ44" s="355"/>
      <c r="BA44" s="355"/>
      <c r="BB44" s="355"/>
      <c r="BC44" s="355"/>
      <c r="BD44" s="355"/>
      <c r="BE44" s="76">
        <f t="shared" si="10"/>
        <v>0</v>
      </c>
      <c r="BF44" s="355"/>
      <c r="BG44" s="355"/>
      <c r="BH44" s="355"/>
      <c r="BI44" s="355"/>
      <c r="BJ44" s="355"/>
      <c r="BK44" s="355"/>
      <c r="BL44" s="76">
        <f t="shared" si="11"/>
        <v>0</v>
      </c>
      <c r="BM44" s="355"/>
      <c r="BN44" s="355"/>
      <c r="BO44" s="355"/>
      <c r="BP44" s="355"/>
      <c r="BQ44" s="355"/>
      <c r="BR44" s="355"/>
      <c r="BS44" s="76">
        <f t="shared" si="12"/>
        <v>0</v>
      </c>
      <c r="BT44" s="355"/>
      <c r="BU44" s="355"/>
      <c r="BV44" s="355"/>
      <c r="BW44" s="355"/>
      <c r="BX44" s="355"/>
      <c r="BY44" s="355"/>
      <c r="BZ44" s="76">
        <f t="shared" si="13"/>
        <v>0</v>
      </c>
      <c r="CA44" s="355"/>
      <c r="CB44" s="355"/>
      <c r="CC44" s="355"/>
      <c r="CD44" s="355"/>
      <c r="CE44" s="355"/>
      <c r="CF44" s="355"/>
      <c r="CG44" s="76">
        <f t="shared" si="14"/>
        <v>0</v>
      </c>
      <c r="CH44" s="355"/>
      <c r="CI44" s="355"/>
      <c r="CJ44" s="355"/>
      <c r="CK44" s="355"/>
      <c r="CL44" s="355"/>
      <c r="CM44" s="355"/>
      <c r="CN44" s="76">
        <f t="shared" si="15"/>
        <v>0</v>
      </c>
      <c r="CP44" s="75">
        <f t="shared" si="16"/>
        <v>29</v>
      </c>
      <c r="CQ44" s="76">
        <f t="shared" si="17"/>
        <v>0</v>
      </c>
      <c r="CR44" s="76">
        <f t="shared" si="18"/>
        <v>0</v>
      </c>
      <c r="CS44" s="76">
        <f t="shared" si="19"/>
        <v>0</v>
      </c>
    </row>
    <row r="45" spans="1:97" ht="18" customHeight="1" x14ac:dyDescent="0.25">
      <c r="A45" s="75">
        <f t="shared" si="20"/>
        <v>30</v>
      </c>
      <c r="B45" s="355"/>
      <c r="C45" s="355"/>
      <c r="D45" s="355"/>
      <c r="E45" s="355"/>
      <c r="F45" s="355"/>
      <c r="G45" s="355"/>
      <c r="H45" s="76">
        <f t="shared" si="0"/>
        <v>0</v>
      </c>
      <c r="I45" s="355"/>
      <c r="J45" s="355"/>
      <c r="K45" s="355"/>
      <c r="L45" s="355"/>
      <c r="M45" s="355"/>
      <c r="N45" s="355"/>
      <c r="O45" s="76">
        <f t="shared" si="1"/>
        <v>0</v>
      </c>
      <c r="P45" s="355"/>
      <c r="Q45" s="355"/>
      <c r="R45" s="355"/>
      <c r="S45" s="355"/>
      <c r="T45" s="355"/>
      <c r="U45" s="355"/>
      <c r="V45" s="76">
        <f t="shared" si="2"/>
        <v>0</v>
      </c>
      <c r="W45" s="355"/>
      <c r="X45" s="355"/>
      <c r="Y45" s="355"/>
      <c r="Z45" s="355"/>
      <c r="AA45" s="355"/>
      <c r="AB45" s="355"/>
      <c r="AC45" s="76">
        <f t="shared" si="3"/>
        <v>0</v>
      </c>
      <c r="AD45" s="355"/>
      <c r="AE45" s="355"/>
      <c r="AF45" s="355"/>
      <c r="AG45" s="355"/>
      <c r="AH45" s="355"/>
      <c r="AI45" s="355"/>
      <c r="AJ45" s="76">
        <f t="shared" si="4"/>
        <v>0</v>
      </c>
      <c r="AK45" s="355"/>
      <c r="AL45" s="355"/>
      <c r="AM45" s="355"/>
      <c r="AN45" s="355"/>
      <c r="AO45" s="355"/>
      <c r="AP45" s="355"/>
      <c r="AQ45" s="76">
        <f t="shared" si="5"/>
        <v>0</v>
      </c>
      <c r="AS45" s="75">
        <f t="shared" si="6"/>
        <v>30</v>
      </c>
      <c r="AT45" s="76">
        <f t="shared" si="7"/>
        <v>0</v>
      </c>
      <c r="AU45" s="76">
        <f t="shared" si="8"/>
        <v>0</v>
      </c>
      <c r="AV45" s="76">
        <f t="shared" si="9"/>
        <v>0</v>
      </c>
      <c r="AX45" s="75">
        <f t="shared" si="21"/>
        <v>30</v>
      </c>
      <c r="AY45" s="355"/>
      <c r="AZ45" s="355"/>
      <c r="BA45" s="355"/>
      <c r="BB45" s="355"/>
      <c r="BC45" s="355"/>
      <c r="BD45" s="355"/>
      <c r="BE45" s="76">
        <f t="shared" si="10"/>
        <v>0</v>
      </c>
      <c r="BF45" s="355"/>
      <c r="BG45" s="355"/>
      <c r="BH45" s="355"/>
      <c r="BI45" s="355"/>
      <c r="BJ45" s="355"/>
      <c r="BK45" s="355"/>
      <c r="BL45" s="76">
        <f t="shared" si="11"/>
        <v>0</v>
      </c>
      <c r="BM45" s="355"/>
      <c r="BN45" s="355"/>
      <c r="BO45" s="355"/>
      <c r="BP45" s="355"/>
      <c r="BQ45" s="355"/>
      <c r="BR45" s="355"/>
      <c r="BS45" s="76">
        <f t="shared" si="12"/>
        <v>0</v>
      </c>
      <c r="BT45" s="355"/>
      <c r="BU45" s="355"/>
      <c r="BV45" s="355"/>
      <c r="BW45" s="355"/>
      <c r="BX45" s="355"/>
      <c r="BY45" s="355"/>
      <c r="BZ45" s="76">
        <f t="shared" si="13"/>
        <v>0</v>
      </c>
      <c r="CA45" s="355"/>
      <c r="CB45" s="355"/>
      <c r="CC45" s="355"/>
      <c r="CD45" s="355"/>
      <c r="CE45" s="355"/>
      <c r="CF45" s="355"/>
      <c r="CG45" s="76">
        <f t="shared" si="14"/>
        <v>0</v>
      </c>
      <c r="CH45" s="355"/>
      <c r="CI45" s="355"/>
      <c r="CJ45" s="355"/>
      <c r="CK45" s="355"/>
      <c r="CL45" s="355"/>
      <c r="CM45" s="355"/>
      <c r="CN45" s="76">
        <f t="shared" si="15"/>
        <v>0</v>
      </c>
      <c r="CP45" s="75">
        <f t="shared" si="16"/>
        <v>30</v>
      </c>
      <c r="CQ45" s="76">
        <f t="shared" si="17"/>
        <v>0</v>
      </c>
      <c r="CR45" s="76">
        <f t="shared" si="18"/>
        <v>0</v>
      </c>
      <c r="CS45" s="76">
        <f t="shared" si="19"/>
        <v>0</v>
      </c>
    </row>
    <row r="46" spans="1:97" ht="18" customHeight="1" x14ac:dyDescent="0.25">
      <c r="A46" s="75">
        <f t="shared" si="20"/>
        <v>31</v>
      </c>
      <c r="B46" s="355"/>
      <c r="C46" s="355"/>
      <c r="D46" s="355"/>
      <c r="E46" s="355"/>
      <c r="F46" s="355"/>
      <c r="G46" s="355"/>
      <c r="H46" s="76">
        <f t="shared" si="0"/>
        <v>0</v>
      </c>
      <c r="I46" s="355"/>
      <c r="J46" s="355"/>
      <c r="K46" s="355"/>
      <c r="L46" s="355"/>
      <c r="M46" s="355"/>
      <c r="N46" s="355"/>
      <c r="O46" s="76">
        <f t="shared" si="1"/>
        <v>0</v>
      </c>
      <c r="P46" s="355"/>
      <c r="Q46" s="355"/>
      <c r="R46" s="355"/>
      <c r="S46" s="355"/>
      <c r="T46" s="355"/>
      <c r="U46" s="355"/>
      <c r="V46" s="76">
        <f t="shared" si="2"/>
        <v>0</v>
      </c>
      <c r="W46" s="355"/>
      <c r="X46" s="355"/>
      <c r="Y46" s="355"/>
      <c r="Z46" s="355"/>
      <c r="AA46" s="355"/>
      <c r="AB46" s="355"/>
      <c r="AC46" s="76">
        <f t="shared" si="3"/>
        <v>0</v>
      </c>
      <c r="AD46" s="355"/>
      <c r="AE46" s="355"/>
      <c r="AF46" s="355"/>
      <c r="AG46" s="355"/>
      <c r="AH46" s="355"/>
      <c r="AI46" s="355"/>
      <c r="AJ46" s="76">
        <f t="shared" si="4"/>
        <v>0</v>
      </c>
      <c r="AK46" s="355"/>
      <c r="AL46" s="355"/>
      <c r="AM46" s="355"/>
      <c r="AN46" s="355"/>
      <c r="AO46" s="355"/>
      <c r="AP46" s="355"/>
      <c r="AQ46" s="76">
        <f t="shared" si="5"/>
        <v>0</v>
      </c>
      <c r="AS46" s="75">
        <f t="shared" si="6"/>
        <v>31</v>
      </c>
      <c r="AT46" s="76">
        <f t="shared" si="7"/>
        <v>0</v>
      </c>
      <c r="AU46" s="76">
        <f t="shared" si="8"/>
        <v>0</v>
      </c>
      <c r="AV46" s="76">
        <f t="shared" si="9"/>
        <v>0</v>
      </c>
      <c r="AX46" s="75">
        <f t="shared" si="21"/>
        <v>31</v>
      </c>
      <c r="AY46" s="355"/>
      <c r="AZ46" s="355"/>
      <c r="BA46" s="355"/>
      <c r="BB46" s="355"/>
      <c r="BC46" s="355"/>
      <c r="BD46" s="355"/>
      <c r="BE46" s="76">
        <f t="shared" si="10"/>
        <v>0</v>
      </c>
      <c r="BF46" s="355"/>
      <c r="BG46" s="355"/>
      <c r="BH46" s="355"/>
      <c r="BI46" s="355"/>
      <c r="BJ46" s="355"/>
      <c r="BK46" s="355"/>
      <c r="BL46" s="76">
        <f t="shared" si="11"/>
        <v>0</v>
      </c>
      <c r="BM46" s="355"/>
      <c r="BN46" s="355"/>
      <c r="BO46" s="355"/>
      <c r="BP46" s="355"/>
      <c r="BQ46" s="355"/>
      <c r="BR46" s="355"/>
      <c r="BS46" s="76">
        <f t="shared" si="12"/>
        <v>0</v>
      </c>
      <c r="BT46" s="355"/>
      <c r="BU46" s="355"/>
      <c r="BV46" s="355"/>
      <c r="BW46" s="355"/>
      <c r="BX46" s="355"/>
      <c r="BY46" s="355"/>
      <c r="BZ46" s="76">
        <f t="shared" si="13"/>
        <v>0</v>
      </c>
      <c r="CA46" s="355"/>
      <c r="CB46" s="355"/>
      <c r="CC46" s="355"/>
      <c r="CD46" s="355"/>
      <c r="CE46" s="355"/>
      <c r="CF46" s="355"/>
      <c r="CG46" s="76">
        <f t="shared" si="14"/>
        <v>0</v>
      </c>
      <c r="CH46" s="355"/>
      <c r="CI46" s="355"/>
      <c r="CJ46" s="355"/>
      <c r="CK46" s="355"/>
      <c r="CL46" s="355"/>
      <c r="CM46" s="355"/>
      <c r="CN46" s="76">
        <f t="shared" si="15"/>
        <v>0</v>
      </c>
      <c r="CP46" s="75">
        <f t="shared" si="16"/>
        <v>31</v>
      </c>
      <c r="CQ46" s="76">
        <f t="shared" si="17"/>
        <v>0</v>
      </c>
      <c r="CR46" s="76">
        <f t="shared" si="18"/>
        <v>0</v>
      </c>
      <c r="CS46" s="76">
        <f t="shared" si="19"/>
        <v>0</v>
      </c>
    </row>
    <row r="47" spans="1:97" ht="18" customHeight="1" x14ac:dyDescent="0.25">
      <c r="A47" s="75">
        <f t="shared" si="20"/>
        <v>32</v>
      </c>
      <c r="B47" s="355"/>
      <c r="C47" s="355"/>
      <c r="D47" s="355"/>
      <c r="E47" s="355"/>
      <c r="F47" s="355"/>
      <c r="G47" s="355"/>
      <c r="H47" s="76">
        <f t="shared" si="0"/>
        <v>0</v>
      </c>
      <c r="I47" s="355"/>
      <c r="J47" s="355"/>
      <c r="K47" s="355"/>
      <c r="L47" s="355"/>
      <c r="M47" s="355"/>
      <c r="N47" s="355"/>
      <c r="O47" s="76">
        <f t="shared" si="1"/>
        <v>0</v>
      </c>
      <c r="P47" s="355"/>
      <c r="Q47" s="355"/>
      <c r="R47" s="355"/>
      <c r="S47" s="355"/>
      <c r="T47" s="355"/>
      <c r="U47" s="355"/>
      <c r="V47" s="76">
        <f t="shared" si="2"/>
        <v>0</v>
      </c>
      <c r="W47" s="355"/>
      <c r="X47" s="355"/>
      <c r="Y47" s="355"/>
      <c r="Z47" s="355"/>
      <c r="AA47" s="355"/>
      <c r="AB47" s="355"/>
      <c r="AC47" s="76">
        <f t="shared" si="3"/>
        <v>0</v>
      </c>
      <c r="AD47" s="355"/>
      <c r="AE47" s="355"/>
      <c r="AF47" s="355"/>
      <c r="AG47" s="355"/>
      <c r="AH47" s="355"/>
      <c r="AI47" s="355"/>
      <c r="AJ47" s="76">
        <f t="shared" si="4"/>
        <v>0</v>
      </c>
      <c r="AK47" s="355"/>
      <c r="AL47" s="355"/>
      <c r="AM47" s="355"/>
      <c r="AN47" s="355"/>
      <c r="AO47" s="355"/>
      <c r="AP47" s="355"/>
      <c r="AQ47" s="76">
        <f t="shared" si="5"/>
        <v>0</v>
      </c>
      <c r="AS47" s="75">
        <f t="shared" si="6"/>
        <v>32</v>
      </c>
      <c r="AT47" s="76">
        <f t="shared" si="7"/>
        <v>0</v>
      </c>
      <c r="AU47" s="76">
        <f t="shared" si="8"/>
        <v>0</v>
      </c>
      <c r="AV47" s="76">
        <f t="shared" si="9"/>
        <v>0</v>
      </c>
      <c r="AX47" s="75">
        <f t="shared" si="21"/>
        <v>32</v>
      </c>
      <c r="AY47" s="355"/>
      <c r="AZ47" s="355"/>
      <c r="BA47" s="355"/>
      <c r="BB47" s="355"/>
      <c r="BC47" s="355"/>
      <c r="BD47" s="355"/>
      <c r="BE47" s="76">
        <f t="shared" si="10"/>
        <v>0</v>
      </c>
      <c r="BF47" s="355"/>
      <c r="BG47" s="355"/>
      <c r="BH47" s="355"/>
      <c r="BI47" s="355"/>
      <c r="BJ47" s="355"/>
      <c r="BK47" s="355"/>
      <c r="BL47" s="76">
        <f t="shared" si="11"/>
        <v>0</v>
      </c>
      <c r="BM47" s="355"/>
      <c r="BN47" s="355"/>
      <c r="BO47" s="355"/>
      <c r="BP47" s="355"/>
      <c r="BQ47" s="355"/>
      <c r="BR47" s="355"/>
      <c r="BS47" s="76">
        <f t="shared" si="12"/>
        <v>0</v>
      </c>
      <c r="BT47" s="355"/>
      <c r="BU47" s="355"/>
      <c r="BV47" s="355"/>
      <c r="BW47" s="355"/>
      <c r="BX47" s="355"/>
      <c r="BY47" s="355"/>
      <c r="BZ47" s="76">
        <f t="shared" si="13"/>
        <v>0</v>
      </c>
      <c r="CA47" s="355"/>
      <c r="CB47" s="355"/>
      <c r="CC47" s="355"/>
      <c r="CD47" s="355"/>
      <c r="CE47" s="355"/>
      <c r="CF47" s="355"/>
      <c r="CG47" s="76">
        <f t="shared" si="14"/>
        <v>0</v>
      </c>
      <c r="CH47" s="355"/>
      <c r="CI47" s="355"/>
      <c r="CJ47" s="355"/>
      <c r="CK47" s="355"/>
      <c r="CL47" s="355"/>
      <c r="CM47" s="355"/>
      <c r="CN47" s="76">
        <f t="shared" si="15"/>
        <v>0</v>
      </c>
      <c r="CP47" s="75">
        <f t="shared" si="16"/>
        <v>32</v>
      </c>
      <c r="CQ47" s="76">
        <f t="shared" si="17"/>
        <v>0</v>
      </c>
      <c r="CR47" s="76">
        <f t="shared" si="18"/>
        <v>0</v>
      </c>
      <c r="CS47" s="76">
        <f t="shared" si="19"/>
        <v>0</v>
      </c>
    </row>
    <row r="48" spans="1:97" ht="18" customHeight="1" x14ac:dyDescent="0.25">
      <c r="A48" s="75">
        <f t="shared" si="20"/>
        <v>33</v>
      </c>
      <c r="B48" s="355"/>
      <c r="C48" s="355"/>
      <c r="D48" s="355"/>
      <c r="E48" s="355"/>
      <c r="F48" s="355"/>
      <c r="G48" s="355"/>
      <c r="H48" s="76">
        <f t="shared" si="0"/>
        <v>0</v>
      </c>
      <c r="I48" s="355"/>
      <c r="J48" s="355"/>
      <c r="K48" s="355"/>
      <c r="L48" s="355"/>
      <c r="M48" s="355"/>
      <c r="N48" s="355"/>
      <c r="O48" s="76">
        <f t="shared" si="1"/>
        <v>0</v>
      </c>
      <c r="P48" s="355"/>
      <c r="Q48" s="355"/>
      <c r="R48" s="355"/>
      <c r="S48" s="355"/>
      <c r="T48" s="355"/>
      <c r="U48" s="355"/>
      <c r="V48" s="76">
        <f t="shared" si="2"/>
        <v>0</v>
      </c>
      <c r="W48" s="355"/>
      <c r="X48" s="355"/>
      <c r="Y48" s="355"/>
      <c r="Z48" s="355"/>
      <c r="AA48" s="355"/>
      <c r="AB48" s="355"/>
      <c r="AC48" s="76">
        <f t="shared" si="3"/>
        <v>0</v>
      </c>
      <c r="AD48" s="355"/>
      <c r="AE48" s="355"/>
      <c r="AF48" s="355"/>
      <c r="AG48" s="355"/>
      <c r="AH48" s="355"/>
      <c r="AI48" s="355"/>
      <c r="AJ48" s="76">
        <f t="shared" si="4"/>
        <v>0</v>
      </c>
      <c r="AK48" s="355"/>
      <c r="AL48" s="355"/>
      <c r="AM48" s="355"/>
      <c r="AN48" s="355"/>
      <c r="AO48" s="355"/>
      <c r="AP48" s="355"/>
      <c r="AQ48" s="76">
        <f t="shared" si="5"/>
        <v>0</v>
      </c>
      <c r="AS48" s="75">
        <f t="shared" si="6"/>
        <v>33</v>
      </c>
      <c r="AT48" s="76">
        <f t="shared" si="7"/>
        <v>0</v>
      </c>
      <c r="AU48" s="76">
        <f t="shared" si="8"/>
        <v>0</v>
      </c>
      <c r="AV48" s="76">
        <f t="shared" si="9"/>
        <v>0</v>
      </c>
      <c r="AX48" s="75">
        <f t="shared" si="21"/>
        <v>33</v>
      </c>
      <c r="AY48" s="355"/>
      <c r="AZ48" s="355"/>
      <c r="BA48" s="355"/>
      <c r="BB48" s="355"/>
      <c r="BC48" s="355"/>
      <c r="BD48" s="355"/>
      <c r="BE48" s="76">
        <f t="shared" si="10"/>
        <v>0</v>
      </c>
      <c r="BF48" s="355"/>
      <c r="BG48" s="355"/>
      <c r="BH48" s="355"/>
      <c r="BI48" s="355"/>
      <c r="BJ48" s="355"/>
      <c r="BK48" s="355"/>
      <c r="BL48" s="76">
        <f t="shared" si="11"/>
        <v>0</v>
      </c>
      <c r="BM48" s="355"/>
      <c r="BN48" s="355"/>
      <c r="BO48" s="355"/>
      <c r="BP48" s="355"/>
      <c r="BQ48" s="355"/>
      <c r="BR48" s="355"/>
      <c r="BS48" s="76">
        <f t="shared" si="12"/>
        <v>0</v>
      </c>
      <c r="BT48" s="355"/>
      <c r="BU48" s="355"/>
      <c r="BV48" s="355"/>
      <c r="BW48" s="355"/>
      <c r="BX48" s="355"/>
      <c r="BY48" s="355"/>
      <c r="BZ48" s="76">
        <f t="shared" si="13"/>
        <v>0</v>
      </c>
      <c r="CA48" s="355"/>
      <c r="CB48" s="355"/>
      <c r="CC48" s="355"/>
      <c r="CD48" s="355"/>
      <c r="CE48" s="355"/>
      <c r="CF48" s="355"/>
      <c r="CG48" s="76">
        <f t="shared" si="14"/>
        <v>0</v>
      </c>
      <c r="CH48" s="355"/>
      <c r="CI48" s="355"/>
      <c r="CJ48" s="355"/>
      <c r="CK48" s="355"/>
      <c r="CL48" s="355"/>
      <c r="CM48" s="355"/>
      <c r="CN48" s="76">
        <f t="shared" si="15"/>
        <v>0</v>
      </c>
      <c r="CP48" s="75">
        <f t="shared" si="16"/>
        <v>33</v>
      </c>
      <c r="CQ48" s="76">
        <f t="shared" si="17"/>
        <v>0</v>
      </c>
      <c r="CR48" s="76">
        <f t="shared" si="18"/>
        <v>0</v>
      </c>
      <c r="CS48" s="76">
        <f t="shared" si="19"/>
        <v>0</v>
      </c>
    </row>
    <row r="49" spans="1:97" ht="18" customHeight="1" x14ac:dyDescent="0.25">
      <c r="A49" s="75">
        <f t="shared" si="20"/>
        <v>34</v>
      </c>
      <c r="B49" s="355"/>
      <c r="C49" s="355"/>
      <c r="D49" s="355"/>
      <c r="E49" s="355"/>
      <c r="F49" s="355"/>
      <c r="G49" s="355"/>
      <c r="H49" s="76">
        <f t="shared" si="0"/>
        <v>0</v>
      </c>
      <c r="I49" s="355"/>
      <c r="J49" s="355"/>
      <c r="K49" s="355"/>
      <c r="L49" s="355"/>
      <c r="M49" s="355"/>
      <c r="N49" s="355"/>
      <c r="O49" s="76">
        <f t="shared" si="1"/>
        <v>0</v>
      </c>
      <c r="P49" s="355"/>
      <c r="Q49" s="355"/>
      <c r="R49" s="355"/>
      <c r="S49" s="355"/>
      <c r="T49" s="355"/>
      <c r="U49" s="355"/>
      <c r="V49" s="76">
        <f t="shared" si="2"/>
        <v>0</v>
      </c>
      <c r="W49" s="355"/>
      <c r="X49" s="355"/>
      <c r="Y49" s="355"/>
      <c r="Z49" s="355"/>
      <c r="AA49" s="355"/>
      <c r="AB49" s="355"/>
      <c r="AC49" s="76">
        <f t="shared" si="3"/>
        <v>0</v>
      </c>
      <c r="AD49" s="355"/>
      <c r="AE49" s="355"/>
      <c r="AF49" s="355"/>
      <c r="AG49" s="355"/>
      <c r="AH49" s="355"/>
      <c r="AI49" s="355"/>
      <c r="AJ49" s="76">
        <f t="shared" si="4"/>
        <v>0</v>
      </c>
      <c r="AK49" s="355"/>
      <c r="AL49" s="355"/>
      <c r="AM49" s="355"/>
      <c r="AN49" s="355"/>
      <c r="AO49" s="355"/>
      <c r="AP49" s="355"/>
      <c r="AQ49" s="76">
        <f t="shared" si="5"/>
        <v>0</v>
      </c>
      <c r="AS49" s="75">
        <f t="shared" si="6"/>
        <v>34</v>
      </c>
      <c r="AT49" s="76">
        <f t="shared" si="7"/>
        <v>0</v>
      </c>
      <c r="AU49" s="76">
        <f t="shared" si="8"/>
        <v>0</v>
      </c>
      <c r="AV49" s="76">
        <f t="shared" si="9"/>
        <v>0</v>
      </c>
      <c r="AX49" s="75">
        <f t="shared" si="21"/>
        <v>34</v>
      </c>
      <c r="AY49" s="355"/>
      <c r="AZ49" s="355"/>
      <c r="BA49" s="355"/>
      <c r="BB49" s="355"/>
      <c r="BC49" s="355"/>
      <c r="BD49" s="355"/>
      <c r="BE49" s="76">
        <f t="shared" si="10"/>
        <v>0</v>
      </c>
      <c r="BF49" s="355"/>
      <c r="BG49" s="355"/>
      <c r="BH49" s="355"/>
      <c r="BI49" s="355"/>
      <c r="BJ49" s="355"/>
      <c r="BK49" s="355"/>
      <c r="BL49" s="76">
        <f t="shared" si="11"/>
        <v>0</v>
      </c>
      <c r="BM49" s="355"/>
      <c r="BN49" s="355"/>
      <c r="BO49" s="355"/>
      <c r="BP49" s="355"/>
      <c r="BQ49" s="355"/>
      <c r="BR49" s="355"/>
      <c r="BS49" s="76">
        <f t="shared" si="12"/>
        <v>0</v>
      </c>
      <c r="BT49" s="355"/>
      <c r="BU49" s="355"/>
      <c r="BV49" s="355"/>
      <c r="BW49" s="355"/>
      <c r="BX49" s="355"/>
      <c r="BY49" s="355"/>
      <c r="BZ49" s="76">
        <f t="shared" si="13"/>
        <v>0</v>
      </c>
      <c r="CA49" s="355"/>
      <c r="CB49" s="355"/>
      <c r="CC49" s="355"/>
      <c r="CD49" s="355"/>
      <c r="CE49" s="355"/>
      <c r="CF49" s="355"/>
      <c r="CG49" s="76">
        <f t="shared" si="14"/>
        <v>0</v>
      </c>
      <c r="CH49" s="355"/>
      <c r="CI49" s="355"/>
      <c r="CJ49" s="355"/>
      <c r="CK49" s="355"/>
      <c r="CL49" s="355"/>
      <c r="CM49" s="355"/>
      <c r="CN49" s="76">
        <f t="shared" si="15"/>
        <v>0</v>
      </c>
      <c r="CP49" s="75">
        <f t="shared" si="16"/>
        <v>34</v>
      </c>
      <c r="CQ49" s="76">
        <f t="shared" si="17"/>
        <v>0</v>
      </c>
      <c r="CR49" s="76">
        <f t="shared" si="18"/>
        <v>0</v>
      </c>
      <c r="CS49" s="76">
        <f t="shared" si="19"/>
        <v>0</v>
      </c>
    </row>
    <row r="50" spans="1:97" ht="18" customHeight="1" x14ac:dyDescent="0.25">
      <c r="A50" s="75">
        <f t="shared" si="20"/>
        <v>35</v>
      </c>
      <c r="B50" s="355"/>
      <c r="C50" s="355"/>
      <c r="D50" s="355"/>
      <c r="E50" s="355"/>
      <c r="F50" s="355"/>
      <c r="G50" s="355"/>
      <c r="H50" s="76">
        <f t="shared" si="0"/>
        <v>0</v>
      </c>
      <c r="I50" s="355"/>
      <c r="J50" s="355"/>
      <c r="K50" s="355"/>
      <c r="L50" s="355"/>
      <c r="M50" s="355"/>
      <c r="N50" s="355"/>
      <c r="O50" s="76">
        <f t="shared" si="1"/>
        <v>0</v>
      </c>
      <c r="P50" s="355"/>
      <c r="Q50" s="355"/>
      <c r="R50" s="355"/>
      <c r="S50" s="355"/>
      <c r="T50" s="355"/>
      <c r="U50" s="355"/>
      <c r="V50" s="76">
        <f t="shared" si="2"/>
        <v>0</v>
      </c>
      <c r="W50" s="355"/>
      <c r="X50" s="355"/>
      <c r="Y50" s="355"/>
      <c r="Z50" s="355"/>
      <c r="AA50" s="355"/>
      <c r="AB50" s="355"/>
      <c r="AC50" s="76">
        <f t="shared" si="3"/>
        <v>0</v>
      </c>
      <c r="AD50" s="355"/>
      <c r="AE50" s="355"/>
      <c r="AF50" s="355"/>
      <c r="AG50" s="355"/>
      <c r="AH50" s="355"/>
      <c r="AI50" s="355"/>
      <c r="AJ50" s="76">
        <f t="shared" si="4"/>
        <v>0</v>
      </c>
      <c r="AK50" s="355"/>
      <c r="AL50" s="355"/>
      <c r="AM50" s="355"/>
      <c r="AN50" s="355"/>
      <c r="AO50" s="355"/>
      <c r="AP50" s="355"/>
      <c r="AQ50" s="76">
        <f t="shared" si="5"/>
        <v>0</v>
      </c>
      <c r="AS50" s="75">
        <f t="shared" si="6"/>
        <v>35</v>
      </c>
      <c r="AT50" s="76">
        <f t="shared" si="7"/>
        <v>0</v>
      </c>
      <c r="AU50" s="76">
        <f t="shared" si="8"/>
        <v>0</v>
      </c>
      <c r="AV50" s="76">
        <f t="shared" si="9"/>
        <v>0</v>
      </c>
      <c r="AX50" s="75">
        <f t="shared" si="21"/>
        <v>35</v>
      </c>
      <c r="AY50" s="355"/>
      <c r="AZ50" s="355"/>
      <c r="BA50" s="355"/>
      <c r="BB50" s="355"/>
      <c r="BC50" s="355"/>
      <c r="BD50" s="355"/>
      <c r="BE50" s="76">
        <f t="shared" si="10"/>
        <v>0</v>
      </c>
      <c r="BF50" s="355"/>
      <c r="BG50" s="355"/>
      <c r="BH50" s="355"/>
      <c r="BI50" s="355"/>
      <c r="BJ50" s="355"/>
      <c r="BK50" s="355"/>
      <c r="BL50" s="76">
        <f t="shared" si="11"/>
        <v>0</v>
      </c>
      <c r="BM50" s="355"/>
      <c r="BN50" s="355"/>
      <c r="BO50" s="355"/>
      <c r="BP50" s="355"/>
      <c r="BQ50" s="355"/>
      <c r="BR50" s="355"/>
      <c r="BS50" s="76">
        <f t="shared" si="12"/>
        <v>0</v>
      </c>
      <c r="BT50" s="355"/>
      <c r="BU50" s="355"/>
      <c r="BV50" s="355"/>
      <c r="BW50" s="355"/>
      <c r="BX50" s="355"/>
      <c r="BY50" s="355"/>
      <c r="BZ50" s="76">
        <f t="shared" si="13"/>
        <v>0</v>
      </c>
      <c r="CA50" s="355"/>
      <c r="CB50" s="355"/>
      <c r="CC50" s="355"/>
      <c r="CD50" s="355"/>
      <c r="CE50" s="355"/>
      <c r="CF50" s="355"/>
      <c r="CG50" s="76">
        <f t="shared" si="14"/>
        <v>0</v>
      </c>
      <c r="CH50" s="355"/>
      <c r="CI50" s="355"/>
      <c r="CJ50" s="355"/>
      <c r="CK50" s="355"/>
      <c r="CL50" s="355"/>
      <c r="CM50" s="355"/>
      <c r="CN50" s="76">
        <f t="shared" si="15"/>
        <v>0</v>
      </c>
      <c r="CP50" s="75">
        <f t="shared" si="16"/>
        <v>35</v>
      </c>
      <c r="CQ50" s="76">
        <f t="shared" si="17"/>
        <v>0</v>
      </c>
      <c r="CR50" s="76">
        <f t="shared" si="18"/>
        <v>0</v>
      </c>
      <c r="CS50" s="76">
        <f t="shared" si="19"/>
        <v>0</v>
      </c>
    </row>
    <row r="51" spans="1:97" ht="18" customHeight="1" x14ac:dyDescent="0.25">
      <c r="A51" s="75">
        <f t="shared" si="20"/>
        <v>36</v>
      </c>
      <c r="B51" s="355"/>
      <c r="C51" s="355"/>
      <c r="D51" s="355"/>
      <c r="E51" s="355"/>
      <c r="F51" s="355"/>
      <c r="G51" s="355"/>
      <c r="H51" s="76">
        <f t="shared" ref="H51:H114" si="22">SUM(C51:F51)-B51-G51</f>
        <v>0</v>
      </c>
      <c r="I51" s="355"/>
      <c r="J51" s="355"/>
      <c r="K51" s="355"/>
      <c r="L51" s="355"/>
      <c r="M51" s="355"/>
      <c r="N51" s="355"/>
      <c r="O51" s="76">
        <f t="shared" ref="O51:O114" si="23">SUM(J51:M51)-I51-N51</f>
        <v>0</v>
      </c>
      <c r="P51" s="355"/>
      <c r="Q51" s="355"/>
      <c r="R51" s="355"/>
      <c r="S51" s="355"/>
      <c r="T51" s="355"/>
      <c r="U51" s="355"/>
      <c r="V51" s="76">
        <f t="shared" si="2"/>
        <v>0</v>
      </c>
      <c r="W51" s="355"/>
      <c r="X51" s="355"/>
      <c r="Y51" s="355"/>
      <c r="Z51" s="355"/>
      <c r="AA51" s="355"/>
      <c r="AB51" s="355"/>
      <c r="AC51" s="76">
        <f t="shared" si="3"/>
        <v>0</v>
      </c>
      <c r="AD51" s="355"/>
      <c r="AE51" s="355"/>
      <c r="AF51" s="355"/>
      <c r="AG51" s="355"/>
      <c r="AH51" s="355"/>
      <c r="AI51" s="355"/>
      <c r="AJ51" s="76">
        <f t="shared" ref="AJ51:AJ114" si="24">SUM(AE51:AH51)-AD51-AI51</f>
        <v>0</v>
      </c>
      <c r="AK51" s="355"/>
      <c r="AL51" s="355"/>
      <c r="AM51" s="355"/>
      <c r="AN51" s="355"/>
      <c r="AO51" s="355"/>
      <c r="AP51" s="355"/>
      <c r="AQ51" s="76">
        <f t="shared" ref="AQ51:AQ114" si="25">SUM(AL51:AO51)-AK51-AP51</f>
        <v>0</v>
      </c>
      <c r="AS51" s="75">
        <f t="shared" ref="AS51:AS114" si="26">A51</f>
        <v>36</v>
      </c>
      <c r="AT51" s="76">
        <f t="shared" si="7"/>
        <v>0</v>
      </c>
      <c r="AU51" s="76">
        <f t="shared" si="8"/>
        <v>0</v>
      </c>
      <c r="AV51" s="76">
        <f t="shared" si="9"/>
        <v>0</v>
      </c>
      <c r="AX51" s="75">
        <f t="shared" si="21"/>
        <v>36</v>
      </c>
      <c r="AY51" s="355"/>
      <c r="AZ51" s="355"/>
      <c r="BA51" s="355"/>
      <c r="BB51" s="355"/>
      <c r="BC51" s="355"/>
      <c r="BD51" s="355"/>
      <c r="BE51" s="76">
        <f t="shared" si="10"/>
        <v>0</v>
      </c>
      <c r="BF51" s="355"/>
      <c r="BG51" s="355"/>
      <c r="BH51" s="355"/>
      <c r="BI51" s="355"/>
      <c r="BJ51" s="355"/>
      <c r="BK51" s="355"/>
      <c r="BL51" s="76">
        <f t="shared" si="11"/>
        <v>0</v>
      </c>
      <c r="BM51" s="355"/>
      <c r="BN51" s="355"/>
      <c r="BO51" s="355"/>
      <c r="BP51" s="355"/>
      <c r="BQ51" s="355"/>
      <c r="BR51" s="355"/>
      <c r="BS51" s="76">
        <f t="shared" si="12"/>
        <v>0</v>
      </c>
      <c r="BT51" s="355"/>
      <c r="BU51" s="355"/>
      <c r="BV51" s="355"/>
      <c r="BW51" s="355"/>
      <c r="BX51" s="355"/>
      <c r="BY51" s="355"/>
      <c r="BZ51" s="76">
        <f t="shared" si="13"/>
        <v>0</v>
      </c>
      <c r="CA51" s="355"/>
      <c r="CB51" s="355"/>
      <c r="CC51" s="355"/>
      <c r="CD51" s="355"/>
      <c r="CE51" s="355"/>
      <c r="CF51" s="355"/>
      <c r="CG51" s="76">
        <f t="shared" si="14"/>
        <v>0</v>
      </c>
      <c r="CH51" s="355"/>
      <c r="CI51" s="355"/>
      <c r="CJ51" s="355"/>
      <c r="CK51" s="355"/>
      <c r="CL51" s="355"/>
      <c r="CM51" s="355"/>
      <c r="CN51" s="76">
        <f t="shared" si="15"/>
        <v>0</v>
      </c>
      <c r="CP51" s="75">
        <f t="shared" si="16"/>
        <v>36</v>
      </c>
      <c r="CQ51" s="76">
        <f t="shared" si="17"/>
        <v>0</v>
      </c>
      <c r="CR51" s="76">
        <f t="shared" si="18"/>
        <v>0</v>
      </c>
      <c r="CS51" s="76">
        <f t="shared" si="19"/>
        <v>0</v>
      </c>
    </row>
    <row r="52" spans="1:97" ht="18" customHeight="1" x14ac:dyDescent="0.25">
      <c r="A52" s="75">
        <f t="shared" si="20"/>
        <v>37</v>
      </c>
      <c r="B52" s="355"/>
      <c r="C52" s="355"/>
      <c r="D52" s="355"/>
      <c r="E52" s="355"/>
      <c r="F52" s="355"/>
      <c r="G52" s="355"/>
      <c r="H52" s="76">
        <f t="shared" si="22"/>
        <v>0</v>
      </c>
      <c r="I52" s="355"/>
      <c r="J52" s="355"/>
      <c r="K52" s="355"/>
      <c r="L52" s="355"/>
      <c r="M52" s="355"/>
      <c r="N52" s="355"/>
      <c r="O52" s="76">
        <f t="shared" si="23"/>
        <v>0</v>
      </c>
      <c r="P52" s="355"/>
      <c r="Q52" s="355"/>
      <c r="R52" s="355"/>
      <c r="S52" s="355"/>
      <c r="T52" s="355"/>
      <c r="U52" s="355"/>
      <c r="V52" s="76">
        <f t="shared" si="2"/>
        <v>0</v>
      </c>
      <c r="W52" s="355"/>
      <c r="X52" s="355"/>
      <c r="Y52" s="355"/>
      <c r="Z52" s="355"/>
      <c r="AA52" s="355"/>
      <c r="AB52" s="355"/>
      <c r="AC52" s="76">
        <f t="shared" si="3"/>
        <v>0</v>
      </c>
      <c r="AD52" s="355"/>
      <c r="AE52" s="355"/>
      <c r="AF52" s="355"/>
      <c r="AG52" s="355"/>
      <c r="AH52" s="355"/>
      <c r="AI52" s="355"/>
      <c r="AJ52" s="76">
        <f t="shared" si="24"/>
        <v>0</v>
      </c>
      <c r="AK52" s="355"/>
      <c r="AL52" s="355"/>
      <c r="AM52" s="355"/>
      <c r="AN52" s="355"/>
      <c r="AO52" s="355"/>
      <c r="AP52" s="355"/>
      <c r="AQ52" s="76">
        <f t="shared" si="25"/>
        <v>0</v>
      </c>
      <c r="AS52" s="75">
        <f t="shared" si="26"/>
        <v>37</v>
      </c>
      <c r="AT52" s="76">
        <f t="shared" si="7"/>
        <v>0</v>
      </c>
      <c r="AU52" s="76">
        <f t="shared" si="8"/>
        <v>0</v>
      </c>
      <c r="AV52" s="76">
        <f t="shared" si="9"/>
        <v>0</v>
      </c>
      <c r="AX52" s="75">
        <f t="shared" si="21"/>
        <v>37</v>
      </c>
      <c r="AY52" s="355"/>
      <c r="AZ52" s="355"/>
      <c r="BA52" s="355"/>
      <c r="BB52" s="355"/>
      <c r="BC52" s="355"/>
      <c r="BD52" s="355"/>
      <c r="BE52" s="76">
        <f t="shared" si="10"/>
        <v>0</v>
      </c>
      <c r="BF52" s="355"/>
      <c r="BG52" s="355"/>
      <c r="BH52" s="355"/>
      <c r="BI52" s="355"/>
      <c r="BJ52" s="355"/>
      <c r="BK52" s="355"/>
      <c r="BL52" s="76">
        <f t="shared" si="11"/>
        <v>0</v>
      </c>
      <c r="BM52" s="355"/>
      <c r="BN52" s="355"/>
      <c r="BO52" s="355"/>
      <c r="BP52" s="355"/>
      <c r="BQ52" s="355"/>
      <c r="BR52" s="355"/>
      <c r="BS52" s="76">
        <f t="shared" si="12"/>
        <v>0</v>
      </c>
      <c r="BT52" s="355"/>
      <c r="BU52" s="355"/>
      <c r="BV52" s="355"/>
      <c r="BW52" s="355"/>
      <c r="BX52" s="355"/>
      <c r="BY52" s="355"/>
      <c r="BZ52" s="76">
        <f t="shared" si="13"/>
        <v>0</v>
      </c>
      <c r="CA52" s="355"/>
      <c r="CB52" s="355"/>
      <c r="CC52" s="355"/>
      <c r="CD52" s="355"/>
      <c r="CE52" s="355"/>
      <c r="CF52" s="355"/>
      <c r="CG52" s="76">
        <f t="shared" si="14"/>
        <v>0</v>
      </c>
      <c r="CH52" s="355"/>
      <c r="CI52" s="355"/>
      <c r="CJ52" s="355"/>
      <c r="CK52" s="355"/>
      <c r="CL52" s="355"/>
      <c r="CM52" s="355"/>
      <c r="CN52" s="76">
        <f t="shared" si="15"/>
        <v>0</v>
      </c>
      <c r="CP52" s="75">
        <f t="shared" si="16"/>
        <v>37</v>
      </c>
      <c r="CQ52" s="76">
        <f t="shared" si="17"/>
        <v>0</v>
      </c>
      <c r="CR52" s="76">
        <f t="shared" si="18"/>
        <v>0</v>
      </c>
      <c r="CS52" s="76">
        <f t="shared" si="19"/>
        <v>0</v>
      </c>
    </row>
    <row r="53" spans="1:97" ht="18" customHeight="1" x14ac:dyDescent="0.25">
      <c r="A53" s="75">
        <f t="shared" si="20"/>
        <v>38</v>
      </c>
      <c r="B53" s="355"/>
      <c r="C53" s="355"/>
      <c r="D53" s="355"/>
      <c r="E53" s="355"/>
      <c r="F53" s="355"/>
      <c r="G53" s="355"/>
      <c r="H53" s="76">
        <f t="shared" si="22"/>
        <v>0</v>
      </c>
      <c r="I53" s="355"/>
      <c r="J53" s="355"/>
      <c r="K53" s="355"/>
      <c r="L53" s="355"/>
      <c r="M53" s="355"/>
      <c r="N53" s="355"/>
      <c r="O53" s="76">
        <f t="shared" si="23"/>
        <v>0</v>
      </c>
      <c r="P53" s="355"/>
      <c r="Q53" s="355"/>
      <c r="R53" s="355"/>
      <c r="S53" s="355"/>
      <c r="T53" s="355"/>
      <c r="U53" s="355"/>
      <c r="V53" s="76">
        <f t="shared" si="2"/>
        <v>0</v>
      </c>
      <c r="W53" s="355"/>
      <c r="X53" s="355"/>
      <c r="Y53" s="355"/>
      <c r="Z53" s="355"/>
      <c r="AA53" s="355"/>
      <c r="AB53" s="355"/>
      <c r="AC53" s="76">
        <f t="shared" si="3"/>
        <v>0</v>
      </c>
      <c r="AD53" s="355"/>
      <c r="AE53" s="355"/>
      <c r="AF53" s="355"/>
      <c r="AG53" s="355"/>
      <c r="AH53" s="355"/>
      <c r="AI53" s="355"/>
      <c r="AJ53" s="76">
        <f t="shared" si="24"/>
        <v>0</v>
      </c>
      <c r="AK53" s="355"/>
      <c r="AL53" s="355"/>
      <c r="AM53" s="355"/>
      <c r="AN53" s="355"/>
      <c r="AO53" s="355"/>
      <c r="AP53" s="355"/>
      <c r="AQ53" s="76">
        <f t="shared" si="25"/>
        <v>0</v>
      </c>
      <c r="AS53" s="75">
        <f t="shared" si="26"/>
        <v>38</v>
      </c>
      <c r="AT53" s="76">
        <f t="shared" si="7"/>
        <v>0</v>
      </c>
      <c r="AU53" s="76">
        <f t="shared" si="8"/>
        <v>0</v>
      </c>
      <c r="AV53" s="76">
        <f t="shared" si="9"/>
        <v>0</v>
      </c>
      <c r="AX53" s="75">
        <f t="shared" si="21"/>
        <v>38</v>
      </c>
      <c r="AY53" s="355"/>
      <c r="AZ53" s="355"/>
      <c r="BA53" s="355"/>
      <c r="BB53" s="355"/>
      <c r="BC53" s="355"/>
      <c r="BD53" s="355"/>
      <c r="BE53" s="76">
        <f t="shared" si="10"/>
        <v>0</v>
      </c>
      <c r="BF53" s="355"/>
      <c r="BG53" s="355"/>
      <c r="BH53" s="355"/>
      <c r="BI53" s="355"/>
      <c r="BJ53" s="355"/>
      <c r="BK53" s="355"/>
      <c r="BL53" s="76">
        <f t="shared" si="11"/>
        <v>0</v>
      </c>
      <c r="BM53" s="355"/>
      <c r="BN53" s="355"/>
      <c r="BO53" s="355"/>
      <c r="BP53" s="355"/>
      <c r="BQ53" s="355"/>
      <c r="BR53" s="355"/>
      <c r="BS53" s="76">
        <f t="shared" si="12"/>
        <v>0</v>
      </c>
      <c r="BT53" s="355"/>
      <c r="BU53" s="355"/>
      <c r="BV53" s="355"/>
      <c r="BW53" s="355"/>
      <c r="BX53" s="355"/>
      <c r="BY53" s="355"/>
      <c r="BZ53" s="76">
        <f t="shared" si="13"/>
        <v>0</v>
      </c>
      <c r="CA53" s="355"/>
      <c r="CB53" s="355"/>
      <c r="CC53" s="355"/>
      <c r="CD53" s="355"/>
      <c r="CE53" s="355"/>
      <c r="CF53" s="355"/>
      <c r="CG53" s="76">
        <f t="shared" si="14"/>
        <v>0</v>
      </c>
      <c r="CH53" s="355"/>
      <c r="CI53" s="355"/>
      <c r="CJ53" s="355"/>
      <c r="CK53" s="355"/>
      <c r="CL53" s="355"/>
      <c r="CM53" s="355"/>
      <c r="CN53" s="76">
        <f t="shared" si="15"/>
        <v>0</v>
      </c>
      <c r="CP53" s="75">
        <f t="shared" si="16"/>
        <v>38</v>
      </c>
      <c r="CQ53" s="76">
        <f t="shared" si="17"/>
        <v>0</v>
      </c>
      <c r="CR53" s="76">
        <f t="shared" si="18"/>
        <v>0</v>
      </c>
      <c r="CS53" s="76">
        <f t="shared" si="19"/>
        <v>0</v>
      </c>
    </row>
    <row r="54" spans="1:97" ht="18" customHeight="1" x14ac:dyDescent="0.25">
      <c r="A54" s="75">
        <f t="shared" si="20"/>
        <v>39</v>
      </c>
      <c r="B54" s="355"/>
      <c r="C54" s="355"/>
      <c r="D54" s="355"/>
      <c r="E54" s="355"/>
      <c r="F54" s="355"/>
      <c r="G54" s="355"/>
      <c r="H54" s="76">
        <f t="shared" si="22"/>
        <v>0</v>
      </c>
      <c r="I54" s="355"/>
      <c r="J54" s="355"/>
      <c r="K54" s="355"/>
      <c r="L54" s="355"/>
      <c r="M54" s="355"/>
      <c r="N54" s="355"/>
      <c r="O54" s="76">
        <f t="shared" si="23"/>
        <v>0</v>
      </c>
      <c r="P54" s="355"/>
      <c r="Q54" s="355"/>
      <c r="R54" s="355"/>
      <c r="S54" s="355"/>
      <c r="T54" s="355"/>
      <c r="U54" s="355"/>
      <c r="V54" s="76">
        <f t="shared" si="2"/>
        <v>0</v>
      </c>
      <c r="W54" s="355"/>
      <c r="X54" s="355"/>
      <c r="Y54" s="355"/>
      <c r="Z54" s="355"/>
      <c r="AA54" s="355"/>
      <c r="AB54" s="355"/>
      <c r="AC54" s="76">
        <f t="shared" si="3"/>
        <v>0</v>
      </c>
      <c r="AD54" s="355"/>
      <c r="AE54" s="355"/>
      <c r="AF54" s="355"/>
      <c r="AG54" s="355"/>
      <c r="AH54" s="355"/>
      <c r="AI54" s="355"/>
      <c r="AJ54" s="76">
        <f t="shared" si="24"/>
        <v>0</v>
      </c>
      <c r="AK54" s="355"/>
      <c r="AL54" s="355"/>
      <c r="AM54" s="355"/>
      <c r="AN54" s="355"/>
      <c r="AO54" s="355"/>
      <c r="AP54" s="355"/>
      <c r="AQ54" s="76">
        <f t="shared" si="25"/>
        <v>0</v>
      </c>
      <c r="AS54" s="75">
        <f t="shared" si="26"/>
        <v>39</v>
      </c>
      <c r="AT54" s="76">
        <f t="shared" si="7"/>
        <v>0</v>
      </c>
      <c r="AU54" s="76">
        <f t="shared" si="8"/>
        <v>0</v>
      </c>
      <c r="AV54" s="76">
        <f t="shared" si="9"/>
        <v>0</v>
      </c>
      <c r="AX54" s="75">
        <f t="shared" si="21"/>
        <v>39</v>
      </c>
      <c r="AY54" s="355"/>
      <c r="AZ54" s="355"/>
      <c r="BA54" s="355"/>
      <c r="BB54" s="355"/>
      <c r="BC54" s="355"/>
      <c r="BD54" s="355"/>
      <c r="BE54" s="76">
        <f t="shared" si="10"/>
        <v>0</v>
      </c>
      <c r="BF54" s="355"/>
      <c r="BG54" s="355"/>
      <c r="BH54" s="355"/>
      <c r="BI54" s="355"/>
      <c r="BJ54" s="355"/>
      <c r="BK54" s="355"/>
      <c r="BL54" s="76">
        <f t="shared" si="11"/>
        <v>0</v>
      </c>
      <c r="BM54" s="355"/>
      <c r="BN54" s="355"/>
      <c r="BO54" s="355"/>
      <c r="BP54" s="355"/>
      <c r="BQ54" s="355"/>
      <c r="BR54" s="355"/>
      <c r="BS54" s="76">
        <f t="shared" si="12"/>
        <v>0</v>
      </c>
      <c r="BT54" s="355"/>
      <c r="BU54" s="355"/>
      <c r="BV54" s="355"/>
      <c r="BW54" s="355"/>
      <c r="BX54" s="355"/>
      <c r="BY54" s="355"/>
      <c r="BZ54" s="76">
        <f t="shared" si="13"/>
        <v>0</v>
      </c>
      <c r="CA54" s="355"/>
      <c r="CB54" s="355"/>
      <c r="CC54" s="355"/>
      <c r="CD54" s="355"/>
      <c r="CE54" s="355"/>
      <c r="CF54" s="355"/>
      <c r="CG54" s="76">
        <f t="shared" si="14"/>
        <v>0</v>
      </c>
      <c r="CH54" s="355"/>
      <c r="CI54" s="355"/>
      <c r="CJ54" s="355"/>
      <c r="CK54" s="355"/>
      <c r="CL54" s="355"/>
      <c r="CM54" s="355"/>
      <c r="CN54" s="76">
        <f t="shared" si="15"/>
        <v>0</v>
      </c>
      <c r="CP54" s="75">
        <f t="shared" si="16"/>
        <v>39</v>
      </c>
      <c r="CQ54" s="76">
        <f t="shared" si="17"/>
        <v>0</v>
      </c>
      <c r="CR54" s="76">
        <f t="shared" si="18"/>
        <v>0</v>
      </c>
      <c r="CS54" s="76">
        <f t="shared" si="19"/>
        <v>0</v>
      </c>
    </row>
    <row r="55" spans="1:97" ht="18" customHeight="1" x14ac:dyDescent="0.25">
      <c r="A55" s="75">
        <f t="shared" si="20"/>
        <v>40</v>
      </c>
      <c r="B55" s="355"/>
      <c r="C55" s="355"/>
      <c r="D55" s="355"/>
      <c r="E55" s="355"/>
      <c r="F55" s="355"/>
      <c r="G55" s="355"/>
      <c r="H55" s="76">
        <f t="shared" si="22"/>
        <v>0</v>
      </c>
      <c r="I55" s="355"/>
      <c r="J55" s="355"/>
      <c r="K55" s="355"/>
      <c r="L55" s="355"/>
      <c r="M55" s="355"/>
      <c r="N55" s="355"/>
      <c r="O55" s="76">
        <f t="shared" si="23"/>
        <v>0</v>
      </c>
      <c r="P55" s="355"/>
      <c r="Q55" s="355"/>
      <c r="R55" s="355"/>
      <c r="S55" s="355"/>
      <c r="T55" s="355"/>
      <c r="U55" s="355"/>
      <c r="V55" s="76">
        <f t="shared" si="2"/>
        <v>0</v>
      </c>
      <c r="W55" s="355"/>
      <c r="X55" s="355"/>
      <c r="Y55" s="355"/>
      <c r="Z55" s="355"/>
      <c r="AA55" s="355"/>
      <c r="AB55" s="355"/>
      <c r="AC55" s="76">
        <f t="shared" si="3"/>
        <v>0</v>
      </c>
      <c r="AD55" s="355"/>
      <c r="AE55" s="355"/>
      <c r="AF55" s="355"/>
      <c r="AG55" s="355"/>
      <c r="AH55" s="355"/>
      <c r="AI55" s="355"/>
      <c r="AJ55" s="76">
        <f t="shared" si="24"/>
        <v>0</v>
      </c>
      <c r="AK55" s="355"/>
      <c r="AL55" s="355"/>
      <c r="AM55" s="355"/>
      <c r="AN55" s="355"/>
      <c r="AO55" s="355"/>
      <c r="AP55" s="355"/>
      <c r="AQ55" s="76">
        <f t="shared" si="25"/>
        <v>0</v>
      </c>
      <c r="AS55" s="75">
        <f t="shared" si="26"/>
        <v>40</v>
      </c>
      <c r="AT55" s="76">
        <f t="shared" si="7"/>
        <v>0</v>
      </c>
      <c r="AU55" s="76">
        <f t="shared" si="8"/>
        <v>0</v>
      </c>
      <c r="AV55" s="76">
        <f t="shared" si="9"/>
        <v>0</v>
      </c>
      <c r="AX55" s="75">
        <f t="shared" si="21"/>
        <v>40</v>
      </c>
      <c r="AY55" s="355"/>
      <c r="AZ55" s="355"/>
      <c r="BA55" s="355"/>
      <c r="BB55" s="355"/>
      <c r="BC55" s="355"/>
      <c r="BD55" s="355"/>
      <c r="BE55" s="76">
        <f t="shared" si="10"/>
        <v>0</v>
      </c>
      <c r="BF55" s="355"/>
      <c r="BG55" s="355"/>
      <c r="BH55" s="355"/>
      <c r="BI55" s="355"/>
      <c r="BJ55" s="355"/>
      <c r="BK55" s="355"/>
      <c r="BL55" s="76">
        <f t="shared" si="11"/>
        <v>0</v>
      </c>
      <c r="BM55" s="355"/>
      <c r="BN55" s="355"/>
      <c r="BO55" s="355"/>
      <c r="BP55" s="355"/>
      <c r="BQ55" s="355"/>
      <c r="BR55" s="355"/>
      <c r="BS55" s="76">
        <f t="shared" si="12"/>
        <v>0</v>
      </c>
      <c r="BT55" s="355"/>
      <c r="BU55" s="355"/>
      <c r="BV55" s="355"/>
      <c r="BW55" s="355"/>
      <c r="BX55" s="355"/>
      <c r="BY55" s="355"/>
      <c r="BZ55" s="76">
        <f t="shared" si="13"/>
        <v>0</v>
      </c>
      <c r="CA55" s="355"/>
      <c r="CB55" s="355"/>
      <c r="CC55" s="355"/>
      <c r="CD55" s="355"/>
      <c r="CE55" s="355"/>
      <c r="CF55" s="355"/>
      <c r="CG55" s="76">
        <f t="shared" si="14"/>
        <v>0</v>
      </c>
      <c r="CH55" s="355"/>
      <c r="CI55" s="355"/>
      <c r="CJ55" s="355"/>
      <c r="CK55" s="355"/>
      <c r="CL55" s="355"/>
      <c r="CM55" s="355"/>
      <c r="CN55" s="76">
        <f t="shared" si="15"/>
        <v>0</v>
      </c>
      <c r="CP55" s="75">
        <f t="shared" si="16"/>
        <v>40</v>
      </c>
      <c r="CQ55" s="76">
        <f t="shared" si="17"/>
        <v>0</v>
      </c>
      <c r="CR55" s="76">
        <f t="shared" si="18"/>
        <v>0</v>
      </c>
      <c r="CS55" s="76">
        <f t="shared" si="19"/>
        <v>0</v>
      </c>
    </row>
    <row r="56" spans="1:97" ht="18" customHeight="1" x14ac:dyDescent="0.25">
      <c r="A56" s="75">
        <f t="shared" si="20"/>
        <v>41</v>
      </c>
      <c r="B56" s="355"/>
      <c r="C56" s="355"/>
      <c r="D56" s="355"/>
      <c r="E56" s="355"/>
      <c r="F56" s="355"/>
      <c r="G56" s="355"/>
      <c r="H56" s="76">
        <f t="shared" si="22"/>
        <v>0</v>
      </c>
      <c r="I56" s="355"/>
      <c r="J56" s="355"/>
      <c r="K56" s="355"/>
      <c r="L56" s="355"/>
      <c r="M56" s="355"/>
      <c r="N56" s="355"/>
      <c r="O56" s="76">
        <f t="shared" si="23"/>
        <v>0</v>
      </c>
      <c r="P56" s="355"/>
      <c r="Q56" s="355"/>
      <c r="R56" s="355"/>
      <c r="S56" s="355"/>
      <c r="T56" s="355"/>
      <c r="U56" s="355"/>
      <c r="V56" s="76">
        <f t="shared" si="2"/>
        <v>0</v>
      </c>
      <c r="W56" s="355"/>
      <c r="X56" s="355"/>
      <c r="Y56" s="355"/>
      <c r="Z56" s="355"/>
      <c r="AA56" s="355"/>
      <c r="AB56" s="355"/>
      <c r="AC56" s="76">
        <f t="shared" si="3"/>
        <v>0</v>
      </c>
      <c r="AD56" s="355"/>
      <c r="AE56" s="355"/>
      <c r="AF56" s="355"/>
      <c r="AG56" s="355"/>
      <c r="AH56" s="355"/>
      <c r="AI56" s="355"/>
      <c r="AJ56" s="76">
        <f t="shared" si="24"/>
        <v>0</v>
      </c>
      <c r="AK56" s="355"/>
      <c r="AL56" s="355"/>
      <c r="AM56" s="355"/>
      <c r="AN56" s="355"/>
      <c r="AO56" s="355"/>
      <c r="AP56" s="355"/>
      <c r="AQ56" s="76">
        <f t="shared" si="25"/>
        <v>0</v>
      </c>
      <c r="AS56" s="75">
        <f t="shared" si="26"/>
        <v>41</v>
      </c>
      <c r="AT56" s="76">
        <f t="shared" si="7"/>
        <v>0</v>
      </c>
      <c r="AU56" s="76">
        <f t="shared" si="8"/>
        <v>0</v>
      </c>
      <c r="AV56" s="76">
        <f t="shared" si="9"/>
        <v>0</v>
      </c>
      <c r="AX56" s="75">
        <f t="shared" si="21"/>
        <v>41</v>
      </c>
      <c r="AY56" s="355"/>
      <c r="AZ56" s="355"/>
      <c r="BA56" s="355"/>
      <c r="BB56" s="355"/>
      <c r="BC56" s="355"/>
      <c r="BD56" s="355"/>
      <c r="BE56" s="76">
        <f t="shared" si="10"/>
        <v>0</v>
      </c>
      <c r="BF56" s="355"/>
      <c r="BG56" s="355"/>
      <c r="BH56" s="355"/>
      <c r="BI56" s="355"/>
      <c r="BJ56" s="355"/>
      <c r="BK56" s="355"/>
      <c r="BL56" s="76">
        <f t="shared" si="11"/>
        <v>0</v>
      </c>
      <c r="BM56" s="355"/>
      <c r="BN56" s="355"/>
      <c r="BO56" s="355"/>
      <c r="BP56" s="355"/>
      <c r="BQ56" s="355"/>
      <c r="BR56" s="355"/>
      <c r="BS56" s="76">
        <f t="shared" si="12"/>
        <v>0</v>
      </c>
      <c r="BT56" s="355"/>
      <c r="BU56" s="355"/>
      <c r="BV56" s="355"/>
      <c r="BW56" s="355"/>
      <c r="BX56" s="355"/>
      <c r="BY56" s="355"/>
      <c r="BZ56" s="76">
        <f t="shared" si="13"/>
        <v>0</v>
      </c>
      <c r="CA56" s="355"/>
      <c r="CB56" s="355"/>
      <c r="CC56" s="355"/>
      <c r="CD56" s="355"/>
      <c r="CE56" s="355"/>
      <c r="CF56" s="355"/>
      <c r="CG56" s="76">
        <f t="shared" si="14"/>
        <v>0</v>
      </c>
      <c r="CH56" s="355"/>
      <c r="CI56" s="355"/>
      <c r="CJ56" s="355"/>
      <c r="CK56" s="355"/>
      <c r="CL56" s="355"/>
      <c r="CM56" s="355"/>
      <c r="CN56" s="76">
        <f t="shared" si="15"/>
        <v>0</v>
      </c>
      <c r="CP56" s="75">
        <f t="shared" si="16"/>
        <v>41</v>
      </c>
      <c r="CQ56" s="76">
        <f t="shared" si="17"/>
        <v>0</v>
      </c>
      <c r="CR56" s="76">
        <f t="shared" si="18"/>
        <v>0</v>
      </c>
      <c r="CS56" s="76">
        <f t="shared" si="19"/>
        <v>0</v>
      </c>
    </row>
    <row r="57" spans="1:97" ht="18" customHeight="1" x14ac:dyDescent="0.25">
      <c r="A57" s="75">
        <f t="shared" si="20"/>
        <v>42</v>
      </c>
      <c r="B57" s="355"/>
      <c r="C57" s="355"/>
      <c r="D57" s="355"/>
      <c r="E57" s="355"/>
      <c r="F57" s="355"/>
      <c r="G57" s="355"/>
      <c r="H57" s="76">
        <f t="shared" si="22"/>
        <v>0</v>
      </c>
      <c r="I57" s="355"/>
      <c r="J57" s="355"/>
      <c r="K57" s="355"/>
      <c r="L57" s="355"/>
      <c r="M57" s="355"/>
      <c r="N57" s="355"/>
      <c r="O57" s="76">
        <f t="shared" si="23"/>
        <v>0</v>
      </c>
      <c r="P57" s="355"/>
      <c r="Q57" s="355"/>
      <c r="R57" s="355"/>
      <c r="S57" s="355"/>
      <c r="T57" s="355"/>
      <c r="U57" s="355"/>
      <c r="V57" s="76">
        <f t="shared" si="2"/>
        <v>0</v>
      </c>
      <c r="W57" s="355"/>
      <c r="X57" s="355"/>
      <c r="Y57" s="355"/>
      <c r="Z57" s="355"/>
      <c r="AA57" s="355"/>
      <c r="AB57" s="355"/>
      <c r="AC57" s="76">
        <f t="shared" si="3"/>
        <v>0</v>
      </c>
      <c r="AD57" s="355"/>
      <c r="AE57" s="355"/>
      <c r="AF57" s="355"/>
      <c r="AG57" s="355"/>
      <c r="AH57" s="355"/>
      <c r="AI57" s="355"/>
      <c r="AJ57" s="76">
        <f t="shared" si="24"/>
        <v>0</v>
      </c>
      <c r="AK57" s="355"/>
      <c r="AL57" s="355"/>
      <c r="AM57" s="355"/>
      <c r="AN57" s="355"/>
      <c r="AO57" s="355"/>
      <c r="AP57" s="355"/>
      <c r="AQ57" s="76">
        <f t="shared" si="25"/>
        <v>0</v>
      </c>
      <c r="AS57" s="75">
        <f t="shared" si="26"/>
        <v>42</v>
      </c>
      <c r="AT57" s="76">
        <f t="shared" si="7"/>
        <v>0</v>
      </c>
      <c r="AU57" s="76">
        <f t="shared" si="8"/>
        <v>0</v>
      </c>
      <c r="AV57" s="76">
        <f t="shared" si="9"/>
        <v>0</v>
      </c>
      <c r="AX57" s="75">
        <f t="shared" si="21"/>
        <v>42</v>
      </c>
      <c r="AY57" s="355"/>
      <c r="AZ57" s="355"/>
      <c r="BA57" s="355"/>
      <c r="BB57" s="355"/>
      <c r="BC57" s="355"/>
      <c r="BD57" s="355"/>
      <c r="BE57" s="76">
        <f t="shared" si="10"/>
        <v>0</v>
      </c>
      <c r="BF57" s="355"/>
      <c r="BG57" s="355"/>
      <c r="BH57" s="355"/>
      <c r="BI57" s="355"/>
      <c r="BJ57" s="355"/>
      <c r="BK57" s="355"/>
      <c r="BL57" s="76">
        <f t="shared" si="11"/>
        <v>0</v>
      </c>
      <c r="BM57" s="355"/>
      <c r="BN57" s="355"/>
      <c r="BO57" s="355"/>
      <c r="BP57" s="355"/>
      <c r="BQ57" s="355"/>
      <c r="BR57" s="355"/>
      <c r="BS57" s="76">
        <f t="shared" si="12"/>
        <v>0</v>
      </c>
      <c r="BT57" s="355"/>
      <c r="BU57" s="355"/>
      <c r="BV57" s="355"/>
      <c r="BW57" s="355"/>
      <c r="BX57" s="355"/>
      <c r="BY57" s="355"/>
      <c r="BZ57" s="76">
        <f t="shared" si="13"/>
        <v>0</v>
      </c>
      <c r="CA57" s="355"/>
      <c r="CB57" s="355"/>
      <c r="CC57" s="355"/>
      <c r="CD57" s="355"/>
      <c r="CE57" s="355"/>
      <c r="CF57" s="355"/>
      <c r="CG57" s="76">
        <f t="shared" si="14"/>
        <v>0</v>
      </c>
      <c r="CH57" s="355"/>
      <c r="CI57" s="355"/>
      <c r="CJ57" s="355"/>
      <c r="CK57" s="355"/>
      <c r="CL57" s="355"/>
      <c r="CM57" s="355"/>
      <c r="CN57" s="76">
        <f t="shared" si="15"/>
        <v>0</v>
      </c>
      <c r="CP57" s="75">
        <f t="shared" si="16"/>
        <v>42</v>
      </c>
      <c r="CQ57" s="76">
        <f t="shared" si="17"/>
        <v>0</v>
      </c>
      <c r="CR57" s="76">
        <f t="shared" si="18"/>
        <v>0</v>
      </c>
      <c r="CS57" s="76">
        <f t="shared" si="19"/>
        <v>0</v>
      </c>
    </row>
    <row r="58" spans="1:97" ht="18" customHeight="1" x14ac:dyDescent="0.25">
      <c r="A58" s="75">
        <f t="shared" si="20"/>
        <v>43</v>
      </c>
      <c r="B58" s="355"/>
      <c r="C58" s="355"/>
      <c r="D58" s="355"/>
      <c r="E58" s="355"/>
      <c r="F58" s="355"/>
      <c r="G58" s="355"/>
      <c r="H58" s="76">
        <f t="shared" si="22"/>
        <v>0</v>
      </c>
      <c r="I58" s="355"/>
      <c r="J58" s="355"/>
      <c r="K58" s="355"/>
      <c r="L58" s="355"/>
      <c r="M58" s="355"/>
      <c r="N58" s="355"/>
      <c r="O58" s="76">
        <f t="shared" si="23"/>
        <v>0</v>
      </c>
      <c r="P58" s="355"/>
      <c r="Q58" s="355"/>
      <c r="R58" s="355"/>
      <c r="S58" s="355"/>
      <c r="T58" s="355"/>
      <c r="U58" s="355"/>
      <c r="V58" s="76">
        <f t="shared" si="2"/>
        <v>0</v>
      </c>
      <c r="W58" s="355"/>
      <c r="X58" s="355"/>
      <c r="Y58" s="355"/>
      <c r="Z58" s="355"/>
      <c r="AA58" s="355"/>
      <c r="AB58" s="355"/>
      <c r="AC58" s="76">
        <f t="shared" si="3"/>
        <v>0</v>
      </c>
      <c r="AD58" s="355"/>
      <c r="AE58" s="355"/>
      <c r="AF58" s="355"/>
      <c r="AG58" s="355"/>
      <c r="AH58" s="355"/>
      <c r="AI58" s="355"/>
      <c r="AJ58" s="76">
        <f t="shared" si="24"/>
        <v>0</v>
      </c>
      <c r="AK58" s="355"/>
      <c r="AL58" s="355"/>
      <c r="AM58" s="355"/>
      <c r="AN58" s="355"/>
      <c r="AO58" s="355"/>
      <c r="AP58" s="355"/>
      <c r="AQ58" s="76">
        <f t="shared" si="25"/>
        <v>0</v>
      </c>
      <c r="AS58" s="75">
        <f t="shared" si="26"/>
        <v>43</v>
      </c>
      <c r="AT58" s="76">
        <f t="shared" si="7"/>
        <v>0</v>
      </c>
      <c r="AU58" s="76">
        <f t="shared" si="8"/>
        <v>0</v>
      </c>
      <c r="AV58" s="76">
        <f t="shared" si="9"/>
        <v>0</v>
      </c>
      <c r="AX58" s="75">
        <f t="shared" si="21"/>
        <v>43</v>
      </c>
      <c r="AY58" s="355"/>
      <c r="AZ58" s="355"/>
      <c r="BA58" s="355"/>
      <c r="BB58" s="355"/>
      <c r="BC58" s="355"/>
      <c r="BD58" s="355"/>
      <c r="BE58" s="76">
        <f t="shared" si="10"/>
        <v>0</v>
      </c>
      <c r="BF58" s="355"/>
      <c r="BG58" s="355"/>
      <c r="BH58" s="355"/>
      <c r="BI58" s="355"/>
      <c r="BJ58" s="355"/>
      <c r="BK58" s="355"/>
      <c r="BL58" s="76">
        <f t="shared" si="11"/>
        <v>0</v>
      </c>
      <c r="BM58" s="355"/>
      <c r="BN58" s="355"/>
      <c r="BO58" s="355"/>
      <c r="BP58" s="355"/>
      <c r="BQ58" s="355"/>
      <c r="BR58" s="355"/>
      <c r="BS58" s="76">
        <f t="shared" si="12"/>
        <v>0</v>
      </c>
      <c r="BT58" s="355"/>
      <c r="BU58" s="355"/>
      <c r="BV58" s="355"/>
      <c r="BW58" s="355"/>
      <c r="BX58" s="355"/>
      <c r="BY58" s="355"/>
      <c r="BZ58" s="76">
        <f t="shared" si="13"/>
        <v>0</v>
      </c>
      <c r="CA58" s="355"/>
      <c r="CB58" s="355"/>
      <c r="CC58" s="355"/>
      <c r="CD58" s="355"/>
      <c r="CE58" s="355"/>
      <c r="CF58" s="355"/>
      <c r="CG58" s="76">
        <f t="shared" si="14"/>
        <v>0</v>
      </c>
      <c r="CH58" s="355"/>
      <c r="CI58" s="355"/>
      <c r="CJ58" s="355"/>
      <c r="CK58" s="355"/>
      <c r="CL58" s="355"/>
      <c r="CM58" s="355"/>
      <c r="CN58" s="76">
        <f t="shared" si="15"/>
        <v>0</v>
      </c>
      <c r="CP58" s="75">
        <f t="shared" si="16"/>
        <v>43</v>
      </c>
      <c r="CQ58" s="76">
        <f t="shared" si="17"/>
        <v>0</v>
      </c>
      <c r="CR58" s="76">
        <f t="shared" si="18"/>
        <v>0</v>
      </c>
      <c r="CS58" s="76">
        <f t="shared" si="19"/>
        <v>0</v>
      </c>
    </row>
    <row r="59" spans="1:97" ht="18" customHeight="1" x14ac:dyDescent="0.25">
      <c r="A59" s="75">
        <f t="shared" si="20"/>
        <v>44</v>
      </c>
      <c r="B59" s="355"/>
      <c r="C59" s="355"/>
      <c r="D59" s="355"/>
      <c r="E59" s="355"/>
      <c r="F59" s="355"/>
      <c r="G59" s="355"/>
      <c r="H59" s="76">
        <f t="shared" si="22"/>
        <v>0</v>
      </c>
      <c r="I59" s="355"/>
      <c r="J59" s="355"/>
      <c r="K59" s="355"/>
      <c r="L59" s="355"/>
      <c r="M59" s="355"/>
      <c r="N59" s="355"/>
      <c r="O59" s="76">
        <f t="shared" si="23"/>
        <v>0</v>
      </c>
      <c r="P59" s="355"/>
      <c r="Q59" s="355"/>
      <c r="R59" s="355"/>
      <c r="S59" s="355"/>
      <c r="T59" s="355"/>
      <c r="U59" s="355"/>
      <c r="V59" s="76">
        <f t="shared" si="2"/>
        <v>0</v>
      </c>
      <c r="W59" s="355"/>
      <c r="X59" s="355"/>
      <c r="Y59" s="355"/>
      <c r="Z59" s="355"/>
      <c r="AA59" s="355"/>
      <c r="AB59" s="355"/>
      <c r="AC59" s="76">
        <f t="shared" si="3"/>
        <v>0</v>
      </c>
      <c r="AD59" s="355"/>
      <c r="AE59" s="355"/>
      <c r="AF59" s="355"/>
      <c r="AG59" s="355"/>
      <c r="AH59" s="355"/>
      <c r="AI59" s="355"/>
      <c r="AJ59" s="76">
        <f t="shared" si="24"/>
        <v>0</v>
      </c>
      <c r="AK59" s="355"/>
      <c r="AL59" s="355"/>
      <c r="AM59" s="355"/>
      <c r="AN59" s="355"/>
      <c r="AO59" s="355"/>
      <c r="AP59" s="355"/>
      <c r="AQ59" s="76">
        <f t="shared" si="25"/>
        <v>0</v>
      </c>
      <c r="AS59" s="75">
        <f t="shared" si="26"/>
        <v>44</v>
      </c>
      <c r="AT59" s="76">
        <f t="shared" si="7"/>
        <v>0</v>
      </c>
      <c r="AU59" s="76">
        <f t="shared" si="8"/>
        <v>0</v>
      </c>
      <c r="AV59" s="76">
        <f t="shared" si="9"/>
        <v>0</v>
      </c>
      <c r="AX59" s="75">
        <f t="shared" si="21"/>
        <v>44</v>
      </c>
      <c r="AY59" s="355"/>
      <c r="AZ59" s="355"/>
      <c r="BA59" s="355"/>
      <c r="BB59" s="355"/>
      <c r="BC59" s="355"/>
      <c r="BD59" s="355"/>
      <c r="BE59" s="76">
        <f t="shared" si="10"/>
        <v>0</v>
      </c>
      <c r="BF59" s="355"/>
      <c r="BG59" s="355"/>
      <c r="BH59" s="355"/>
      <c r="BI59" s="355"/>
      <c r="BJ59" s="355"/>
      <c r="BK59" s="355"/>
      <c r="BL59" s="76">
        <f t="shared" si="11"/>
        <v>0</v>
      </c>
      <c r="BM59" s="355"/>
      <c r="BN59" s="355"/>
      <c r="BO59" s="355"/>
      <c r="BP59" s="355"/>
      <c r="BQ59" s="355"/>
      <c r="BR59" s="355"/>
      <c r="BS59" s="76">
        <f t="shared" si="12"/>
        <v>0</v>
      </c>
      <c r="BT59" s="355"/>
      <c r="BU59" s="355"/>
      <c r="BV59" s="355"/>
      <c r="BW59" s="355"/>
      <c r="BX59" s="355"/>
      <c r="BY59" s="355"/>
      <c r="BZ59" s="76">
        <f t="shared" si="13"/>
        <v>0</v>
      </c>
      <c r="CA59" s="355"/>
      <c r="CB59" s="355"/>
      <c r="CC59" s="355"/>
      <c r="CD59" s="355"/>
      <c r="CE59" s="355"/>
      <c r="CF59" s="355"/>
      <c r="CG59" s="76">
        <f t="shared" si="14"/>
        <v>0</v>
      </c>
      <c r="CH59" s="355"/>
      <c r="CI59" s="355"/>
      <c r="CJ59" s="355"/>
      <c r="CK59" s="355"/>
      <c r="CL59" s="355"/>
      <c r="CM59" s="355"/>
      <c r="CN59" s="76">
        <f t="shared" si="15"/>
        <v>0</v>
      </c>
      <c r="CP59" s="75">
        <f t="shared" si="16"/>
        <v>44</v>
      </c>
      <c r="CQ59" s="76">
        <f t="shared" si="17"/>
        <v>0</v>
      </c>
      <c r="CR59" s="76">
        <f t="shared" si="18"/>
        <v>0</v>
      </c>
      <c r="CS59" s="76">
        <f t="shared" si="19"/>
        <v>0</v>
      </c>
    </row>
    <row r="60" spans="1:97" ht="18" customHeight="1" x14ac:dyDescent="0.25">
      <c r="A60" s="75">
        <f t="shared" si="20"/>
        <v>45</v>
      </c>
      <c r="B60" s="355"/>
      <c r="C60" s="355"/>
      <c r="D60" s="355"/>
      <c r="E60" s="355"/>
      <c r="F60" s="355"/>
      <c r="G60" s="355"/>
      <c r="H60" s="76">
        <f t="shared" si="22"/>
        <v>0</v>
      </c>
      <c r="I60" s="355"/>
      <c r="J60" s="355"/>
      <c r="K60" s="355"/>
      <c r="L60" s="355"/>
      <c r="M60" s="355"/>
      <c r="N60" s="355"/>
      <c r="O60" s="76">
        <f t="shared" si="23"/>
        <v>0</v>
      </c>
      <c r="P60" s="355"/>
      <c r="Q60" s="355"/>
      <c r="R60" s="355"/>
      <c r="S60" s="355"/>
      <c r="T60" s="355"/>
      <c r="U60" s="355"/>
      <c r="V60" s="76">
        <f t="shared" si="2"/>
        <v>0</v>
      </c>
      <c r="W60" s="355"/>
      <c r="X60" s="355"/>
      <c r="Y60" s="355"/>
      <c r="Z60" s="355"/>
      <c r="AA60" s="355"/>
      <c r="AB60" s="355"/>
      <c r="AC60" s="76">
        <f t="shared" si="3"/>
        <v>0</v>
      </c>
      <c r="AD60" s="355"/>
      <c r="AE60" s="355"/>
      <c r="AF60" s="355"/>
      <c r="AG60" s="355"/>
      <c r="AH60" s="355"/>
      <c r="AI60" s="355"/>
      <c r="AJ60" s="76">
        <f t="shared" si="24"/>
        <v>0</v>
      </c>
      <c r="AK60" s="355"/>
      <c r="AL60" s="355"/>
      <c r="AM60" s="355"/>
      <c r="AN60" s="355"/>
      <c r="AO60" s="355"/>
      <c r="AP60" s="355"/>
      <c r="AQ60" s="76">
        <f t="shared" si="25"/>
        <v>0</v>
      </c>
      <c r="AS60" s="75">
        <f t="shared" si="26"/>
        <v>45</v>
      </c>
      <c r="AT60" s="76">
        <f t="shared" si="7"/>
        <v>0</v>
      </c>
      <c r="AU60" s="76">
        <f t="shared" si="8"/>
        <v>0</v>
      </c>
      <c r="AV60" s="76">
        <f t="shared" si="9"/>
        <v>0</v>
      </c>
      <c r="AX60" s="75">
        <f t="shared" si="21"/>
        <v>45</v>
      </c>
      <c r="AY60" s="355"/>
      <c r="AZ60" s="355"/>
      <c r="BA60" s="355"/>
      <c r="BB60" s="355"/>
      <c r="BC60" s="355"/>
      <c r="BD60" s="355"/>
      <c r="BE60" s="76">
        <f t="shared" si="10"/>
        <v>0</v>
      </c>
      <c r="BF60" s="355"/>
      <c r="BG60" s="355"/>
      <c r="BH60" s="355"/>
      <c r="BI60" s="355"/>
      <c r="BJ60" s="355"/>
      <c r="BK60" s="355"/>
      <c r="BL60" s="76">
        <f t="shared" si="11"/>
        <v>0</v>
      </c>
      <c r="BM60" s="355"/>
      <c r="BN60" s="355"/>
      <c r="BO60" s="355"/>
      <c r="BP60" s="355"/>
      <c r="BQ60" s="355"/>
      <c r="BR60" s="355"/>
      <c r="BS60" s="76">
        <f t="shared" si="12"/>
        <v>0</v>
      </c>
      <c r="BT60" s="355"/>
      <c r="BU60" s="355"/>
      <c r="BV60" s="355"/>
      <c r="BW60" s="355"/>
      <c r="BX60" s="355"/>
      <c r="BY60" s="355"/>
      <c r="BZ60" s="76">
        <f t="shared" si="13"/>
        <v>0</v>
      </c>
      <c r="CA60" s="355"/>
      <c r="CB60" s="355"/>
      <c r="CC60" s="355"/>
      <c r="CD60" s="355"/>
      <c r="CE60" s="355"/>
      <c r="CF60" s="355"/>
      <c r="CG60" s="76">
        <f t="shared" si="14"/>
        <v>0</v>
      </c>
      <c r="CH60" s="355"/>
      <c r="CI60" s="355"/>
      <c r="CJ60" s="355"/>
      <c r="CK60" s="355"/>
      <c r="CL60" s="355"/>
      <c r="CM60" s="355"/>
      <c r="CN60" s="76">
        <f t="shared" si="15"/>
        <v>0</v>
      </c>
      <c r="CP60" s="75">
        <f t="shared" si="16"/>
        <v>45</v>
      </c>
      <c r="CQ60" s="76">
        <f t="shared" si="17"/>
        <v>0</v>
      </c>
      <c r="CR60" s="76">
        <f t="shared" si="18"/>
        <v>0</v>
      </c>
      <c r="CS60" s="76">
        <f t="shared" si="19"/>
        <v>0</v>
      </c>
    </row>
    <row r="61" spans="1:97" ht="18" customHeight="1" x14ac:dyDescent="0.25">
      <c r="A61" s="75">
        <f t="shared" si="20"/>
        <v>46</v>
      </c>
      <c r="B61" s="355"/>
      <c r="C61" s="355"/>
      <c r="D61" s="355"/>
      <c r="E61" s="355"/>
      <c r="F61" s="355"/>
      <c r="G61" s="355"/>
      <c r="H61" s="76">
        <f t="shared" si="22"/>
        <v>0</v>
      </c>
      <c r="I61" s="355"/>
      <c r="J61" s="355"/>
      <c r="K61" s="355"/>
      <c r="L61" s="355"/>
      <c r="M61" s="355"/>
      <c r="N61" s="355"/>
      <c r="O61" s="76">
        <f t="shared" si="23"/>
        <v>0</v>
      </c>
      <c r="P61" s="355"/>
      <c r="Q61" s="355"/>
      <c r="R61" s="355"/>
      <c r="S61" s="355"/>
      <c r="T61" s="355"/>
      <c r="U61" s="355"/>
      <c r="V61" s="76">
        <f t="shared" si="2"/>
        <v>0</v>
      </c>
      <c r="W61" s="355"/>
      <c r="X61" s="355"/>
      <c r="Y61" s="355"/>
      <c r="Z61" s="355"/>
      <c r="AA61" s="355"/>
      <c r="AB61" s="355"/>
      <c r="AC61" s="76">
        <f t="shared" si="3"/>
        <v>0</v>
      </c>
      <c r="AD61" s="355"/>
      <c r="AE61" s="355"/>
      <c r="AF61" s="355"/>
      <c r="AG61" s="355"/>
      <c r="AH61" s="355"/>
      <c r="AI61" s="355"/>
      <c r="AJ61" s="76">
        <f t="shared" si="24"/>
        <v>0</v>
      </c>
      <c r="AK61" s="355"/>
      <c r="AL61" s="355"/>
      <c r="AM61" s="355"/>
      <c r="AN61" s="355"/>
      <c r="AO61" s="355"/>
      <c r="AP61" s="355"/>
      <c r="AQ61" s="76">
        <f t="shared" si="25"/>
        <v>0</v>
      </c>
      <c r="AS61" s="75">
        <f t="shared" si="26"/>
        <v>46</v>
      </c>
      <c r="AT61" s="76">
        <f t="shared" si="7"/>
        <v>0</v>
      </c>
      <c r="AU61" s="76">
        <f t="shared" si="8"/>
        <v>0</v>
      </c>
      <c r="AV61" s="76">
        <f t="shared" si="9"/>
        <v>0</v>
      </c>
      <c r="AX61" s="75">
        <f t="shared" si="21"/>
        <v>46</v>
      </c>
      <c r="AY61" s="355"/>
      <c r="AZ61" s="355"/>
      <c r="BA61" s="355"/>
      <c r="BB61" s="355"/>
      <c r="BC61" s="355"/>
      <c r="BD61" s="355"/>
      <c r="BE61" s="76">
        <f t="shared" si="10"/>
        <v>0</v>
      </c>
      <c r="BF61" s="355"/>
      <c r="BG61" s="355"/>
      <c r="BH61" s="355"/>
      <c r="BI61" s="355"/>
      <c r="BJ61" s="355"/>
      <c r="BK61" s="355"/>
      <c r="BL61" s="76">
        <f t="shared" si="11"/>
        <v>0</v>
      </c>
      <c r="BM61" s="355"/>
      <c r="BN61" s="355"/>
      <c r="BO61" s="355"/>
      <c r="BP61" s="355"/>
      <c r="BQ61" s="355"/>
      <c r="BR61" s="355"/>
      <c r="BS61" s="76">
        <f t="shared" si="12"/>
        <v>0</v>
      </c>
      <c r="BT61" s="355"/>
      <c r="BU61" s="355"/>
      <c r="BV61" s="355"/>
      <c r="BW61" s="355"/>
      <c r="BX61" s="355"/>
      <c r="BY61" s="355"/>
      <c r="BZ61" s="76">
        <f t="shared" si="13"/>
        <v>0</v>
      </c>
      <c r="CA61" s="355"/>
      <c r="CB61" s="355"/>
      <c r="CC61" s="355"/>
      <c r="CD61" s="355"/>
      <c r="CE61" s="355"/>
      <c r="CF61" s="355"/>
      <c r="CG61" s="76">
        <f t="shared" si="14"/>
        <v>0</v>
      </c>
      <c r="CH61" s="355"/>
      <c r="CI61" s="355"/>
      <c r="CJ61" s="355"/>
      <c r="CK61" s="355"/>
      <c r="CL61" s="355"/>
      <c r="CM61" s="355"/>
      <c r="CN61" s="76">
        <f t="shared" si="15"/>
        <v>0</v>
      </c>
      <c r="CP61" s="75">
        <f t="shared" si="16"/>
        <v>46</v>
      </c>
      <c r="CQ61" s="76">
        <f t="shared" si="17"/>
        <v>0</v>
      </c>
      <c r="CR61" s="76">
        <f t="shared" si="18"/>
        <v>0</v>
      </c>
      <c r="CS61" s="76">
        <f t="shared" si="19"/>
        <v>0</v>
      </c>
    </row>
    <row r="62" spans="1:97" ht="18" customHeight="1" x14ac:dyDescent="0.25">
      <c r="A62" s="75">
        <f t="shared" si="20"/>
        <v>47</v>
      </c>
      <c r="B62" s="355"/>
      <c r="C62" s="355"/>
      <c r="D62" s="355"/>
      <c r="E62" s="355"/>
      <c r="F62" s="355"/>
      <c r="G62" s="355"/>
      <c r="H62" s="76">
        <f t="shared" si="22"/>
        <v>0</v>
      </c>
      <c r="I62" s="355"/>
      <c r="J62" s="355"/>
      <c r="K62" s="355"/>
      <c r="L62" s="355"/>
      <c r="M62" s="355"/>
      <c r="N62" s="355"/>
      <c r="O62" s="76">
        <f t="shared" si="23"/>
        <v>0</v>
      </c>
      <c r="P62" s="355"/>
      <c r="Q62" s="355"/>
      <c r="R62" s="355"/>
      <c r="S62" s="355"/>
      <c r="T62" s="355"/>
      <c r="U62" s="355"/>
      <c r="V62" s="76">
        <f t="shared" si="2"/>
        <v>0</v>
      </c>
      <c r="W62" s="355"/>
      <c r="X62" s="355"/>
      <c r="Y62" s="355"/>
      <c r="Z62" s="355"/>
      <c r="AA62" s="355"/>
      <c r="AB62" s="355"/>
      <c r="AC62" s="76">
        <f t="shared" si="3"/>
        <v>0</v>
      </c>
      <c r="AD62" s="355"/>
      <c r="AE62" s="355"/>
      <c r="AF62" s="355"/>
      <c r="AG62" s="355"/>
      <c r="AH62" s="355"/>
      <c r="AI62" s="355"/>
      <c r="AJ62" s="76">
        <f t="shared" si="24"/>
        <v>0</v>
      </c>
      <c r="AK62" s="355"/>
      <c r="AL62" s="355"/>
      <c r="AM62" s="355"/>
      <c r="AN62" s="355"/>
      <c r="AO62" s="355"/>
      <c r="AP62" s="355"/>
      <c r="AQ62" s="76">
        <f t="shared" si="25"/>
        <v>0</v>
      </c>
      <c r="AS62" s="75">
        <f t="shared" si="26"/>
        <v>47</v>
      </c>
      <c r="AT62" s="76">
        <f t="shared" si="7"/>
        <v>0</v>
      </c>
      <c r="AU62" s="76">
        <f t="shared" si="8"/>
        <v>0</v>
      </c>
      <c r="AV62" s="76">
        <f t="shared" si="9"/>
        <v>0</v>
      </c>
      <c r="AX62" s="75">
        <f t="shared" si="21"/>
        <v>47</v>
      </c>
      <c r="AY62" s="355"/>
      <c r="AZ62" s="355"/>
      <c r="BA62" s="355"/>
      <c r="BB62" s="355"/>
      <c r="BC62" s="355"/>
      <c r="BD62" s="355"/>
      <c r="BE62" s="76">
        <f t="shared" si="10"/>
        <v>0</v>
      </c>
      <c r="BF62" s="355"/>
      <c r="BG62" s="355"/>
      <c r="BH62" s="355"/>
      <c r="BI62" s="355"/>
      <c r="BJ62" s="355"/>
      <c r="BK62" s="355"/>
      <c r="BL62" s="76">
        <f t="shared" si="11"/>
        <v>0</v>
      </c>
      <c r="BM62" s="355"/>
      <c r="BN62" s="355"/>
      <c r="BO62" s="355"/>
      <c r="BP62" s="355"/>
      <c r="BQ62" s="355"/>
      <c r="BR62" s="355"/>
      <c r="BS62" s="76">
        <f t="shared" si="12"/>
        <v>0</v>
      </c>
      <c r="BT62" s="355"/>
      <c r="BU62" s="355"/>
      <c r="BV62" s="355"/>
      <c r="BW62" s="355"/>
      <c r="BX62" s="355"/>
      <c r="BY62" s="355"/>
      <c r="BZ62" s="76">
        <f t="shared" si="13"/>
        <v>0</v>
      </c>
      <c r="CA62" s="355"/>
      <c r="CB62" s="355"/>
      <c r="CC62" s="355"/>
      <c r="CD62" s="355"/>
      <c r="CE62" s="355"/>
      <c r="CF62" s="355"/>
      <c r="CG62" s="76">
        <f t="shared" si="14"/>
        <v>0</v>
      </c>
      <c r="CH62" s="355"/>
      <c r="CI62" s="355"/>
      <c r="CJ62" s="355"/>
      <c r="CK62" s="355"/>
      <c r="CL62" s="355"/>
      <c r="CM62" s="355"/>
      <c r="CN62" s="76">
        <f t="shared" si="15"/>
        <v>0</v>
      </c>
      <c r="CP62" s="75">
        <f t="shared" si="16"/>
        <v>47</v>
      </c>
      <c r="CQ62" s="76">
        <f t="shared" si="17"/>
        <v>0</v>
      </c>
      <c r="CR62" s="76">
        <f t="shared" si="18"/>
        <v>0</v>
      </c>
      <c r="CS62" s="76">
        <f t="shared" si="19"/>
        <v>0</v>
      </c>
    </row>
    <row r="63" spans="1:97" ht="18" customHeight="1" x14ac:dyDescent="0.25">
      <c r="A63" s="75">
        <f t="shared" si="20"/>
        <v>48</v>
      </c>
      <c r="B63" s="355"/>
      <c r="C63" s="355"/>
      <c r="D63" s="355"/>
      <c r="E63" s="355"/>
      <c r="F63" s="355"/>
      <c r="G63" s="355"/>
      <c r="H63" s="76">
        <f t="shared" si="22"/>
        <v>0</v>
      </c>
      <c r="I63" s="355"/>
      <c r="J63" s="355"/>
      <c r="K63" s="355"/>
      <c r="L63" s="355"/>
      <c r="M63" s="355"/>
      <c r="N63" s="355"/>
      <c r="O63" s="76">
        <f t="shared" si="23"/>
        <v>0</v>
      </c>
      <c r="P63" s="355"/>
      <c r="Q63" s="355"/>
      <c r="R63" s="355"/>
      <c r="S63" s="355"/>
      <c r="T63" s="355"/>
      <c r="U63" s="355"/>
      <c r="V63" s="76">
        <f t="shared" si="2"/>
        <v>0</v>
      </c>
      <c r="W63" s="355"/>
      <c r="X63" s="355"/>
      <c r="Y63" s="355"/>
      <c r="Z63" s="355"/>
      <c r="AA63" s="355"/>
      <c r="AB63" s="355"/>
      <c r="AC63" s="76">
        <f t="shared" si="3"/>
        <v>0</v>
      </c>
      <c r="AD63" s="355"/>
      <c r="AE63" s="355"/>
      <c r="AF63" s="355"/>
      <c r="AG63" s="355"/>
      <c r="AH63" s="355"/>
      <c r="AI63" s="355"/>
      <c r="AJ63" s="76">
        <f t="shared" si="24"/>
        <v>0</v>
      </c>
      <c r="AK63" s="355"/>
      <c r="AL63" s="355"/>
      <c r="AM63" s="355"/>
      <c r="AN63" s="355"/>
      <c r="AO63" s="355"/>
      <c r="AP63" s="355"/>
      <c r="AQ63" s="76">
        <f t="shared" si="25"/>
        <v>0</v>
      </c>
      <c r="AS63" s="75">
        <f t="shared" si="26"/>
        <v>48</v>
      </c>
      <c r="AT63" s="76">
        <f t="shared" si="7"/>
        <v>0</v>
      </c>
      <c r="AU63" s="76">
        <f t="shared" si="8"/>
        <v>0</v>
      </c>
      <c r="AV63" s="76">
        <f t="shared" si="9"/>
        <v>0</v>
      </c>
      <c r="AX63" s="75">
        <f t="shared" si="21"/>
        <v>48</v>
      </c>
      <c r="AY63" s="355"/>
      <c r="AZ63" s="355"/>
      <c r="BA63" s="355"/>
      <c r="BB63" s="355"/>
      <c r="BC63" s="355"/>
      <c r="BD63" s="355"/>
      <c r="BE63" s="76">
        <f t="shared" si="10"/>
        <v>0</v>
      </c>
      <c r="BF63" s="355"/>
      <c r="BG63" s="355"/>
      <c r="BH63" s="355"/>
      <c r="BI63" s="355"/>
      <c r="BJ63" s="355"/>
      <c r="BK63" s="355"/>
      <c r="BL63" s="76">
        <f t="shared" si="11"/>
        <v>0</v>
      </c>
      <c r="BM63" s="355"/>
      <c r="BN63" s="355"/>
      <c r="BO63" s="355"/>
      <c r="BP63" s="355"/>
      <c r="BQ63" s="355"/>
      <c r="BR63" s="355"/>
      <c r="BS63" s="76">
        <f t="shared" si="12"/>
        <v>0</v>
      </c>
      <c r="BT63" s="355"/>
      <c r="BU63" s="355"/>
      <c r="BV63" s="355"/>
      <c r="BW63" s="355"/>
      <c r="BX63" s="355"/>
      <c r="BY63" s="355"/>
      <c r="BZ63" s="76">
        <f t="shared" si="13"/>
        <v>0</v>
      </c>
      <c r="CA63" s="355"/>
      <c r="CB63" s="355"/>
      <c r="CC63" s="355"/>
      <c r="CD63" s="355"/>
      <c r="CE63" s="355"/>
      <c r="CF63" s="355"/>
      <c r="CG63" s="76">
        <f t="shared" si="14"/>
        <v>0</v>
      </c>
      <c r="CH63" s="355"/>
      <c r="CI63" s="355"/>
      <c r="CJ63" s="355"/>
      <c r="CK63" s="355"/>
      <c r="CL63" s="355"/>
      <c r="CM63" s="355"/>
      <c r="CN63" s="76">
        <f t="shared" si="15"/>
        <v>0</v>
      </c>
      <c r="CP63" s="75">
        <f t="shared" si="16"/>
        <v>48</v>
      </c>
      <c r="CQ63" s="76">
        <f t="shared" si="17"/>
        <v>0</v>
      </c>
      <c r="CR63" s="76">
        <f t="shared" si="18"/>
        <v>0</v>
      </c>
      <c r="CS63" s="76">
        <f t="shared" si="19"/>
        <v>0</v>
      </c>
    </row>
    <row r="64" spans="1:97" ht="18" customHeight="1" x14ac:dyDescent="0.25">
      <c r="A64" s="75">
        <f t="shared" si="20"/>
        <v>49</v>
      </c>
      <c r="B64" s="355"/>
      <c r="C64" s="355"/>
      <c r="D64" s="355"/>
      <c r="E64" s="355"/>
      <c r="F64" s="355"/>
      <c r="G64" s="355"/>
      <c r="H64" s="76">
        <f t="shared" si="22"/>
        <v>0</v>
      </c>
      <c r="I64" s="355"/>
      <c r="J64" s="355"/>
      <c r="K64" s="355"/>
      <c r="L64" s="355"/>
      <c r="M64" s="355"/>
      <c r="N64" s="355"/>
      <c r="O64" s="76">
        <f t="shared" si="23"/>
        <v>0</v>
      </c>
      <c r="P64" s="355"/>
      <c r="Q64" s="355"/>
      <c r="R64" s="355"/>
      <c r="S64" s="355"/>
      <c r="T64" s="355"/>
      <c r="U64" s="355"/>
      <c r="V64" s="76">
        <f t="shared" si="2"/>
        <v>0</v>
      </c>
      <c r="W64" s="355"/>
      <c r="X64" s="355"/>
      <c r="Y64" s="355"/>
      <c r="Z64" s="355"/>
      <c r="AA64" s="355"/>
      <c r="AB64" s="355"/>
      <c r="AC64" s="76">
        <f t="shared" si="3"/>
        <v>0</v>
      </c>
      <c r="AD64" s="355"/>
      <c r="AE64" s="355"/>
      <c r="AF64" s="355"/>
      <c r="AG64" s="355"/>
      <c r="AH64" s="355"/>
      <c r="AI64" s="355"/>
      <c r="AJ64" s="76">
        <f t="shared" si="24"/>
        <v>0</v>
      </c>
      <c r="AK64" s="355"/>
      <c r="AL64" s="355"/>
      <c r="AM64" s="355"/>
      <c r="AN64" s="355"/>
      <c r="AO64" s="355"/>
      <c r="AP64" s="355"/>
      <c r="AQ64" s="76">
        <f t="shared" si="25"/>
        <v>0</v>
      </c>
      <c r="AS64" s="75">
        <f t="shared" si="26"/>
        <v>49</v>
      </c>
      <c r="AT64" s="76">
        <f t="shared" si="7"/>
        <v>0</v>
      </c>
      <c r="AU64" s="76">
        <f t="shared" si="8"/>
        <v>0</v>
      </c>
      <c r="AV64" s="76">
        <f t="shared" si="9"/>
        <v>0</v>
      </c>
      <c r="AX64" s="75">
        <f t="shared" si="21"/>
        <v>49</v>
      </c>
      <c r="AY64" s="355"/>
      <c r="AZ64" s="355"/>
      <c r="BA64" s="355"/>
      <c r="BB64" s="355"/>
      <c r="BC64" s="355"/>
      <c r="BD64" s="355"/>
      <c r="BE64" s="76">
        <f t="shared" si="10"/>
        <v>0</v>
      </c>
      <c r="BF64" s="355"/>
      <c r="BG64" s="355"/>
      <c r="BH64" s="355"/>
      <c r="BI64" s="355"/>
      <c r="BJ64" s="355"/>
      <c r="BK64" s="355"/>
      <c r="BL64" s="76">
        <f t="shared" si="11"/>
        <v>0</v>
      </c>
      <c r="BM64" s="355"/>
      <c r="BN64" s="355"/>
      <c r="BO64" s="355"/>
      <c r="BP64" s="355"/>
      <c r="BQ64" s="355"/>
      <c r="BR64" s="355"/>
      <c r="BS64" s="76">
        <f t="shared" si="12"/>
        <v>0</v>
      </c>
      <c r="BT64" s="355"/>
      <c r="BU64" s="355"/>
      <c r="BV64" s="355"/>
      <c r="BW64" s="355"/>
      <c r="BX64" s="355"/>
      <c r="BY64" s="355"/>
      <c r="BZ64" s="76">
        <f t="shared" si="13"/>
        <v>0</v>
      </c>
      <c r="CA64" s="355"/>
      <c r="CB64" s="355"/>
      <c r="CC64" s="355"/>
      <c r="CD64" s="355"/>
      <c r="CE64" s="355"/>
      <c r="CF64" s="355"/>
      <c r="CG64" s="76">
        <f t="shared" si="14"/>
        <v>0</v>
      </c>
      <c r="CH64" s="355"/>
      <c r="CI64" s="355"/>
      <c r="CJ64" s="355"/>
      <c r="CK64" s="355"/>
      <c r="CL64" s="355"/>
      <c r="CM64" s="355"/>
      <c r="CN64" s="76">
        <f t="shared" si="15"/>
        <v>0</v>
      </c>
      <c r="CP64" s="75">
        <f t="shared" si="16"/>
        <v>49</v>
      </c>
      <c r="CQ64" s="76">
        <f t="shared" si="17"/>
        <v>0</v>
      </c>
      <c r="CR64" s="76">
        <f t="shared" si="18"/>
        <v>0</v>
      </c>
      <c r="CS64" s="76">
        <f t="shared" si="19"/>
        <v>0</v>
      </c>
    </row>
    <row r="65" spans="1:97" ht="18" customHeight="1" x14ac:dyDescent="0.25">
      <c r="A65" s="75">
        <f t="shared" si="20"/>
        <v>50</v>
      </c>
      <c r="B65" s="355"/>
      <c r="C65" s="355"/>
      <c r="D65" s="355"/>
      <c r="E65" s="355"/>
      <c r="F65" s="355"/>
      <c r="G65" s="355"/>
      <c r="H65" s="76">
        <f t="shared" si="22"/>
        <v>0</v>
      </c>
      <c r="I65" s="355"/>
      <c r="J65" s="355"/>
      <c r="K65" s="355"/>
      <c r="L65" s="355"/>
      <c r="M65" s="355"/>
      <c r="N65" s="355"/>
      <c r="O65" s="76">
        <f t="shared" si="23"/>
        <v>0</v>
      </c>
      <c r="P65" s="355"/>
      <c r="Q65" s="355"/>
      <c r="R65" s="355"/>
      <c r="S65" s="355"/>
      <c r="T65" s="355"/>
      <c r="U65" s="355"/>
      <c r="V65" s="76">
        <f t="shared" si="2"/>
        <v>0</v>
      </c>
      <c r="W65" s="355"/>
      <c r="X65" s="355"/>
      <c r="Y65" s="355"/>
      <c r="Z65" s="355"/>
      <c r="AA65" s="355"/>
      <c r="AB65" s="355"/>
      <c r="AC65" s="76">
        <f t="shared" si="3"/>
        <v>0</v>
      </c>
      <c r="AD65" s="355"/>
      <c r="AE65" s="355"/>
      <c r="AF65" s="355"/>
      <c r="AG65" s="355"/>
      <c r="AH65" s="355"/>
      <c r="AI65" s="355"/>
      <c r="AJ65" s="76">
        <f t="shared" si="24"/>
        <v>0</v>
      </c>
      <c r="AK65" s="355"/>
      <c r="AL65" s="355"/>
      <c r="AM65" s="355"/>
      <c r="AN65" s="355"/>
      <c r="AO65" s="355"/>
      <c r="AP65" s="355"/>
      <c r="AQ65" s="76">
        <f t="shared" si="25"/>
        <v>0</v>
      </c>
      <c r="AS65" s="75">
        <f t="shared" si="26"/>
        <v>50</v>
      </c>
      <c r="AT65" s="76">
        <f t="shared" si="7"/>
        <v>0</v>
      </c>
      <c r="AU65" s="76">
        <f t="shared" si="8"/>
        <v>0</v>
      </c>
      <c r="AV65" s="76">
        <f t="shared" si="9"/>
        <v>0</v>
      </c>
      <c r="AX65" s="75">
        <f t="shared" si="21"/>
        <v>50</v>
      </c>
      <c r="AY65" s="355"/>
      <c r="AZ65" s="355"/>
      <c r="BA65" s="355"/>
      <c r="BB65" s="355"/>
      <c r="BC65" s="355"/>
      <c r="BD65" s="355"/>
      <c r="BE65" s="76">
        <f t="shared" si="10"/>
        <v>0</v>
      </c>
      <c r="BF65" s="355"/>
      <c r="BG65" s="355"/>
      <c r="BH65" s="355"/>
      <c r="BI65" s="355"/>
      <c r="BJ65" s="355"/>
      <c r="BK65" s="355"/>
      <c r="BL65" s="76">
        <f t="shared" si="11"/>
        <v>0</v>
      </c>
      <c r="BM65" s="355"/>
      <c r="BN65" s="355"/>
      <c r="BO65" s="355"/>
      <c r="BP65" s="355"/>
      <c r="BQ65" s="355"/>
      <c r="BR65" s="355"/>
      <c r="BS65" s="76">
        <f t="shared" si="12"/>
        <v>0</v>
      </c>
      <c r="BT65" s="355"/>
      <c r="BU65" s="355"/>
      <c r="BV65" s="355"/>
      <c r="BW65" s="355"/>
      <c r="BX65" s="355"/>
      <c r="BY65" s="355"/>
      <c r="BZ65" s="76">
        <f t="shared" si="13"/>
        <v>0</v>
      </c>
      <c r="CA65" s="355"/>
      <c r="CB65" s="355"/>
      <c r="CC65" s="355"/>
      <c r="CD65" s="355"/>
      <c r="CE65" s="355"/>
      <c r="CF65" s="355"/>
      <c r="CG65" s="76">
        <f t="shared" si="14"/>
        <v>0</v>
      </c>
      <c r="CH65" s="355"/>
      <c r="CI65" s="355"/>
      <c r="CJ65" s="355"/>
      <c r="CK65" s="355"/>
      <c r="CL65" s="355"/>
      <c r="CM65" s="355"/>
      <c r="CN65" s="76">
        <f t="shared" si="15"/>
        <v>0</v>
      </c>
      <c r="CP65" s="75">
        <f t="shared" si="16"/>
        <v>50</v>
      </c>
      <c r="CQ65" s="76">
        <f t="shared" si="17"/>
        <v>0</v>
      </c>
      <c r="CR65" s="76">
        <f t="shared" si="18"/>
        <v>0</v>
      </c>
      <c r="CS65" s="76">
        <f t="shared" si="19"/>
        <v>0</v>
      </c>
    </row>
    <row r="66" spans="1:97" ht="18" customHeight="1" x14ac:dyDescent="0.25">
      <c r="A66" s="75">
        <f t="shared" si="20"/>
        <v>51</v>
      </c>
      <c r="B66" s="355"/>
      <c r="C66" s="355"/>
      <c r="D66" s="355"/>
      <c r="E66" s="355"/>
      <c r="F66" s="355"/>
      <c r="G66" s="355"/>
      <c r="H66" s="76">
        <f t="shared" si="22"/>
        <v>0</v>
      </c>
      <c r="I66" s="355"/>
      <c r="J66" s="355"/>
      <c r="K66" s="355"/>
      <c r="L66" s="355"/>
      <c r="M66" s="355"/>
      <c r="N66" s="355"/>
      <c r="O66" s="76">
        <f t="shared" si="23"/>
        <v>0</v>
      </c>
      <c r="P66" s="355"/>
      <c r="Q66" s="355"/>
      <c r="R66" s="355"/>
      <c r="S66" s="355"/>
      <c r="T66" s="355"/>
      <c r="U66" s="355"/>
      <c r="V66" s="76">
        <f t="shared" si="2"/>
        <v>0</v>
      </c>
      <c r="W66" s="355"/>
      <c r="X66" s="355"/>
      <c r="Y66" s="355"/>
      <c r="Z66" s="355"/>
      <c r="AA66" s="355"/>
      <c r="AB66" s="355"/>
      <c r="AC66" s="76">
        <f t="shared" si="3"/>
        <v>0</v>
      </c>
      <c r="AD66" s="355"/>
      <c r="AE66" s="355"/>
      <c r="AF66" s="355"/>
      <c r="AG66" s="355"/>
      <c r="AH66" s="355"/>
      <c r="AI66" s="355"/>
      <c r="AJ66" s="76">
        <f t="shared" si="24"/>
        <v>0</v>
      </c>
      <c r="AK66" s="355"/>
      <c r="AL66" s="355"/>
      <c r="AM66" s="355"/>
      <c r="AN66" s="355"/>
      <c r="AO66" s="355"/>
      <c r="AP66" s="355"/>
      <c r="AQ66" s="76">
        <f t="shared" si="25"/>
        <v>0</v>
      </c>
      <c r="AS66" s="75">
        <f t="shared" si="26"/>
        <v>51</v>
      </c>
      <c r="AT66" s="76">
        <f t="shared" si="7"/>
        <v>0</v>
      </c>
      <c r="AU66" s="76">
        <f t="shared" si="8"/>
        <v>0</v>
      </c>
      <c r="AV66" s="76">
        <f t="shared" si="9"/>
        <v>0</v>
      </c>
      <c r="AX66" s="75">
        <f t="shared" si="21"/>
        <v>51</v>
      </c>
      <c r="AY66" s="355"/>
      <c r="AZ66" s="355"/>
      <c r="BA66" s="355"/>
      <c r="BB66" s="355"/>
      <c r="BC66" s="355"/>
      <c r="BD66" s="355"/>
      <c r="BE66" s="76">
        <f t="shared" si="10"/>
        <v>0</v>
      </c>
      <c r="BF66" s="355"/>
      <c r="BG66" s="355"/>
      <c r="BH66" s="355"/>
      <c r="BI66" s="355"/>
      <c r="BJ66" s="355"/>
      <c r="BK66" s="355"/>
      <c r="BL66" s="76">
        <f t="shared" si="11"/>
        <v>0</v>
      </c>
      <c r="BM66" s="355"/>
      <c r="BN66" s="355"/>
      <c r="BO66" s="355"/>
      <c r="BP66" s="355"/>
      <c r="BQ66" s="355"/>
      <c r="BR66" s="355"/>
      <c r="BS66" s="76">
        <f t="shared" si="12"/>
        <v>0</v>
      </c>
      <c r="BT66" s="355"/>
      <c r="BU66" s="355"/>
      <c r="BV66" s="355"/>
      <c r="BW66" s="355"/>
      <c r="BX66" s="355"/>
      <c r="BY66" s="355"/>
      <c r="BZ66" s="76">
        <f t="shared" si="13"/>
        <v>0</v>
      </c>
      <c r="CA66" s="355"/>
      <c r="CB66" s="355"/>
      <c r="CC66" s="355"/>
      <c r="CD66" s="355"/>
      <c r="CE66" s="355"/>
      <c r="CF66" s="355"/>
      <c r="CG66" s="76">
        <f t="shared" si="14"/>
        <v>0</v>
      </c>
      <c r="CH66" s="355"/>
      <c r="CI66" s="355"/>
      <c r="CJ66" s="355"/>
      <c r="CK66" s="355"/>
      <c r="CL66" s="355"/>
      <c r="CM66" s="355"/>
      <c r="CN66" s="76">
        <f t="shared" si="15"/>
        <v>0</v>
      </c>
      <c r="CP66" s="75">
        <f t="shared" si="16"/>
        <v>51</v>
      </c>
      <c r="CQ66" s="76">
        <f t="shared" si="17"/>
        <v>0</v>
      </c>
      <c r="CR66" s="76">
        <f t="shared" si="18"/>
        <v>0</v>
      </c>
      <c r="CS66" s="76">
        <f t="shared" si="19"/>
        <v>0</v>
      </c>
    </row>
    <row r="67" spans="1:97" ht="18" customHeight="1" x14ac:dyDescent="0.25">
      <c r="A67" s="75">
        <f t="shared" si="20"/>
        <v>52</v>
      </c>
      <c r="B67" s="355"/>
      <c r="C67" s="355"/>
      <c r="D67" s="355"/>
      <c r="E67" s="355"/>
      <c r="F67" s="355"/>
      <c r="G67" s="355"/>
      <c r="H67" s="76">
        <f t="shared" si="22"/>
        <v>0</v>
      </c>
      <c r="I67" s="355"/>
      <c r="J67" s="355"/>
      <c r="K67" s="355"/>
      <c r="L67" s="355"/>
      <c r="M67" s="355"/>
      <c r="N67" s="355"/>
      <c r="O67" s="76">
        <f t="shared" si="23"/>
        <v>0</v>
      </c>
      <c r="P67" s="355"/>
      <c r="Q67" s="355"/>
      <c r="R67" s="355"/>
      <c r="S67" s="355"/>
      <c r="T67" s="355"/>
      <c r="U67" s="355"/>
      <c r="V67" s="76">
        <f t="shared" si="2"/>
        <v>0</v>
      </c>
      <c r="W67" s="355"/>
      <c r="X67" s="355"/>
      <c r="Y67" s="355"/>
      <c r="Z67" s="355"/>
      <c r="AA67" s="355"/>
      <c r="AB67" s="355"/>
      <c r="AC67" s="76">
        <f t="shared" si="3"/>
        <v>0</v>
      </c>
      <c r="AD67" s="355"/>
      <c r="AE67" s="355"/>
      <c r="AF67" s="355"/>
      <c r="AG67" s="355"/>
      <c r="AH67" s="355"/>
      <c r="AI67" s="355"/>
      <c r="AJ67" s="76">
        <f t="shared" si="24"/>
        <v>0</v>
      </c>
      <c r="AK67" s="355"/>
      <c r="AL67" s="355"/>
      <c r="AM67" s="355"/>
      <c r="AN67" s="355"/>
      <c r="AO67" s="355"/>
      <c r="AP67" s="355"/>
      <c r="AQ67" s="76">
        <f t="shared" si="25"/>
        <v>0</v>
      </c>
      <c r="AS67" s="75">
        <f t="shared" si="26"/>
        <v>52</v>
      </c>
      <c r="AT67" s="76">
        <f t="shared" si="7"/>
        <v>0</v>
      </c>
      <c r="AU67" s="76">
        <f t="shared" si="8"/>
        <v>0</v>
      </c>
      <c r="AV67" s="76">
        <f t="shared" si="9"/>
        <v>0</v>
      </c>
      <c r="AX67" s="75">
        <f t="shared" si="21"/>
        <v>52</v>
      </c>
      <c r="AY67" s="355"/>
      <c r="AZ67" s="355"/>
      <c r="BA67" s="355"/>
      <c r="BB67" s="355"/>
      <c r="BC67" s="355"/>
      <c r="BD67" s="355"/>
      <c r="BE67" s="76">
        <f t="shared" si="10"/>
        <v>0</v>
      </c>
      <c r="BF67" s="355"/>
      <c r="BG67" s="355"/>
      <c r="BH67" s="355"/>
      <c r="BI67" s="355"/>
      <c r="BJ67" s="355"/>
      <c r="BK67" s="355"/>
      <c r="BL67" s="76">
        <f t="shared" si="11"/>
        <v>0</v>
      </c>
      <c r="BM67" s="355"/>
      <c r="BN67" s="355"/>
      <c r="BO67" s="355"/>
      <c r="BP67" s="355"/>
      <c r="BQ67" s="355"/>
      <c r="BR67" s="355"/>
      <c r="BS67" s="76">
        <f t="shared" si="12"/>
        <v>0</v>
      </c>
      <c r="BT67" s="355"/>
      <c r="BU67" s="355"/>
      <c r="BV67" s="355"/>
      <c r="BW67" s="355"/>
      <c r="BX67" s="355"/>
      <c r="BY67" s="355"/>
      <c r="BZ67" s="76">
        <f t="shared" si="13"/>
        <v>0</v>
      </c>
      <c r="CA67" s="355"/>
      <c r="CB67" s="355"/>
      <c r="CC67" s="355"/>
      <c r="CD67" s="355"/>
      <c r="CE67" s="355"/>
      <c r="CF67" s="355"/>
      <c r="CG67" s="76">
        <f t="shared" si="14"/>
        <v>0</v>
      </c>
      <c r="CH67" s="355"/>
      <c r="CI67" s="355"/>
      <c r="CJ67" s="355"/>
      <c r="CK67" s="355"/>
      <c r="CL67" s="355"/>
      <c r="CM67" s="355"/>
      <c r="CN67" s="76">
        <f t="shared" si="15"/>
        <v>0</v>
      </c>
      <c r="CP67" s="75">
        <f t="shared" si="16"/>
        <v>52</v>
      </c>
      <c r="CQ67" s="76">
        <f t="shared" si="17"/>
        <v>0</v>
      </c>
      <c r="CR67" s="76">
        <f t="shared" si="18"/>
        <v>0</v>
      </c>
      <c r="CS67" s="76">
        <f t="shared" si="19"/>
        <v>0</v>
      </c>
    </row>
    <row r="68" spans="1:97" ht="18" customHeight="1" x14ac:dyDescent="0.25">
      <c r="A68" s="75">
        <f t="shared" si="20"/>
        <v>53</v>
      </c>
      <c r="B68" s="355"/>
      <c r="C68" s="355"/>
      <c r="D68" s="355"/>
      <c r="E68" s="355"/>
      <c r="F68" s="355"/>
      <c r="G68" s="355"/>
      <c r="H68" s="76">
        <f t="shared" si="22"/>
        <v>0</v>
      </c>
      <c r="I68" s="355"/>
      <c r="J68" s="355"/>
      <c r="K68" s="355"/>
      <c r="L68" s="355"/>
      <c r="M68" s="355"/>
      <c r="N68" s="355"/>
      <c r="O68" s="76">
        <f t="shared" si="23"/>
        <v>0</v>
      </c>
      <c r="P68" s="355"/>
      <c r="Q68" s="355"/>
      <c r="R68" s="355"/>
      <c r="S68" s="355"/>
      <c r="T68" s="355"/>
      <c r="U68" s="355"/>
      <c r="V68" s="76">
        <f t="shared" si="2"/>
        <v>0</v>
      </c>
      <c r="W68" s="355"/>
      <c r="X68" s="355"/>
      <c r="Y68" s="355"/>
      <c r="Z68" s="355"/>
      <c r="AA68" s="355"/>
      <c r="AB68" s="355"/>
      <c r="AC68" s="76">
        <f t="shared" si="3"/>
        <v>0</v>
      </c>
      <c r="AD68" s="355"/>
      <c r="AE68" s="355"/>
      <c r="AF68" s="355"/>
      <c r="AG68" s="355"/>
      <c r="AH68" s="355"/>
      <c r="AI68" s="355"/>
      <c r="AJ68" s="76">
        <f t="shared" si="24"/>
        <v>0</v>
      </c>
      <c r="AK68" s="355"/>
      <c r="AL68" s="355"/>
      <c r="AM68" s="355"/>
      <c r="AN68" s="355"/>
      <c r="AO68" s="355"/>
      <c r="AP68" s="355"/>
      <c r="AQ68" s="76">
        <f t="shared" si="25"/>
        <v>0</v>
      </c>
      <c r="AS68" s="75">
        <f t="shared" si="26"/>
        <v>53</v>
      </c>
      <c r="AT68" s="76">
        <f t="shared" si="7"/>
        <v>0</v>
      </c>
      <c r="AU68" s="76">
        <f t="shared" si="8"/>
        <v>0</v>
      </c>
      <c r="AV68" s="76">
        <f t="shared" si="9"/>
        <v>0</v>
      </c>
      <c r="AX68" s="75">
        <f t="shared" si="21"/>
        <v>53</v>
      </c>
      <c r="AY68" s="355"/>
      <c r="AZ68" s="355"/>
      <c r="BA68" s="355"/>
      <c r="BB68" s="355"/>
      <c r="BC68" s="355"/>
      <c r="BD68" s="355"/>
      <c r="BE68" s="76">
        <f t="shared" si="10"/>
        <v>0</v>
      </c>
      <c r="BF68" s="355"/>
      <c r="BG68" s="355"/>
      <c r="BH68" s="355"/>
      <c r="BI68" s="355"/>
      <c r="BJ68" s="355"/>
      <c r="BK68" s="355"/>
      <c r="BL68" s="76">
        <f t="shared" si="11"/>
        <v>0</v>
      </c>
      <c r="BM68" s="355"/>
      <c r="BN68" s="355"/>
      <c r="BO68" s="355"/>
      <c r="BP68" s="355"/>
      <c r="BQ68" s="355"/>
      <c r="BR68" s="355"/>
      <c r="BS68" s="76">
        <f t="shared" si="12"/>
        <v>0</v>
      </c>
      <c r="BT68" s="355"/>
      <c r="BU68" s="355"/>
      <c r="BV68" s="355"/>
      <c r="BW68" s="355"/>
      <c r="BX68" s="355"/>
      <c r="BY68" s="355"/>
      <c r="BZ68" s="76">
        <f t="shared" si="13"/>
        <v>0</v>
      </c>
      <c r="CA68" s="355"/>
      <c r="CB68" s="355"/>
      <c r="CC68" s="355"/>
      <c r="CD68" s="355"/>
      <c r="CE68" s="355"/>
      <c r="CF68" s="355"/>
      <c r="CG68" s="76">
        <f t="shared" si="14"/>
        <v>0</v>
      </c>
      <c r="CH68" s="355"/>
      <c r="CI68" s="355"/>
      <c r="CJ68" s="355"/>
      <c r="CK68" s="355"/>
      <c r="CL68" s="355"/>
      <c r="CM68" s="355"/>
      <c r="CN68" s="76">
        <f t="shared" si="15"/>
        <v>0</v>
      </c>
      <c r="CP68" s="75">
        <f t="shared" si="16"/>
        <v>53</v>
      </c>
      <c r="CQ68" s="76">
        <f t="shared" si="17"/>
        <v>0</v>
      </c>
      <c r="CR68" s="76">
        <f t="shared" si="18"/>
        <v>0</v>
      </c>
      <c r="CS68" s="76">
        <f t="shared" si="19"/>
        <v>0</v>
      </c>
    </row>
    <row r="69" spans="1:97" ht="18" customHeight="1" x14ac:dyDescent="0.25">
      <c r="A69" s="75">
        <f t="shared" si="20"/>
        <v>54</v>
      </c>
      <c r="B69" s="355"/>
      <c r="C69" s="355"/>
      <c r="D69" s="355"/>
      <c r="E69" s="355"/>
      <c r="F69" s="355"/>
      <c r="G69" s="355"/>
      <c r="H69" s="76">
        <f t="shared" si="22"/>
        <v>0</v>
      </c>
      <c r="I69" s="355"/>
      <c r="J69" s="355"/>
      <c r="K69" s="355"/>
      <c r="L69" s="355"/>
      <c r="M69" s="355"/>
      <c r="N69" s="355"/>
      <c r="O69" s="76">
        <f t="shared" si="23"/>
        <v>0</v>
      </c>
      <c r="P69" s="355"/>
      <c r="Q69" s="355"/>
      <c r="R69" s="355"/>
      <c r="S69" s="355"/>
      <c r="T69" s="355"/>
      <c r="U69" s="355"/>
      <c r="V69" s="76">
        <f t="shared" si="2"/>
        <v>0</v>
      </c>
      <c r="W69" s="355"/>
      <c r="X69" s="355"/>
      <c r="Y69" s="355"/>
      <c r="Z69" s="355"/>
      <c r="AA69" s="355"/>
      <c r="AB69" s="355"/>
      <c r="AC69" s="76">
        <f t="shared" si="3"/>
        <v>0</v>
      </c>
      <c r="AD69" s="355"/>
      <c r="AE69" s="355"/>
      <c r="AF69" s="355"/>
      <c r="AG69" s="355"/>
      <c r="AH69" s="355"/>
      <c r="AI69" s="355"/>
      <c r="AJ69" s="76">
        <f t="shared" si="24"/>
        <v>0</v>
      </c>
      <c r="AK69" s="355"/>
      <c r="AL69" s="355"/>
      <c r="AM69" s="355"/>
      <c r="AN69" s="355"/>
      <c r="AO69" s="355"/>
      <c r="AP69" s="355"/>
      <c r="AQ69" s="76">
        <f t="shared" si="25"/>
        <v>0</v>
      </c>
      <c r="AS69" s="75">
        <f t="shared" si="26"/>
        <v>54</v>
      </c>
      <c r="AT69" s="76">
        <f t="shared" si="7"/>
        <v>0</v>
      </c>
      <c r="AU69" s="76">
        <f t="shared" si="8"/>
        <v>0</v>
      </c>
      <c r="AV69" s="76">
        <f t="shared" si="9"/>
        <v>0</v>
      </c>
      <c r="AX69" s="75">
        <f t="shared" si="21"/>
        <v>54</v>
      </c>
      <c r="AY69" s="355"/>
      <c r="AZ69" s="355"/>
      <c r="BA69" s="355"/>
      <c r="BB69" s="355"/>
      <c r="BC69" s="355"/>
      <c r="BD69" s="355"/>
      <c r="BE69" s="76">
        <f t="shared" si="10"/>
        <v>0</v>
      </c>
      <c r="BF69" s="355"/>
      <c r="BG69" s="355"/>
      <c r="BH69" s="355"/>
      <c r="BI69" s="355"/>
      <c r="BJ69" s="355"/>
      <c r="BK69" s="355"/>
      <c r="BL69" s="76">
        <f t="shared" si="11"/>
        <v>0</v>
      </c>
      <c r="BM69" s="355"/>
      <c r="BN69" s="355"/>
      <c r="BO69" s="355"/>
      <c r="BP69" s="355"/>
      <c r="BQ69" s="355"/>
      <c r="BR69" s="355"/>
      <c r="BS69" s="76">
        <f t="shared" si="12"/>
        <v>0</v>
      </c>
      <c r="BT69" s="355"/>
      <c r="BU69" s="355"/>
      <c r="BV69" s="355"/>
      <c r="BW69" s="355"/>
      <c r="BX69" s="355"/>
      <c r="BY69" s="355"/>
      <c r="BZ69" s="76">
        <f t="shared" si="13"/>
        <v>0</v>
      </c>
      <c r="CA69" s="355"/>
      <c r="CB69" s="355"/>
      <c r="CC69" s="355"/>
      <c r="CD69" s="355"/>
      <c r="CE69" s="355"/>
      <c r="CF69" s="355"/>
      <c r="CG69" s="76">
        <f t="shared" si="14"/>
        <v>0</v>
      </c>
      <c r="CH69" s="355"/>
      <c r="CI69" s="355"/>
      <c r="CJ69" s="355"/>
      <c r="CK69" s="355"/>
      <c r="CL69" s="355"/>
      <c r="CM69" s="355"/>
      <c r="CN69" s="76">
        <f t="shared" si="15"/>
        <v>0</v>
      </c>
      <c r="CP69" s="75">
        <f t="shared" si="16"/>
        <v>54</v>
      </c>
      <c r="CQ69" s="76">
        <f t="shared" si="17"/>
        <v>0</v>
      </c>
      <c r="CR69" s="76">
        <f t="shared" si="18"/>
        <v>0</v>
      </c>
      <c r="CS69" s="76">
        <f t="shared" si="19"/>
        <v>0</v>
      </c>
    </row>
    <row r="70" spans="1:97" ht="18" customHeight="1" x14ac:dyDescent="0.25">
      <c r="A70" s="75">
        <f t="shared" si="20"/>
        <v>55</v>
      </c>
      <c r="B70" s="355"/>
      <c r="C70" s="355"/>
      <c r="D70" s="355"/>
      <c r="E70" s="355"/>
      <c r="F70" s="355"/>
      <c r="G70" s="355"/>
      <c r="H70" s="76">
        <f t="shared" si="22"/>
        <v>0</v>
      </c>
      <c r="I70" s="355"/>
      <c r="J70" s="355"/>
      <c r="K70" s="355"/>
      <c r="L70" s="355"/>
      <c r="M70" s="355"/>
      <c r="N70" s="355"/>
      <c r="O70" s="76">
        <f t="shared" si="23"/>
        <v>0</v>
      </c>
      <c r="P70" s="355"/>
      <c r="Q70" s="355"/>
      <c r="R70" s="355"/>
      <c r="S70" s="355"/>
      <c r="T70" s="355"/>
      <c r="U70" s="355"/>
      <c r="V70" s="76">
        <f t="shared" si="2"/>
        <v>0</v>
      </c>
      <c r="W70" s="355"/>
      <c r="X70" s="355"/>
      <c r="Y70" s="355"/>
      <c r="Z70" s="355"/>
      <c r="AA70" s="355"/>
      <c r="AB70" s="355"/>
      <c r="AC70" s="76">
        <f t="shared" si="3"/>
        <v>0</v>
      </c>
      <c r="AD70" s="355"/>
      <c r="AE70" s="355"/>
      <c r="AF70" s="355"/>
      <c r="AG70" s="355"/>
      <c r="AH70" s="355"/>
      <c r="AI70" s="355"/>
      <c r="AJ70" s="76">
        <f t="shared" si="24"/>
        <v>0</v>
      </c>
      <c r="AK70" s="355"/>
      <c r="AL70" s="355"/>
      <c r="AM70" s="355"/>
      <c r="AN70" s="355"/>
      <c r="AO70" s="355"/>
      <c r="AP70" s="355"/>
      <c r="AQ70" s="76">
        <f t="shared" si="25"/>
        <v>0</v>
      </c>
      <c r="AS70" s="75">
        <f t="shared" si="26"/>
        <v>55</v>
      </c>
      <c r="AT70" s="76">
        <f t="shared" si="7"/>
        <v>0</v>
      </c>
      <c r="AU70" s="76">
        <f t="shared" si="8"/>
        <v>0</v>
      </c>
      <c r="AV70" s="76">
        <f t="shared" si="9"/>
        <v>0</v>
      </c>
      <c r="AX70" s="75">
        <f t="shared" si="21"/>
        <v>55</v>
      </c>
      <c r="AY70" s="355"/>
      <c r="AZ70" s="355"/>
      <c r="BA70" s="355"/>
      <c r="BB70" s="355"/>
      <c r="BC70" s="355"/>
      <c r="BD70" s="355"/>
      <c r="BE70" s="76">
        <f t="shared" si="10"/>
        <v>0</v>
      </c>
      <c r="BF70" s="355"/>
      <c r="BG70" s="355"/>
      <c r="BH70" s="355"/>
      <c r="BI70" s="355"/>
      <c r="BJ70" s="355"/>
      <c r="BK70" s="355"/>
      <c r="BL70" s="76">
        <f t="shared" si="11"/>
        <v>0</v>
      </c>
      <c r="BM70" s="355"/>
      <c r="BN70" s="355"/>
      <c r="BO70" s="355"/>
      <c r="BP70" s="355"/>
      <c r="BQ70" s="355"/>
      <c r="BR70" s="355"/>
      <c r="BS70" s="76">
        <f t="shared" si="12"/>
        <v>0</v>
      </c>
      <c r="BT70" s="355"/>
      <c r="BU70" s="355"/>
      <c r="BV70" s="355"/>
      <c r="BW70" s="355"/>
      <c r="BX70" s="355"/>
      <c r="BY70" s="355"/>
      <c r="BZ70" s="76">
        <f t="shared" si="13"/>
        <v>0</v>
      </c>
      <c r="CA70" s="355"/>
      <c r="CB70" s="355"/>
      <c r="CC70" s="355"/>
      <c r="CD70" s="355"/>
      <c r="CE70" s="355"/>
      <c r="CF70" s="355"/>
      <c r="CG70" s="76">
        <f t="shared" si="14"/>
        <v>0</v>
      </c>
      <c r="CH70" s="355"/>
      <c r="CI70" s="355"/>
      <c r="CJ70" s="355"/>
      <c r="CK70" s="355"/>
      <c r="CL70" s="355"/>
      <c r="CM70" s="355"/>
      <c r="CN70" s="76">
        <f t="shared" si="15"/>
        <v>0</v>
      </c>
      <c r="CP70" s="75">
        <f t="shared" si="16"/>
        <v>55</v>
      </c>
      <c r="CQ70" s="76">
        <f t="shared" si="17"/>
        <v>0</v>
      </c>
      <c r="CR70" s="76">
        <f t="shared" si="18"/>
        <v>0</v>
      </c>
      <c r="CS70" s="76">
        <f t="shared" si="19"/>
        <v>0</v>
      </c>
    </row>
    <row r="71" spans="1:97" ht="18" customHeight="1" x14ac:dyDescent="0.25">
      <c r="A71" s="75">
        <f t="shared" si="20"/>
        <v>56</v>
      </c>
      <c r="B71" s="355"/>
      <c r="C71" s="355"/>
      <c r="D71" s="355"/>
      <c r="E71" s="355"/>
      <c r="F71" s="355"/>
      <c r="G71" s="355"/>
      <c r="H71" s="76">
        <f t="shared" si="22"/>
        <v>0</v>
      </c>
      <c r="I71" s="355"/>
      <c r="J71" s="355"/>
      <c r="K71" s="355"/>
      <c r="L71" s="355"/>
      <c r="M71" s="355"/>
      <c r="N71" s="355"/>
      <c r="O71" s="76">
        <f t="shared" si="23"/>
        <v>0</v>
      </c>
      <c r="P71" s="355"/>
      <c r="Q71" s="355"/>
      <c r="R71" s="355"/>
      <c r="S71" s="355"/>
      <c r="T71" s="355"/>
      <c r="U71" s="355"/>
      <c r="V71" s="76">
        <f t="shared" si="2"/>
        <v>0</v>
      </c>
      <c r="W71" s="355"/>
      <c r="X71" s="355"/>
      <c r="Y71" s="355"/>
      <c r="Z71" s="355"/>
      <c r="AA71" s="355"/>
      <c r="AB71" s="355"/>
      <c r="AC71" s="76">
        <f t="shared" si="3"/>
        <v>0</v>
      </c>
      <c r="AD71" s="355"/>
      <c r="AE71" s="355"/>
      <c r="AF71" s="355"/>
      <c r="AG71" s="355"/>
      <c r="AH71" s="355"/>
      <c r="AI71" s="355"/>
      <c r="AJ71" s="76">
        <f t="shared" si="24"/>
        <v>0</v>
      </c>
      <c r="AK71" s="355"/>
      <c r="AL71" s="355"/>
      <c r="AM71" s="355"/>
      <c r="AN71" s="355"/>
      <c r="AO71" s="355"/>
      <c r="AP71" s="355"/>
      <c r="AQ71" s="76">
        <f t="shared" si="25"/>
        <v>0</v>
      </c>
      <c r="AS71" s="75">
        <f t="shared" si="26"/>
        <v>56</v>
      </c>
      <c r="AT71" s="76">
        <f t="shared" si="7"/>
        <v>0</v>
      </c>
      <c r="AU71" s="76">
        <f t="shared" si="8"/>
        <v>0</v>
      </c>
      <c r="AV71" s="76">
        <f t="shared" si="9"/>
        <v>0</v>
      </c>
      <c r="AX71" s="75">
        <f t="shared" si="21"/>
        <v>56</v>
      </c>
      <c r="AY71" s="355"/>
      <c r="AZ71" s="355"/>
      <c r="BA71" s="355"/>
      <c r="BB71" s="355"/>
      <c r="BC71" s="355"/>
      <c r="BD71" s="355"/>
      <c r="BE71" s="76">
        <f t="shared" si="10"/>
        <v>0</v>
      </c>
      <c r="BF71" s="355"/>
      <c r="BG71" s="355"/>
      <c r="BH71" s="355"/>
      <c r="BI71" s="355"/>
      <c r="BJ71" s="355"/>
      <c r="BK71" s="355"/>
      <c r="BL71" s="76">
        <f t="shared" si="11"/>
        <v>0</v>
      </c>
      <c r="BM71" s="355"/>
      <c r="BN71" s="355"/>
      <c r="BO71" s="355"/>
      <c r="BP71" s="355"/>
      <c r="BQ71" s="355"/>
      <c r="BR71" s="355"/>
      <c r="BS71" s="76">
        <f t="shared" si="12"/>
        <v>0</v>
      </c>
      <c r="BT71" s="355"/>
      <c r="BU71" s="355"/>
      <c r="BV71" s="355"/>
      <c r="BW71" s="355"/>
      <c r="BX71" s="355"/>
      <c r="BY71" s="355"/>
      <c r="BZ71" s="76">
        <f t="shared" si="13"/>
        <v>0</v>
      </c>
      <c r="CA71" s="355"/>
      <c r="CB71" s="355"/>
      <c r="CC71" s="355"/>
      <c r="CD71" s="355"/>
      <c r="CE71" s="355"/>
      <c r="CF71" s="355"/>
      <c r="CG71" s="76">
        <f t="shared" si="14"/>
        <v>0</v>
      </c>
      <c r="CH71" s="355"/>
      <c r="CI71" s="355"/>
      <c r="CJ71" s="355"/>
      <c r="CK71" s="355"/>
      <c r="CL71" s="355"/>
      <c r="CM71" s="355"/>
      <c r="CN71" s="76">
        <f t="shared" si="15"/>
        <v>0</v>
      </c>
      <c r="CP71" s="75">
        <f t="shared" si="16"/>
        <v>56</v>
      </c>
      <c r="CQ71" s="76">
        <f t="shared" si="17"/>
        <v>0</v>
      </c>
      <c r="CR71" s="76">
        <f t="shared" si="18"/>
        <v>0</v>
      </c>
      <c r="CS71" s="76">
        <f t="shared" si="19"/>
        <v>0</v>
      </c>
    </row>
    <row r="72" spans="1:97" ht="18" customHeight="1" x14ac:dyDescent="0.25">
      <c r="A72" s="75">
        <f t="shared" si="20"/>
        <v>57</v>
      </c>
      <c r="B72" s="355"/>
      <c r="C72" s="355"/>
      <c r="D72" s="355"/>
      <c r="E72" s="355"/>
      <c r="F72" s="355"/>
      <c r="G72" s="355"/>
      <c r="H72" s="76">
        <f t="shared" si="22"/>
        <v>0</v>
      </c>
      <c r="I72" s="355"/>
      <c r="J72" s="355"/>
      <c r="K72" s="355"/>
      <c r="L72" s="355"/>
      <c r="M72" s="355"/>
      <c r="N72" s="355"/>
      <c r="O72" s="76">
        <f t="shared" si="23"/>
        <v>0</v>
      </c>
      <c r="P72" s="355"/>
      <c r="Q72" s="355"/>
      <c r="R72" s="355"/>
      <c r="S72" s="355"/>
      <c r="T72" s="355"/>
      <c r="U72" s="355"/>
      <c r="V72" s="76">
        <f t="shared" si="2"/>
        <v>0</v>
      </c>
      <c r="W72" s="355"/>
      <c r="X72" s="355"/>
      <c r="Y72" s="355"/>
      <c r="Z72" s="355"/>
      <c r="AA72" s="355"/>
      <c r="AB72" s="355"/>
      <c r="AC72" s="76">
        <f t="shared" si="3"/>
        <v>0</v>
      </c>
      <c r="AD72" s="355"/>
      <c r="AE72" s="355"/>
      <c r="AF72" s="355"/>
      <c r="AG72" s="355"/>
      <c r="AH72" s="355"/>
      <c r="AI72" s="355"/>
      <c r="AJ72" s="76">
        <f t="shared" si="24"/>
        <v>0</v>
      </c>
      <c r="AK72" s="355"/>
      <c r="AL72" s="355"/>
      <c r="AM72" s="355"/>
      <c r="AN72" s="355"/>
      <c r="AO72" s="355"/>
      <c r="AP72" s="355"/>
      <c r="AQ72" s="76">
        <f t="shared" si="25"/>
        <v>0</v>
      </c>
      <c r="AS72" s="75">
        <f t="shared" si="26"/>
        <v>57</v>
      </c>
      <c r="AT72" s="76">
        <f t="shared" si="7"/>
        <v>0</v>
      </c>
      <c r="AU72" s="76">
        <f t="shared" si="8"/>
        <v>0</v>
      </c>
      <c r="AV72" s="76">
        <f t="shared" si="9"/>
        <v>0</v>
      </c>
      <c r="AX72" s="75">
        <f t="shared" si="21"/>
        <v>57</v>
      </c>
      <c r="AY72" s="355"/>
      <c r="AZ72" s="355"/>
      <c r="BA72" s="355"/>
      <c r="BB72" s="355"/>
      <c r="BC72" s="355"/>
      <c r="BD72" s="355"/>
      <c r="BE72" s="76">
        <f t="shared" si="10"/>
        <v>0</v>
      </c>
      <c r="BF72" s="355"/>
      <c r="BG72" s="355"/>
      <c r="BH72" s="355"/>
      <c r="BI72" s="355"/>
      <c r="BJ72" s="355"/>
      <c r="BK72" s="355"/>
      <c r="BL72" s="76">
        <f t="shared" si="11"/>
        <v>0</v>
      </c>
      <c r="BM72" s="355"/>
      <c r="BN72" s="355"/>
      <c r="BO72" s="355"/>
      <c r="BP72" s="355"/>
      <c r="BQ72" s="355"/>
      <c r="BR72" s="355"/>
      <c r="BS72" s="76">
        <f t="shared" si="12"/>
        <v>0</v>
      </c>
      <c r="BT72" s="355"/>
      <c r="BU72" s="355"/>
      <c r="BV72" s="355"/>
      <c r="BW72" s="355"/>
      <c r="BX72" s="355"/>
      <c r="BY72" s="355"/>
      <c r="BZ72" s="76">
        <f t="shared" si="13"/>
        <v>0</v>
      </c>
      <c r="CA72" s="355"/>
      <c r="CB72" s="355"/>
      <c r="CC72" s="355"/>
      <c r="CD72" s="355"/>
      <c r="CE72" s="355"/>
      <c r="CF72" s="355"/>
      <c r="CG72" s="76">
        <f t="shared" si="14"/>
        <v>0</v>
      </c>
      <c r="CH72" s="355"/>
      <c r="CI72" s="355"/>
      <c r="CJ72" s="355"/>
      <c r="CK72" s="355"/>
      <c r="CL72" s="355"/>
      <c r="CM72" s="355"/>
      <c r="CN72" s="76">
        <f t="shared" si="15"/>
        <v>0</v>
      </c>
      <c r="CP72" s="75">
        <f t="shared" si="16"/>
        <v>57</v>
      </c>
      <c r="CQ72" s="76">
        <f t="shared" si="17"/>
        <v>0</v>
      </c>
      <c r="CR72" s="76">
        <f t="shared" si="18"/>
        <v>0</v>
      </c>
      <c r="CS72" s="76">
        <f t="shared" si="19"/>
        <v>0</v>
      </c>
    </row>
    <row r="73" spans="1:97" ht="18" customHeight="1" x14ac:dyDescent="0.25">
      <c r="A73" s="75">
        <f t="shared" si="20"/>
        <v>58</v>
      </c>
      <c r="B73" s="355"/>
      <c r="C73" s="355"/>
      <c r="D73" s="355"/>
      <c r="E73" s="355"/>
      <c r="F73" s="355"/>
      <c r="G73" s="355"/>
      <c r="H73" s="76">
        <f t="shared" si="22"/>
        <v>0</v>
      </c>
      <c r="I73" s="355"/>
      <c r="J73" s="355"/>
      <c r="K73" s="355"/>
      <c r="L73" s="355"/>
      <c r="M73" s="355"/>
      <c r="N73" s="355"/>
      <c r="O73" s="76">
        <f t="shared" si="23"/>
        <v>0</v>
      </c>
      <c r="P73" s="355"/>
      <c r="Q73" s="355"/>
      <c r="R73" s="355"/>
      <c r="S73" s="355"/>
      <c r="T73" s="355"/>
      <c r="U73" s="355"/>
      <c r="V73" s="76">
        <f t="shared" si="2"/>
        <v>0</v>
      </c>
      <c r="W73" s="355"/>
      <c r="X73" s="355"/>
      <c r="Y73" s="355"/>
      <c r="Z73" s="355"/>
      <c r="AA73" s="355"/>
      <c r="AB73" s="355"/>
      <c r="AC73" s="76">
        <f t="shared" si="3"/>
        <v>0</v>
      </c>
      <c r="AD73" s="355"/>
      <c r="AE73" s="355"/>
      <c r="AF73" s="355"/>
      <c r="AG73" s="355"/>
      <c r="AH73" s="355"/>
      <c r="AI73" s="355"/>
      <c r="AJ73" s="76">
        <f t="shared" si="24"/>
        <v>0</v>
      </c>
      <c r="AK73" s="355"/>
      <c r="AL73" s="355"/>
      <c r="AM73" s="355"/>
      <c r="AN73" s="355"/>
      <c r="AO73" s="355"/>
      <c r="AP73" s="355"/>
      <c r="AQ73" s="76">
        <f t="shared" si="25"/>
        <v>0</v>
      </c>
      <c r="AS73" s="75">
        <f t="shared" si="26"/>
        <v>58</v>
      </c>
      <c r="AT73" s="76">
        <f t="shared" si="7"/>
        <v>0</v>
      </c>
      <c r="AU73" s="76">
        <f t="shared" si="8"/>
        <v>0</v>
      </c>
      <c r="AV73" s="76">
        <f t="shared" si="9"/>
        <v>0</v>
      </c>
      <c r="AX73" s="75">
        <f t="shared" si="21"/>
        <v>58</v>
      </c>
      <c r="AY73" s="355"/>
      <c r="AZ73" s="355"/>
      <c r="BA73" s="355"/>
      <c r="BB73" s="355"/>
      <c r="BC73" s="355"/>
      <c r="BD73" s="355"/>
      <c r="BE73" s="76">
        <f t="shared" si="10"/>
        <v>0</v>
      </c>
      <c r="BF73" s="355"/>
      <c r="BG73" s="355"/>
      <c r="BH73" s="355"/>
      <c r="BI73" s="355"/>
      <c r="BJ73" s="355"/>
      <c r="BK73" s="355"/>
      <c r="BL73" s="76">
        <f t="shared" si="11"/>
        <v>0</v>
      </c>
      <c r="BM73" s="355"/>
      <c r="BN73" s="355"/>
      <c r="BO73" s="355"/>
      <c r="BP73" s="355"/>
      <c r="BQ73" s="355"/>
      <c r="BR73" s="355"/>
      <c r="BS73" s="76">
        <f t="shared" si="12"/>
        <v>0</v>
      </c>
      <c r="BT73" s="355"/>
      <c r="BU73" s="355"/>
      <c r="BV73" s="355"/>
      <c r="BW73" s="355"/>
      <c r="BX73" s="355"/>
      <c r="BY73" s="355"/>
      <c r="BZ73" s="76">
        <f t="shared" si="13"/>
        <v>0</v>
      </c>
      <c r="CA73" s="355"/>
      <c r="CB73" s="355"/>
      <c r="CC73" s="355"/>
      <c r="CD73" s="355"/>
      <c r="CE73" s="355"/>
      <c r="CF73" s="355"/>
      <c r="CG73" s="76">
        <f t="shared" si="14"/>
        <v>0</v>
      </c>
      <c r="CH73" s="355"/>
      <c r="CI73" s="355"/>
      <c r="CJ73" s="355"/>
      <c r="CK73" s="355"/>
      <c r="CL73" s="355"/>
      <c r="CM73" s="355"/>
      <c r="CN73" s="76">
        <f t="shared" si="15"/>
        <v>0</v>
      </c>
      <c r="CP73" s="75">
        <f t="shared" si="16"/>
        <v>58</v>
      </c>
      <c r="CQ73" s="76">
        <f t="shared" si="17"/>
        <v>0</v>
      </c>
      <c r="CR73" s="76">
        <f t="shared" si="18"/>
        <v>0</v>
      </c>
      <c r="CS73" s="76">
        <f t="shared" si="19"/>
        <v>0</v>
      </c>
    </row>
    <row r="74" spans="1:97" ht="18" customHeight="1" x14ac:dyDescent="0.25">
      <c r="A74" s="75">
        <f t="shared" si="20"/>
        <v>59</v>
      </c>
      <c r="B74" s="355"/>
      <c r="C74" s="355"/>
      <c r="D74" s="355"/>
      <c r="E74" s="355"/>
      <c r="F74" s="355"/>
      <c r="G74" s="355"/>
      <c r="H74" s="76">
        <f t="shared" si="22"/>
        <v>0</v>
      </c>
      <c r="I74" s="355"/>
      <c r="J74" s="355"/>
      <c r="K74" s="355"/>
      <c r="L74" s="355"/>
      <c r="M74" s="355"/>
      <c r="N74" s="355"/>
      <c r="O74" s="76">
        <f t="shared" si="23"/>
        <v>0</v>
      </c>
      <c r="P74" s="355"/>
      <c r="Q74" s="355"/>
      <c r="R74" s="355"/>
      <c r="S74" s="355"/>
      <c r="T74" s="355"/>
      <c r="U74" s="355"/>
      <c r="V74" s="76">
        <f t="shared" si="2"/>
        <v>0</v>
      </c>
      <c r="W74" s="355"/>
      <c r="X74" s="355"/>
      <c r="Y74" s="355"/>
      <c r="Z74" s="355"/>
      <c r="AA74" s="355"/>
      <c r="AB74" s="355"/>
      <c r="AC74" s="76">
        <f t="shared" si="3"/>
        <v>0</v>
      </c>
      <c r="AD74" s="355"/>
      <c r="AE74" s="355"/>
      <c r="AF74" s="355"/>
      <c r="AG74" s="355"/>
      <c r="AH74" s="355"/>
      <c r="AI74" s="355"/>
      <c r="AJ74" s="76">
        <f t="shared" si="24"/>
        <v>0</v>
      </c>
      <c r="AK74" s="355"/>
      <c r="AL74" s="355"/>
      <c r="AM74" s="355"/>
      <c r="AN74" s="355"/>
      <c r="AO74" s="355"/>
      <c r="AP74" s="355"/>
      <c r="AQ74" s="76">
        <f t="shared" si="25"/>
        <v>0</v>
      </c>
      <c r="AS74" s="75">
        <f t="shared" si="26"/>
        <v>59</v>
      </c>
      <c r="AT74" s="76">
        <f t="shared" si="7"/>
        <v>0</v>
      </c>
      <c r="AU74" s="76">
        <f t="shared" si="8"/>
        <v>0</v>
      </c>
      <c r="AV74" s="76">
        <f t="shared" si="9"/>
        <v>0</v>
      </c>
      <c r="AX74" s="75">
        <f t="shared" si="21"/>
        <v>59</v>
      </c>
      <c r="AY74" s="355"/>
      <c r="AZ74" s="355"/>
      <c r="BA74" s="355"/>
      <c r="BB74" s="355"/>
      <c r="BC74" s="355"/>
      <c r="BD74" s="355"/>
      <c r="BE74" s="76">
        <f t="shared" si="10"/>
        <v>0</v>
      </c>
      <c r="BF74" s="355"/>
      <c r="BG74" s="355"/>
      <c r="BH74" s="355"/>
      <c r="BI74" s="355"/>
      <c r="BJ74" s="355"/>
      <c r="BK74" s="355"/>
      <c r="BL74" s="76">
        <f t="shared" si="11"/>
        <v>0</v>
      </c>
      <c r="BM74" s="355"/>
      <c r="BN74" s="355"/>
      <c r="BO74" s="355"/>
      <c r="BP74" s="355"/>
      <c r="BQ74" s="355"/>
      <c r="BR74" s="355"/>
      <c r="BS74" s="76">
        <f t="shared" si="12"/>
        <v>0</v>
      </c>
      <c r="BT74" s="355"/>
      <c r="BU74" s="355"/>
      <c r="BV74" s="355"/>
      <c r="BW74" s="355"/>
      <c r="BX74" s="355"/>
      <c r="BY74" s="355"/>
      <c r="BZ74" s="76">
        <f t="shared" si="13"/>
        <v>0</v>
      </c>
      <c r="CA74" s="355"/>
      <c r="CB74" s="355"/>
      <c r="CC74" s="355"/>
      <c r="CD74" s="355"/>
      <c r="CE74" s="355"/>
      <c r="CF74" s="355"/>
      <c r="CG74" s="76">
        <f t="shared" si="14"/>
        <v>0</v>
      </c>
      <c r="CH74" s="355"/>
      <c r="CI74" s="355"/>
      <c r="CJ74" s="355"/>
      <c r="CK74" s="355"/>
      <c r="CL74" s="355"/>
      <c r="CM74" s="355"/>
      <c r="CN74" s="76">
        <f t="shared" si="15"/>
        <v>0</v>
      </c>
      <c r="CP74" s="75">
        <f t="shared" si="16"/>
        <v>59</v>
      </c>
      <c r="CQ74" s="76">
        <f t="shared" si="17"/>
        <v>0</v>
      </c>
      <c r="CR74" s="76">
        <f t="shared" si="18"/>
        <v>0</v>
      </c>
      <c r="CS74" s="76">
        <f t="shared" si="19"/>
        <v>0</v>
      </c>
    </row>
    <row r="75" spans="1:97" ht="18" customHeight="1" x14ac:dyDescent="0.25">
      <c r="A75" s="75">
        <f t="shared" si="20"/>
        <v>60</v>
      </c>
      <c r="B75" s="355"/>
      <c r="C75" s="355"/>
      <c r="D75" s="355"/>
      <c r="E75" s="355"/>
      <c r="F75" s="355"/>
      <c r="G75" s="355"/>
      <c r="H75" s="76">
        <f t="shared" si="22"/>
        <v>0</v>
      </c>
      <c r="I75" s="355"/>
      <c r="J75" s="355"/>
      <c r="K75" s="355"/>
      <c r="L75" s="355"/>
      <c r="M75" s="355"/>
      <c r="N75" s="355"/>
      <c r="O75" s="76">
        <f t="shared" si="23"/>
        <v>0</v>
      </c>
      <c r="P75" s="355"/>
      <c r="Q75" s="355"/>
      <c r="R75" s="355"/>
      <c r="S75" s="355"/>
      <c r="T75" s="355"/>
      <c r="U75" s="355"/>
      <c r="V75" s="76">
        <f t="shared" si="2"/>
        <v>0</v>
      </c>
      <c r="W75" s="355"/>
      <c r="X75" s="355"/>
      <c r="Y75" s="355"/>
      <c r="Z75" s="355"/>
      <c r="AA75" s="355"/>
      <c r="AB75" s="355"/>
      <c r="AC75" s="76">
        <f t="shared" si="3"/>
        <v>0</v>
      </c>
      <c r="AD75" s="355"/>
      <c r="AE75" s="355"/>
      <c r="AF75" s="355"/>
      <c r="AG75" s="355"/>
      <c r="AH75" s="355"/>
      <c r="AI75" s="355"/>
      <c r="AJ75" s="76">
        <f t="shared" si="24"/>
        <v>0</v>
      </c>
      <c r="AK75" s="355"/>
      <c r="AL75" s="355"/>
      <c r="AM75" s="355"/>
      <c r="AN75" s="355"/>
      <c r="AO75" s="355"/>
      <c r="AP75" s="355"/>
      <c r="AQ75" s="76">
        <f t="shared" si="25"/>
        <v>0</v>
      </c>
      <c r="AS75" s="75">
        <f t="shared" si="26"/>
        <v>60</v>
      </c>
      <c r="AT75" s="76">
        <f t="shared" si="7"/>
        <v>0</v>
      </c>
      <c r="AU75" s="76">
        <f t="shared" si="8"/>
        <v>0</v>
      </c>
      <c r="AV75" s="76">
        <f t="shared" si="9"/>
        <v>0</v>
      </c>
      <c r="AX75" s="75">
        <f t="shared" si="21"/>
        <v>60</v>
      </c>
      <c r="AY75" s="355"/>
      <c r="AZ75" s="355"/>
      <c r="BA75" s="355"/>
      <c r="BB75" s="355"/>
      <c r="BC75" s="355"/>
      <c r="BD75" s="355"/>
      <c r="BE75" s="76">
        <f t="shared" si="10"/>
        <v>0</v>
      </c>
      <c r="BF75" s="355"/>
      <c r="BG75" s="355"/>
      <c r="BH75" s="355"/>
      <c r="BI75" s="355"/>
      <c r="BJ75" s="355"/>
      <c r="BK75" s="355"/>
      <c r="BL75" s="76">
        <f t="shared" si="11"/>
        <v>0</v>
      </c>
      <c r="BM75" s="355"/>
      <c r="BN75" s="355"/>
      <c r="BO75" s="355"/>
      <c r="BP75" s="355"/>
      <c r="BQ75" s="355"/>
      <c r="BR75" s="355"/>
      <c r="BS75" s="76">
        <f t="shared" si="12"/>
        <v>0</v>
      </c>
      <c r="BT75" s="355"/>
      <c r="BU75" s="355"/>
      <c r="BV75" s="355"/>
      <c r="BW75" s="355"/>
      <c r="BX75" s="355"/>
      <c r="BY75" s="355"/>
      <c r="BZ75" s="76">
        <f t="shared" si="13"/>
        <v>0</v>
      </c>
      <c r="CA75" s="355"/>
      <c r="CB75" s="355"/>
      <c r="CC75" s="355"/>
      <c r="CD75" s="355"/>
      <c r="CE75" s="355"/>
      <c r="CF75" s="355"/>
      <c r="CG75" s="76">
        <f t="shared" si="14"/>
        <v>0</v>
      </c>
      <c r="CH75" s="355"/>
      <c r="CI75" s="355"/>
      <c r="CJ75" s="355"/>
      <c r="CK75" s="355"/>
      <c r="CL75" s="355"/>
      <c r="CM75" s="355"/>
      <c r="CN75" s="76">
        <f t="shared" si="15"/>
        <v>0</v>
      </c>
      <c r="CP75" s="75">
        <f t="shared" si="16"/>
        <v>60</v>
      </c>
      <c r="CQ75" s="76">
        <f t="shared" si="17"/>
        <v>0</v>
      </c>
      <c r="CR75" s="76">
        <f t="shared" si="18"/>
        <v>0</v>
      </c>
      <c r="CS75" s="76">
        <f t="shared" si="19"/>
        <v>0</v>
      </c>
    </row>
    <row r="76" spans="1:97" ht="18" customHeight="1" x14ac:dyDescent="0.25">
      <c r="A76" s="75">
        <f t="shared" si="20"/>
        <v>61</v>
      </c>
      <c r="B76" s="355"/>
      <c r="C76" s="355"/>
      <c r="D76" s="355"/>
      <c r="E76" s="355"/>
      <c r="F76" s="355"/>
      <c r="G76" s="355"/>
      <c r="H76" s="76">
        <f t="shared" si="22"/>
        <v>0</v>
      </c>
      <c r="I76" s="355"/>
      <c r="J76" s="355"/>
      <c r="K76" s="355"/>
      <c r="L76" s="355"/>
      <c r="M76" s="355"/>
      <c r="N76" s="355"/>
      <c r="O76" s="76">
        <f t="shared" si="23"/>
        <v>0</v>
      </c>
      <c r="P76" s="355"/>
      <c r="Q76" s="355"/>
      <c r="R76" s="355"/>
      <c r="S76" s="355"/>
      <c r="T76" s="355"/>
      <c r="U76" s="355"/>
      <c r="V76" s="76">
        <f t="shared" si="2"/>
        <v>0</v>
      </c>
      <c r="W76" s="355"/>
      <c r="X76" s="355"/>
      <c r="Y76" s="355"/>
      <c r="Z76" s="355"/>
      <c r="AA76" s="355"/>
      <c r="AB76" s="355"/>
      <c r="AC76" s="76">
        <f t="shared" si="3"/>
        <v>0</v>
      </c>
      <c r="AD76" s="355"/>
      <c r="AE76" s="355"/>
      <c r="AF76" s="355"/>
      <c r="AG76" s="355"/>
      <c r="AH76" s="355"/>
      <c r="AI76" s="355"/>
      <c r="AJ76" s="76">
        <f t="shared" si="24"/>
        <v>0</v>
      </c>
      <c r="AK76" s="355"/>
      <c r="AL76" s="355"/>
      <c r="AM76" s="355"/>
      <c r="AN76" s="355"/>
      <c r="AO76" s="355"/>
      <c r="AP76" s="355"/>
      <c r="AQ76" s="76">
        <f t="shared" si="25"/>
        <v>0</v>
      </c>
      <c r="AS76" s="75">
        <f t="shared" si="26"/>
        <v>61</v>
      </c>
      <c r="AT76" s="76">
        <f t="shared" si="7"/>
        <v>0</v>
      </c>
      <c r="AU76" s="76">
        <f t="shared" si="8"/>
        <v>0</v>
      </c>
      <c r="AV76" s="76">
        <f t="shared" si="9"/>
        <v>0</v>
      </c>
      <c r="AX76" s="75">
        <f t="shared" si="21"/>
        <v>61</v>
      </c>
      <c r="AY76" s="355"/>
      <c r="AZ76" s="355"/>
      <c r="BA76" s="355"/>
      <c r="BB76" s="355"/>
      <c r="BC76" s="355"/>
      <c r="BD76" s="355"/>
      <c r="BE76" s="76">
        <f t="shared" si="10"/>
        <v>0</v>
      </c>
      <c r="BF76" s="355"/>
      <c r="BG76" s="355"/>
      <c r="BH76" s="355"/>
      <c r="BI76" s="355"/>
      <c r="BJ76" s="355"/>
      <c r="BK76" s="355"/>
      <c r="BL76" s="76">
        <f t="shared" si="11"/>
        <v>0</v>
      </c>
      <c r="BM76" s="355"/>
      <c r="BN76" s="355"/>
      <c r="BO76" s="355"/>
      <c r="BP76" s="355"/>
      <c r="BQ76" s="355"/>
      <c r="BR76" s="355"/>
      <c r="BS76" s="76">
        <f t="shared" si="12"/>
        <v>0</v>
      </c>
      <c r="BT76" s="355"/>
      <c r="BU76" s="355"/>
      <c r="BV76" s="355"/>
      <c r="BW76" s="355"/>
      <c r="BX76" s="355"/>
      <c r="BY76" s="355"/>
      <c r="BZ76" s="76">
        <f t="shared" si="13"/>
        <v>0</v>
      </c>
      <c r="CA76" s="355"/>
      <c r="CB76" s="355"/>
      <c r="CC76" s="355"/>
      <c r="CD76" s="355"/>
      <c r="CE76" s="355"/>
      <c r="CF76" s="355"/>
      <c r="CG76" s="76">
        <f t="shared" si="14"/>
        <v>0</v>
      </c>
      <c r="CH76" s="355"/>
      <c r="CI76" s="355"/>
      <c r="CJ76" s="355"/>
      <c r="CK76" s="355"/>
      <c r="CL76" s="355"/>
      <c r="CM76" s="355"/>
      <c r="CN76" s="76">
        <f t="shared" si="15"/>
        <v>0</v>
      </c>
      <c r="CP76" s="75">
        <f t="shared" si="16"/>
        <v>61</v>
      </c>
      <c r="CQ76" s="76">
        <f t="shared" si="17"/>
        <v>0</v>
      </c>
      <c r="CR76" s="76">
        <f t="shared" si="18"/>
        <v>0</v>
      </c>
      <c r="CS76" s="76">
        <f t="shared" si="19"/>
        <v>0</v>
      </c>
    </row>
    <row r="77" spans="1:97" ht="18" customHeight="1" x14ac:dyDescent="0.25">
      <c r="A77" s="75">
        <f t="shared" si="20"/>
        <v>62</v>
      </c>
      <c r="B77" s="355"/>
      <c r="C77" s="355"/>
      <c r="D77" s="355"/>
      <c r="E77" s="355"/>
      <c r="F77" s="355"/>
      <c r="G77" s="355"/>
      <c r="H77" s="76">
        <f t="shared" si="22"/>
        <v>0</v>
      </c>
      <c r="I77" s="355"/>
      <c r="J77" s="355"/>
      <c r="K77" s="355"/>
      <c r="L77" s="355"/>
      <c r="M77" s="355"/>
      <c r="N77" s="355"/>
      <c r="O77" s="76">
        <f t="shared" si="23"/>
        <v>0</v>
      </c>
      <c r="P77" s="355"/>
      <c r="Q77" s="355"/>
      <c r="R77" s="355"/>
      <c r="S77" s="355"/>
      <c r="T77" s="355"/>
      <c r="U77" s="355"/>
      <c r="V77" s="76">
        <f t="shared" si="2"/>
        <v>0</v>
      </c>
      <c r="W77" s="355"/>
      <c r="X77" s="355"/>
      <c r="Y77" s="355"/>
      <c r="Z77" s="355"/>
      <c r="AA77" s="355"/>
      <c r="AB77" s="355"/>
      <c r="AC77" s="76">
        <f t="shared" si="3"/>
        <v>0</v>
      </c>
      <c r="AD77" s="355"/>
      <c r="AE77" s="355"/>
      <c r="AF77" s="355"/>
      <c r="AG77" s="355"/>
      <c r="AH77" s="355"/>
      <c r="AI77" s="355"/>
      <c r="AJ77" s="76">
        <f t="shared" si="24"/>
        <v>0</v>
      </c>
      <c r="AK77" s="355"/>
      <c r="AL77" s="355"/>
      <c r="AM77" s="355"/>
      <c r="AN77" s="355"/>
      <c r="AO77" s="355"/>
      <c r="AP77" s="355"/>
      <c r="AQ77" s="76">
        <f t="shared" si="25"/>
        <v>0</v>
      </c>
      <c r="AS77" s="75">
        <f t="shared" si="26"/>
        <v>62</v>
      </c>
      <c r="AT77" s="76">
        <f t="shared" si="7"/>
        <v>0</v>
      </c>
      <c r="AU77" s="76">
        <f t="shared" si="8"/>
        <v>0</v>
      </c>
      <c r="AV77" s="76">
        <f t="shared" si="9"/>
        <v>0</v>
      </c>
      <c r="AX77" s="75">
        <f t="shared" si="21"/>
        <v>62</v>
      </c>
      <c r="AY77" s="355"/>
      <c r="AZ77" s="355"/>
      <c r="BA77" s="355"/>
      <c r="BB77" s="355"/>
      <c r="BC77" s="355"/>
      <c r="BD77" s="355"/>
      <c r="BE77" s="76">
        <f t="shared" si="10"/>
        <v>0</v>
      </c>
      <c r="BF77" s="355"/>
      <c r="BG77" s="355"/>
      <c r="BH77" s="355"/>
      <c r="BI77" s="355"/>
      <c r="BJ77" s="355"/>
      <c r="BK77" s="355"/>
      <c r="BL77" s="76">
        <f t="shared" si="11"/>
        <v>0</v>
      </c>
      <c r="BM77" s="355"/>
      <c r="BN77" s="355"/>
      <c r="BO77" s="355"/>
      <c r="BP77" s="355"/>
      <c r="BQ77" s="355"/>
      <c r="BR77" s="355"/>
      <c r="BS77" s="76">
        <f t="shared" si="12"/>
        <v>0</v>
      </c>
      <c r="BT77" s="355"/>
      <c r="BU77" s="355"/>
      <c r="BV77" s="355"/>
      <c r="BW77" s="355"/>
      <c r="BX77" s="355"/>
      <c r="BY77" s="355"/>
      <c r="BZ77" s="76">
        <f t="shared" si="13"/>
        <v>0</v>
      </c>
      <c r="CA77" s="355"/>
      <c r="CB77" s="355"/>
      <c r="CC77" s="355"/>
      <c r="CD77" s="355"/>
      <c r="CE77" s="355"/>
      <c r="CF77" s="355"/>
      <c r="CG77" s="76">
        <f t="shared" si="14"/>
        <v>0</v>
      </c>
      <c r="CH77" s="355"/>
      <c r="CI77" s="355"/>
      <c r="CJ77" s="355"/>
      <c r="CK77" s="355"/>
      <c r="CL77" s="355"/>
      <c r="CM77" s="355"/>
      <c r="CN77" s="76">
        <f t="shared" si="15"/>
        <v>0</v>
      </c>
      <c r="CP77" s="75">
        <f t="shared" si="16"/>
        <v>62</v>
      </c>
      <c r="CQ77" s="76">
        <f t="shared" si="17"/>
        <v>0</v>
      </c>
      <c r="CR77" s="76">
        <f t="shared" si="18"/>
        <v>0</v>
      </c>
      <c r="CS77" s="76">
        <f t="shared" si="19"/>
        <v>0</v>
      </c>
    </row>
    <row r="78" spans="1:97" ht="18" customHeight="1" x14ac:dyDescent="0.25">
      <c r="A78" s="75">
        <f t="shared" si="20"/>
        <v>63</v>
      </c>
      <c r="B78" s="355"/>
      <c r="C78" s="355"/>
      <c r="D78" s="355"/>
      <c r="E78" s="355"/>
      <c r="F78" s="355"/>
      <c r="G78" s="355"/>
      <c r="H78" s="76">
        <f t="shared" si="22"/>
        <v>0</v>
      </c>
      <c r="I78" s="355"/>
      <c r="J78" s="355"/>
      <c r="K78" s="355"/>
      <c r="L78" s="355"/>
      <c r="M78" s="355"/>
      <c r="N78" s="355"/>
      <c r="O78" s="76">
        <f t="shared" si="23"/>
        <v>0</v>
      </c>
      <c r="P78" s="355"/>
      <c r="Q78" s="355"/>
      <c r="R78" s="355"/>
      <c r="S78" s="355"/>
      <c r="T78" s="355"/>
      <c r="U78" s="355"/>
      <c r="V78" s="76">
        <f t="shared" si="2"/>
        <v>0</v>
      </c>
      <c r="W78" s="355"/>
      <c r="X78" s="355"/>
      <c r="Y78" s="355"/>
      <c r="Z78" s="355"/>
      <c r="AA78" s="355"/>
      <c r="AB78" s="355"/>
      <c r="AC78" s="76">
        <f t="shared" si="3"/>
        <v>0</v>
      </c>
      <c r="AD78" s="355"/>
      <c r="AE78" s="355"/>
      <c r="AF78" s="355"/>
      <c r="AG78" s="355"/>
      <c r="AH78" s="355"/>
      <c r="AI78" s="355"/>
      <c r="AJ78" s="76">
        <f t="shared" si="24"/>
        <v>0</v>
      </c>
      <c r="AK78" s="355"/>
      <c r="AL78" s="355"/>
      <c r="AM78" s="355"/>
      <c r="AN78" s="355"/>
      <c r="AO78" s="355"/>
      <c r="AP78" s="355"/>
      <c r="AQ78" s="76">
        <f t="shared" si="25"/>
        <v>0</v>
      </c>
      <c r="AS78" s="75">
        <f t="shared" si="26"/>
        <v>63</v>
      </c>
      <c r="AT78" s="76">
        <f t="shared" si="7"/>
        <v>0</v>
      </c>
      <c r="AU78" s="76">
        <f t="shared" si="8"/>
        <v>0</v>
      </c>
      <c r="AV78" s="76">
        <f t="shared" si="9"/>
        <v>0</v>
      </c>
      <c r="AX78" s="75">
        <f t="shared" si="21"/>
        <v>63</v>
      </c>
      <c r="AY78" s="355"/>
      <c r="AZ78" s="355"/>
      <c r="BA78" s="355"/>
      <c r="BB78" s="355"/>
      <c r="BC78" s="355"/>
      <c r="BD78" s="355"/>
      <c r="BE78" s="76">
        <f t="shared" si="10"/>
        <v>0</v>
      </c>
      <c r="BF78" s="355"/>
      <c r="BG78" s="355"/>
      <c r="BH78" s="355"/>
      <c r="BI78" s="355"/>
      <c r="BJ78" s="355"/>
      <c r="BK78" s="355"/>
      <c r="BL78" s="76">
        <f t="shared" si="11"/>
        <v>0</v>
      </c>
      <c r="BM78" s="355"/>
      <c r="BN78" s="355"/>
      <c r="BO78" s="355"/>
      <c r="BP78" s="355"/>
      <c r="BQ78" s="355"/>
      <c r="BR78" s="355"/>
      <c r="BS78" s="76">
        <f t="shared" si="12"/>
        <v>0</v>
      </c>
      <c r="BT78" s="355"/>
      <c r="BU78" s="355"/>
      <c r="BV78" s="355"/>
      <c r="BW78" s="355"/>
      <c r="BX78" s="355"/>
      <c r="BY78" s="355"/>
      <c r="BZ78" s="76">
        <f t="shared" si="13"/>
        <v>0</v>
      </c>
      <c r="CA78" s="355"/>
      <c r="CB78" s="355"/>
      <c r="CC78" s="355"/>
      <c r="CD78" s="355"/>
      <c r="CE78" s="355"/>
      <c r="CF78" s="355"/>
      <c r="CG78" s="76">
        <f t="shared" si="14"/>
        <v>0</v>
      </c>
      <c r="CH78" s="355"/>
      <c r="CI78" s="355"/>
      <c r="CJ78" s="355"/>
      <c r="CK78" s="355"/>
      <c r="CL78" s="355"/>
      <c r="CM78" s="355"/>
      <c r="CN78" s="76">
        <f t="shared" si="15"/>
        <v>0</v>
      </c>
      <c r="CP78" s="75">
        <f t="shared" si="16"/>
        <v>63</v>
      </c>
      <c r="CQ78" s="76">
        <f t="shared" si="17"/>
        <v>0</v>
      </c>
      <c r="CR78" s="76">
        <f t="shared" si="18"/>
        <v>0</v>
      </c>
      <c r="CS78" s="76">
        <f t="shared" si="19"/>
        <v>0</v>
      </c>
    </row>
    <row r="79" spans="1:97" ht="18" customHeight="1" x14ac:dyDescent="0.25">
      <c r="A79" s="75">
        <f t="shared" si="20"/>
        <v>64</v>
      </c>
      <c r="B79" s="355"/>
      <c r="C79" s="355"/>
      <c r="D79" s="355"/>
      <c r="E79" s="355"/>
      <c r="F79" s="355"/>
      <c r="G79" s="355"/>
      <c r="H79" s="76">
        <f t="shared" si="22"/>
        <v>0</v>
      </c>
      <c r="I79" s="355"/>
      <c r="J79" s="355"/>
      <c r="K79" s="355"/>
      <c r="L79" s="355"/>
      <c r="M79" s="355"/>
      <c r="N79" s="355"/>
      <c r="O79" s="76">
        <f t="shared" si="23"/>
        <v>0</v>
      </c>
      <c r="P79" s="355"/>
      <c r="Q79" s="355"/>
      <c r="R79" s="355"/>
      <c r="S79" s="355"/>
      <c r="T79" s="355"/>
      <c r="U79" s="355"/>
      <c r="V79" s="76">
        <f t="shared" si="2"/>
        <v>0</v>
      </c>
      <c r="W79" s="355"/>
      <c r="X79" s="355"/>
      <c r="Y79" s="355"/>
      <c r="Z79" s="355"/>
      <c r="AA79" s="355"/>
      <c r="AB79" s="355"/>
      <c r="AC79" s="76">
        <f t="shared" si="3"/>
        <v>0</v>
      </c>
      <c r="AD79" s="355"/>
      <c r="AE79" s="355"/>
      <c r="AF79" s="355"/>
      <c r="AG79" s="355"/>
      <c r="AH79" s="355"/>
      <c r="AI79" s="355"/>
      <c r="AJ79" s="76">
        <f t="shared" si="24"/>
        <v>0</v>
      </c>
      <c r="AK79" s="355"/>
      <c r="AL79" s="355"/>
      <c r="AM79" s="355"/>
      <c r="AN79" s="355"/>
      <c r="AO79" s="355"/>
      <c r="AP79" s="355"/>
      <c r="AQ79" s="76">
        <f t="shared" si="25"/>
        <v>0</v>
      </c>
      <c r="AS79" s="75">
        <f t="shared" si="26"/>
        <v>64</v>
      </c>
      <c r="AT79" s="76">
        <f t="shared" si="7"/>
        <v>0</v>
      </c>
      <c r="AU79" s="76">
        <f t="shared" si="8"/>
        <v>0</v>
      </c>
      <c r="AV79" s="76">
        <f t="shared" si="9"/>
        <v>0</v>
      </c>
      <c r="AX79" s="75">
        <f t="shared" si="21"/>
        <v>64</v>
      </c>
      <c r="AY79" s="355"/>
      <c r="AZ79" s="355"/>
      <c r="BA79" s="355"/>
      <c r="BB79" s="355"/>
      <c r="BC79" s="355"/>
      <c r="BD79" s="355"/>
      <c r="BE79" s="76">
        <f t="shared" si="10"/>
        <v>0</v>
      </c>
      <c r="BF79" s="355"/>
      <c r="BG79" s="355"/>
      <c r="BH79" s="355"/>
      <c r="BI79" s="355"/>
      <c r="BJ79" s="355"/>
      <c r="BK79" s="355"/>
      <c r="BL79" s="76">
        <f t="shared" si="11"/>
        <v>0</v>
      </c>
      <c r="BM79" s="355"/>
      <c r="BN79" s="355"/>
      <c r="BO79" s="355"/>
      <c r="BP79" s="355"/>
      <c r="BQ79" s="355"/>
      <c r="BR79" s="355"/>
      <c r="BS79" s="76">
        <f t="shared" si="12"/>
        <v>0</v>
      </c>
      <c r="BT79" s="355"/>
      <c r="BU79" s="355"/>
      <c r="BV79" s="355"/>
      <c r="BW79" s="355"/>
      <c r="BX79" s="355"/>
      <c r="BY79" s="355"/>
      <c r="BZ79" s="76">
        <f t="shared" si="13"/>
        <v>0</v>
      </c>
      <c r="CA79" s="355"/>
      <c r="CB79" s="355"/>
      <c r="CC79" s="355"/>
      <c r="CD79" s="355"/>
      <c r="CE79" s="355"/>
      <c r="CF79" s="355"/>
      <c r="CG79" s="76">
        <f t="shared" si="14"/>
        <v>0</v>
      </c>
      <c r="CH79" s="355"/>
      <c r="CI79" s="355"/>
      <c r="CJ79" s="355"/>
      <c r="CK79" s="355"/>
      <c r="CL79" s="355"/>
      <c r="CM79" s="355"/>
      <c r="CN79" s="76">
        <f t="shared" si="15"/>
        <v>0</v>
      </c>
      <c r="CP79" s="75">
        <f t="shared" si="16"/>
        <v>64</v>
      </c>
      <c r="CQ79" s="76">
        <f t="shared" si="17"/>
        <v>0</v>
      </c>
      <c r="CR79" s="76">
        <f t="shared" si="18"/>
        <v>0</v>
      </c>
      <c r="CS79" s="76">
        <f t="shared" si="19"/>
        <v>0</v>
      </c>
    </row>
    <row r="80" spans="1:97" ht="18" customHeight="1" x14ac:dyDescent="0.25">
      <c r="A80" s="75">
        <f t="shared" si="20"/>
        <v>65</v>
      </c>
      <c r="B80" s="355"/>
      <c r="C80" s="355"/>
      <c r="D80" s="355"/>
      <c r="E80" s="355"/>
      <c r="F80" s="355"/>
      <c r="G80" s="355"/>
      <c r="H80" s="76">
        <f t="shared" si="22"/>
        <v>0</v>
      </c>
      <c r="I80" s="355"/>
      <c r="J80" s="355"/>
      <c r="K80" s="355"/>
      <c r="L80" s="355"/>
      <c r="M80" s="355"/>
      <c r="N80" s="355"/>
      <c r="O80" s="76">
        <f t="shared" si="23"/>
        <v>0</v>
      </c>
      <c r="P80" s="355"/>
      <c r="Q80" s="355"/>
      <c r="R80" s="355"/>
      <c r="S80" s="355"/>
      <c r="T80" s="355"/>
      <c r="U80" s="355"/>
      <c r="V80" s="76">
        <f t="shared" si="2"/>
        <v>0</v>
      </c>
      <c r="W80" s="355"/>
      <c r="X80" s="355"/>
      <c r="Y80" s="355"/>
      <c r="Z80" s="355"/>
      <c r="AA80" s="355"/>
      <c r="AB80" s="355"/>
      <c r="AC80" s="76">
        <f t="shared" si="3"/>
        <v>0</v>
      </c>
      <c r="AD80" s="355"/>
      <c r="AE80" s="355"/>
      <c r="AF80" s="355"/>
      <c r="AG80" s="355"/>
      <c r="AH80" s="355"/>
      <c r="AI80" s="355"/>
      <c r="AJ80" s="76">
        <f t="shared" si="24"/>
        <v>0</v>
      </c>
      <c r="AK80" s="355"/>
      <c r="AL80" s="355"/>
      <c r="AM80" s="355"/>
      <c r="AN80" s="355"/>
      <c r="AO80" s="355"/>
      <c r="AP80" s="355"/>
      <c r="AQ80" s="76">
        <f t="shared" si="25"/>
        <v>0</v>
      </c>
      <c r="AS80" s="75">
        <f t="shared" si="26"/>
        <v>65</v>
      </c>
      <c r="AT80" s="76">
        <f t="shared" si="7"/>
        <v>0</v>
      </c>
      <c r="AU80" s="76">
        <f t="shared" si="8"/>
        <v>0</v>
      </c>
      <c r="AV80" s="76">
        <f t="shared" si="9"/>
        <v>0</v>
      </c>
      <c r="AX80" s="75">
        <f t="shared" si="21"/>
        <v>65</v>
      </c>
      <c r="AY80" s="355"/>
      <c r="AZ80" s="355"/>
      <c r="BA80" s="355"/>
      <c r="BB80" s="355"/>
      <c r="BC80" s="355"/>
      <c r="BD80" s="355"/>
      <c r="BE80" s="76">
        <f t="shared" si="10"/>
        <v>0</v>
      </c>
      <c r="BF80" s="355"/>
      <c r="BG80" s="355"/>
      <c r="BH80" s="355"/>
      <c r="BI80" s="355"/>
      <c r="BJ80" s="355"/>
      <c r="BK80" s="355"/>
      <c r="BL80" s="76">
        <f t="shared" si="11"/>
        <v>0</v>
      </c>
      <c r="BM80" s="355"/>
      <c r="BN80" s="355"/>
      <c r="BO80" s="355"/>
      <c r="BP80" s="355"/>
      <c r="BQ80" s="355"/>
      <c r="BR80" s="355"/>
      <c r="BS80" s="76">
        <f t="shared" si="12"/>
        <v>0</v>
      </c>
      <c r="BT80" s="355"/>
      <c r="BU80" s="355"/>
      <c r="BV80" s="355"/>
      <c r="BW80" s="355"/>
      <c r="BX80" s="355"/>
      <c r="BY80" s="355"/>
      <c r="BZ80" s="76">
        <f t="shared" si="13"/>
        <v>0</v>
      </c>
      <c r="CA80" s="355"/>
      <c r="CB80" s="355"/>
      <c r="CC80" s="355"/>
      <c r="CD80" s="355"/>
      <c r="CE80" s="355"/>
      <c r="CF80" s="355"/>
      <c r="CG80" s="76">
        <f t="shared" si="14"/>
        <v>0</v>
      </c>
      <c r="CH80" s="355"/>
      <c r="CI80" s="355"/>
      <c r="CJ80" s="355"/>
      <c r="CK80" s="355"/>
      <c r="CL80" s="355"/>
      <c r="CM80" s="355"/>
      <c r="CN80" s="76">
        <f t="shared" si="15"/>
        <v>0</v>
      </c>
      <c r="CP80" s="75">
        <f t="shared" si="16"/>
        <v>65</v>
      </c>
      <c r="CQ80" s="76">
        <f t="shared" si="17"/>
        <v>0</v>
      </c>
      <c r="CR80" s="76">
        <f t="shared" si="18"/>
        <v>0</v>
      </c>
      <c r="CS80" s="76">
        <f t="shared" si="19"/>
        <v>0</v>
      </c>
    </row>
    <row r="81" spans="1:97" ht="18" customHeight="1" x14ac:dyDescent="0.25">
      <c r="A81" s="75">
        <f t="shared" si="20"/>
        <v>66</v>
      </c>
      <c r="B81" s="355"/>
      <c r="C81" s="355"/>
      <c r="D81" s="355"/>
      <c r="E81" s="355"/>
      <c r="F81" s="355"/>
      <c r="G81" s="355"/>
      <c r="H81" s="76">
        <f t="shared" si="22"/>
        <v>0</v>
      </c>
      <c r="I81" s="355"/>
      <c r="J81" s="355"/>
      <c r="K81" s="355"/>
      <c r="L81" s="355"/>
      <c r="M81" s="355"/>
      <c r="N81" s="355"/>
      <c r="O81" s="76">
        <f t="shared" si="23"/>
        <v>0</v>
      </c>
      <c r="P81" s="355"/>
      <c r="Q81" s="355"/>
      <c r="R81" s="355"/>
      <c r="S81" s="355"/>
      <c r="T81" s="355"/>
      <c r="U81" s="355"/>
      <c r="V81" s="76">
        <f t="shared" ref="V81:V144" si="27">SUM(Q81:T81)-P81-U81</f>
        <v>0</v>
      </c>
      <c r="W81" s="355"/>
      <c r="X81" s="355"/>
      <c r="Y81" s="355"/>
      <c r="Z81" s="355"/>
      <c r="AA81" s="355"/>
      <c r="AB81" s="355"/>
      <c r="AC81" s="76">
        <f t="shared" ref="AC81:AC144" si="28">SUM(X81:AA81)-W81-AB81</f>
        <v>0</v>
      </c>
      <c r="AD81" s="355"/>
      <c r="AE81" s="355"/>
      <c r="AF81" s="355"/>
      <c r="AG81" s="355"/>
      <c r="AH81" s="355"/>
      <c r="AI81" s="355"/>
      <c r="AJ81" s="76">
        <f t="shared" si="24"/>
        <v>0</v>
      </c>
      <c r="AK81" s="355"/>
      <c r="AL81" s="355"/>
      <c r="AM81" s="355"/>
      <c r="AN81" s="355"/>
      <c r="AO81" s="355"/>
      <c r="AP81" s="355"/>
      <c r="AQ81" s="76">
        <f t="shared" si="25"/>
        <v>0</v>
      </c>
      <c r="AS81" s="75">
        <f t="shared" si="26"/>
        <v>66</v>
      </c>
      <c r="AT81" s="76">
        <f t="shared" ref="AT81:AT144" si="29">H81+O81</f>
        <v>0</v>
      </c>
      <c r="AU81" s="76">
        <f t="shared" ref="AU81:AU144" si="30">AC81+V81</f>
        <v>0</v>
      </c>
      <c r="AV81" s="76">
        <f t="shared" ref="AV81:AV144" si="31">AJ81+AQ81</f>
        <v>0</v>
      </c>
      <c r="AX81" s="75">
        <f t="shared" si="21"/>
        <v>66</v>
      </c>
      <c r="AY81" s="355"/>
      <c r="AZ81" s="355"/>
      <c r="BA81" s="355"/>
      <c r="BB81" s="355"/>
      <c r="BC81" s="355"/>
      <c r="BD81" s="355"/>
      <c r="BE81" s="76">
        <f t="shared" ref="BE81:BE144" si="32">SUM(AZ81:BC81)-AY81-BD81</f>
        <v>0</v>
      </c>
      <c r="BF81" s="355"/>
      <c r="BG81" s="355"/>
      <c r="BH81" s="355"/>
      <c r="BI81" s="355"/>
      <c r="BJ81" s="355"/>
      <c r="BK81" s="355"/>
      <c r="BL81" s="76">
        <f t="shared" ref="BL81:BL144" si="33">SUM(BG81:BJ81)-BF81-BK81</f>
        <v>0</v>
      </c>
      <c r="BM81" s="355"/>
      <c r="BN81" s="355"/>
      <c r="BO81" s="355"/>
      <c r="BP81" s="355"/>
      <c r="BQ81" s="355"/>
      <c r="BR81" s="355"/>
      <c r="BS81" s="76">
        <f t="shared" ref="BS81:BS144" si="34">SUM(BN81:BQ81)-BM81-BR81</f>
        <v>0</v>
      </c>
      <c r="BT81" s="355"/>
      <c r="BU81" s="355"/>
      <c r="BV81" s="355"/>
      <c r="BW81" s="355"/>
      <c r="BX81" s="355"/>
      <c r="BY81" s="355"/>
      <c r="BZ81" s="76">
        <f t="shared" ref="BZ81:BZ144" si="35">SUM(BU81:BX81)-BT81-BY81</f>
        <v>0</v>
      </c>
      <c r="CA81" s="355"/>
      <c r="CB81" s="355"/>
      <c r="CC81" s="355"/>
      <c r="CD81" s="355"/>
      <c r="CE81" s="355"/>
      <c r="CF81" s="355"/>
      <c r="CG81" s="76">
        <f t="shared" ref="CG81:CG144" si="36">SUM(CB81:CE81)-CA81-CF81</f>
        <v>0</v>
      </c>
      <c r="CH81" s="355"/>
      <c r="CI81" s="355"/>
      <c r="CJ81" s="355"/>
      <c r="CK81" s="355"/>
      <c r="CL81" s="355"/>
      <c r="CM81" s="355"/>
      <c r="CN81" s="76">
        <f t="shared" ref="CN81:CN144" si="37">SUM(CI81:CL81)-CH81-CM81</f>
        <v>0</v>
      </c>
      <c r="CP81" s="75">
        <f t="shared" ref="CP81:CP144" si="38">AX81</f>
        <v>66</v>
      </c>
      <c r="CQ81" s="76">
        <f t="shared" ref="CQ81:CQ144" si="39">BE81+BL81</f>
        <v>0</v>
      </c>
      <c r="CR81" s="76">
        <f t="shared" ref="CR81:CR144" si="40">BZ81+BS81</f>
        <v>0</v>
      </c>
      <c r="CS81" s="76">
        <f t="shared" ref="CS81:CS144" si="41">CG81+CN81</f>
        <v>0</v>
      </c>
    </row>
    <row r="82" spans="1:97" ht="18" customHeight="1" x14ac:dyDescent="0.25">
      <c r="A82" s="75">
        <f t="shared" ref="A82:A145" si="42">A81+1</f>
        <v>67</v>
      </c>
      <c r="B82" s="355"/>
      <c r="C82" s="355"/>
      <c r="D82" s="355"/>
      <c r="E82" s="355"/>
      <c r="F82" s="355"/>
      <c r="G82" s="355"/>
      <c r="H82" s="76">
        <f t="shared" si="22"/>
        <v>0</v>
      </c>
      <c r="I82" s="355"/>
      <c r="J82" s="355"/>
      <c r="K82" s="355"/>
      <c r="L82" s="355"/>
      <c r="M82" s="355"/>
      <c r="N82" s="355"/>
      <c r="O82" s="76">
        <f t="shared" si="23"/>
        <v>0</v>
      </c>
      <c r="P82" s="355"/>
      <c r="Q82" s="355"/>
      <c r="R82" s="355"/>
      <c r="S82" s="355"/>
      <c r="T82" s="355"/>
      <c r="U82" s="355"/>
      <c r="V82" s="76">
        <f t="shared" si="27"/>
        <v>0</v>
      </c>
      <c r="W82" s="355"/>
      <c r="X82" s="355"/>
      <c r="Y82" s="355"/>
      <c r="Z82" s="355"/>
      <c r="AA82" s="355"/>
      <c r="AB82" s="355"/>
      <c r="AC82" s="76">
        <f t="shared" si="28"/>
        <v>0</v>
      </c>
      <c r="AD82" s="355"/>
      <c r="AE82" s="355"/>
      <c r="AF82" s="355"/>
      <c r="AG82" s="355"/>
      <c r="AH82" s="355"/>
      <c r="AI82" s="355"/>
      <c r="AJ82" s="76">
        <f t="shared" si="24"/>
        <v>0</v>
      </c>
      <c r="AK82" s="355"/>
      <c r="AL82" s="355"/>
      <c r="AM82" s="355"/>
      <c r="AN82" s="355"/>
      <c r="AO82" s="355"/>
      <c r="AP82" s="355"/>
      <c r="AQ82" s="76">
        <f t="shared" si="25"/>
        <v>0</v>
      </c>
      <c r="AS82" s="75">
        <f t="shared" si="26"/>
        <v>67</v>
      </c>
      <c r="AT82" s="76">
        <f t="shared" si="29"/>
        <v>0</v>
      </c>
      <c r="AU82" s="76">
        <f t="shared" si="30"/>
        <v>0</v>
      </c>
      <c r="AV82" s="76">
        <f t="shared" si="31"/>
        <v>0</v>
      </c>
      <c r="AX82" s="75">
        <f t="shared" ref="AX82:AX145" si="43">AX81+1</f>
        <v>67</v>
      </c>
      <c r="AY82" s="355"/>
      <c r="AZ82" s="355"/>
      <c r="BA82" s="355"/>
      <c r="BB82" s="355"/>
      <c r="BC82" s="355"/>
      <c r="BD82" s="355"/>
      <c r="BE82" s="76">
        <f t="shared" si="32"/>
        <v>0</v>
      </c>
      <c r="BF82" s="355"/>
      <c r="BG82" s="355"/>
      <c r="BH82" s="355"/>
      <c r="BI82" s="355"/>
      <c r="BJ82" s="355"/>
      <c r="BK82" s="355"/>
      <c r="BL82" s="76">
        <f t="shared" si="33"/>
        <v>0</v>
      </c>
      <c r="BM82" s="355"/>
      <c r="BN82" s="355"/>
      <c r="BO82" s="355"/>
      <c r="BP82" s="355"/>
      <c r="BQ82" s="355"/>
      <c r="BR82" s="355"/>
      <c r="BS82" s="76">
        <f t="shared" si="34"/>
        <v>0</v>
      </c>
      <c r="BT82" s="355"/>
      <c r="BU82" s="355"/>
      <c r="BV82" s="355"/>
      <c r="BW82" s="355"/>
      <c r="BX82" s="355"/>
      <c r="BY82" s="355"/>
      <c r="BZ82" s="76">
        <f t="shared" si="35"/>
        <v>0</v>
      </c>
      <c r="CA82" s="355"/>
      <c r="CB82" s="355"/>
      <c r="CC82" s="355"/>
      <c r="CD82" s="355"/>
      <c r="CE82" s="355"/>
      <c r="CF82" s="355"/>
      <c r="CG82" s="76">
        <f t="shared" si="36"/>
        <v>0</v>
      </c>
      <c r="CH82" s="355"/>
      <c r="CI82" s="355"/>
      <c r="CJ82" s="355"/>
      <c r="CK82" s="355"/>
      <c r="CL82" s="355"/>
      <c r="CM82" s="355"/>
      <c r="CN82" s="76">
        <f t="shared" si="37"/>
        <v>0</v>
      </c>
      <c r="CP82" s="75">
        <f t="shared" si="38"/>
        <v>67</v>
      </c>
      <c r="CQ82" s="76">
        <f t="shared" si="39"/>
        <v>0</v>
      </c>
      <c r="CR82" s="76">
        <f t="shared" si="40"/>
        <v>0</v>
      </c>
      <c r="CS82" s="76">
        <f t="shared" si="41"/>
        <v>0</v>
      </c>
    </row>
    <row r="83" spans="1:97" ht="18" customHeight="1" x14ac:dyDescent="0.25">
      <c r="A83" s="75">
        <f t="shared" si="42"/>
        <v>68</v>
      </c>
      <c r="B83" s="355"/>
      <c r="C83" s="355"/>
      <c r="D83" s="355"/>
      <c r="E83" s="355"/>
      <c r="F83" s="355"/>
      <c r="G83" s="355"/>
      <c r="H83" s="76">
        <f t="shared" si="22"/>
        <v>0</v>
      </c>
      <c r="I83" s="355"/>
      <c r="J83" s="355"/>
      <c r="K83" s="355"/>
      <c r="L83" s="355"/>
      <c r="M83" s="355"/>
      <c r="N83" s="355"/>
      <c r="O83" s="76">
        <f t="shared" si="23"/>
        <v>0</v>
      </c>
      <c r="P83" s="355"/>
      <c r="Q83" s="355"/>
      <c r="R83" s="355"/>
      <c r="S83" s="355"/>
      <c r="T83" s="355"/>
      <c r="U83" s="355"/>
      <c r="V83" s="76">
        <f t="shared" si="27"/>
        <v>0</v>
      </c>
      <c r="W83" s="355"/>
      <c r="X83" s="355"/>
      <c r="Y83" s="355"/>
      <c r="Z83" s="355"/>
      <c r="AA83" s="355"/>
      <c r="AB83" s="355"/>
      <c r="AC83" s="76">
        <f t="shared" si="28"/>
        <v>0</v>
      </c>
      <c r="AD83" s="355"/>
      <c r="AE83" s="355"/>
      <c r="AF83" s="355"/>
      <c r="AG83" s="355"/>
      <c r="AH83" s="355"/>
      <c r="AI83" s="355"/>
      <c r="AJ83" s="76">
        <f t="shared" si="24"/>
        <v>0</v>
      </c>
      <c r="AK83" s="355"/>
      <c r="AL83" s="355"/>
      <c r="AM83" s="355"/>
      <c r="AN83" s="355"/>
      <c r="AO83" s="355"/>
      <c r="AP83" s="355"/>
      <c r="AQ83" s="76">
        <f t="shared" si="25"/>
        <v>0</v>
      </c>
      <c r="AS83" s="75">
        <f t="shared" si="26"/>
        <v>68</v>
      </c>
      <c r="AT83" s="76">
        <f t="shared" si="29"/>
        <v>0</v>
      </c>
      <c r="AU83" s="76">
        <f t="shared" si="30"/>
        <v>0</v>
      </c>
      <c r="AV83" s="76">
        <f t="shared" si="31"/>
        <v>0</v>
      </c>
      <c r="AX83" s="75">
        <f t="shared" si="43"/>
        <v>68</v>
      </c>
      <c r="AY83" s="355"/>
      <c r="AZ83" s="355"/>
      <c r="BA83" s="355"/>
      <c r="BB83" s="355"/>
      <c r="BC83" s="355"/>
      <c r="BD83" s="355"/>
      <c r="BE83" s="76">
        <f t="shared" si="32"/>
        <v>0</v>
      </c>
      <c r="BF83" s="355"/>
      <c r="BG83" s="355"/>
      <c r="BH83" s="355"/>
      <c r="BI83" s="355"/>
      <c r="BJ83" s="355"/>
      <c r="BK83" s="355"/>
      <c r="BL83" s="76">
        <f t="shared" si="33"/>
        <v>0</v>
      </c>
      <c r="BM83" s="355"/>
      <c r="BN83" s="355"/>
      <c r="BO83" s="355"/>
      <c r="BP83" s="355"/>
      <c r="BQ83" s="355"/>
      <c r="BR83" s="355"/>
      <c r="BS83" s="76">
        <f t="shared" si="34"/>
        <v>0</v>
      </c>
      <c r="BT83" s="355"/>
      <c r="BU83" s="355"/>
      <c r="BV83" s="355"/>
      <c r="BW83" s="355"/>
      <c r="BX83" s="355"/>
      <c r="BY83" s="355"/>
      <c r="BZ83" s="76">
        <f t="shared" si="35"/>
        <v>0</v>
      </c>
      <c r="CA83" s="355"/>
      <c r="CB83" s="355"/>
      <c r="CC83" s="355"/>
      <c r="CD83" s="355"/>
      <c r="CE83" s="355"/>
      <c r="CF83" s="355"/>
      <c r="CG83" s="76">
        <f t="shared" si="36"/>
        <v>0</v>
      </c>
      <c r="CH83" s="355"/>
      <c r="CI83" s="355"/>
      <c r="CJ83" s="355"/>
      <c r="CK83" s="355"/>
      <c r="CL83" s="355"/>
      <c r="CM83" s="355"/>
      <c r="CN83" s="76">
        <f t="shared" si="37"/>
        <v>0</v>
      </c>
      <c r="CP83" s="75">
        <f t="shared" si="38"/>
        <v>68</v>
      </c>
      <c r="CQ83" s="76">
        <f t="shared" si="39"/>
        <v>0</v>
      </c>
      <c r="CR83" s="76">
        <f t="shared" si="40"/>
        <v>0</v>
      </c>
      <c r="CS83" s="76">
        <f t="shared" si="41"/>
        <v>0</v>
      </c>
    </row>
    <row r="84" spans="1:97" ht="18" customHeight="1" x14ac:dyDescent="0.25">
      <c r="A84" s="75">
        <f t="shared" si="42"/>
        <v>69</v>
      </c>
      <c r="B84" s="355"/>
      <c r="C84" s="355"/>
      <c r="D84" s="355"/>
      <c r="E84" s="355"/>
      <c r="F84" s="355"/>
      <c r="G84" s="355"/>
      <c r="H84" s="76">
        <f t="shared" si="22"/>
        <v>0</v>
      </c>
      <c r="I84" s="355"/>
      <c r="J84" s="355"/>
      <c r="K84" s="355"/>
      <c r="L84" s="355"/>
      <c r="M84" s="355"/>
      <c r="N84" s="355"/>
      <c r="O84" s="76">
        <f t="shared" si="23"/>
        <v>0</v>
      </c>
      <c r="P84" s="355"/>
      <c r="Q84" s="355"/>
      <c r="R84" s="355"/>
      <c r="S84" s="355"/>
      <c r="T84" s="355"/>
      <c r="U84" s="355"/>
      <c r="V84" s="76">
        <f t="shared" si="27"/>
        <v>0</v>
      </c>
      <c r="W84" s="355"/>
      <c r="X84" s="355"/>
      <c r="Y84" s="355"/>
      <c r="Z84" s="355"/>
      <c r="AA84" s="355"/>
      <c r="AB84" s="355"/>
      <c r="AC84" s="76">
        <f t="shared" si="28"/>
        <v>0</v>
      </c>
      <c r="AD84" s="355"/>
      <c r="AE84" s="355"/>
      <c r="AF84" s="355"/>
      <c r="AG84" s="355"/>
      <c r="AH84" s="355"/>
      <c r="AI84" s="355"/>
      <c r="AJ84" s="76">
        <f t="shared" si="24"/>
        <v>0</v>
      </c>
      <c r="AK84" s="355"/>
      <c r="AL84" s="355"/>
      <c r="AM84" s="355"/>
      <c r="AN84" s="355"/>
      <c r="AO84" s="355"/>
      <c r="AP84" s="355"/>
      <c r="AQ84" s="76">
        <f t="shared" si="25"/>
        <v>0</v>
      </c>
      <c r="AS84" s="75">
        <f t="shared" si="26"/>
        <v>69</v>
      </c>
      <c r="AT84" s="76">
        <f t="shared" si="29"/>
        <v>0</v>
      </c>
      <c r="AU84" s="76">
        <f t="shared" si="30"/>
        <v>0</v>
      </c>
      <c r="AV84" s="76">
        <f t="shared" si="31"/>
        <v>0</v>
      </c>
      <c r="AX84" s="75">
        <f t="shared" si="43"/>
        <v>69</v>
      </c>
      <c r="AY84" s="355"/>
      <c r="AZ84" s="355"/>
      <c r="BA84" s="355"/>
      <c r="BB84" s="355"/>
      <c r="BC84" s="355"/>
      <c r="BD84" s="355"/>
      <c r="BE84" s="76">
        <f t="shared" si="32"/>
        <v>0</v>
      </c>
      <c r="BF84" s="355"/>
      <c r="BG84" s="355"/>
      <c r="BH84" s="355"/>
      <c r="BI84" s="355"/>
      <c r="BJ84" s="355"/>
      <c r="BK84" s="355"/>
      <c r="BL84" s="76">
        <f t="shared" si="33"/>
        <v>0</v>
      </c>
      <c r="BM84" s="355"/>
      <c r="BN84" s="355"/>
      <c r="BO84" s="355"/>
      <c r="BP84" s="355"/>
      <c r="BQ84" s="355"/>
      <c r="BR84" s="355"/>
      <c r="BS84" s="76">
        <f t="shared" si="34"/>
        <v>0</v>
      </c>
      <c r="BT84" s="355"/>
      <c r="BU84" s="355"/>
      <c r="BV84" s="355"/>
      <c r="BW84" s="355"/>
      <c r="BX84" s="355"/>
      <c r="BY84" s="355"/>
      <c r="BZ84" s="76">
        <f t="shared" si="35"/>
        <v>0</v>
      </c>
      <c r="CA84" s="355"/>
      <c r="CB84" s="355"/>
      <c r="CC84" s="355"/>
      <c r="CD84" s="355"/>
      <c r="CE84" s="355"/>
      <c r="CF84" s="355"/>
      <c r="CG84" s="76">
        <f t="shared" si="36"/>
        <v>0</v>
      </c>
      <c r="CH84" s="355"/>
      <c r="CI84" s="355"/>
      <c r="CJ84" s="355"/>
      <c r="CK84" s="355"/>
      <c r="CL84" s="355"/>
      <c r="CM84" s="355"/>
      <c r="CN84" s="76">
        <f t="shared" si="37"/>
        <v>0</v>
      </c>
      <c r="CP84" s="75">
        <f t="shared" si="38"/>
        <v>69</v>
      </c>
      <c r="CQ84" s="76">
        <f t="shared" si="39"/>
        <v>0</v>
      </c>
      <c r="CR84" s="76">
        <f t="shared" si="40"/>
        <v>0</v>
      </c>
      <c r="CS84" s="76">
        <f t="shared" si="41"/>
        <v>0</v>
      </c>
    </row>
    <row r="85" spans="1:97" ht="18" customHeight="1" x14ac:dyDescent="0.25">
      <c r="A85" s="75">
        <f t="shared" si="42"/>
        <v>70</v>
      </c>
      <c r="B85" s="355"/>
      <c r="C85" s="355"/>
      <c r="D85" s="355"/>
      <c r="E85" s="355"/>
      <c r="F85" s="355"/>
      <c r="G85" s="355"/>
      <c r="H85" s="76">
        <f t="shared" si="22"/>
        <v>0</v>
      </c>
      <c r="I85" s="355"/>
      <c r="J85" s="355"/>
      <c r="K85" s="355"/>
      <c r="L85" s="355"/>
      <c r="M85" s="355"/>
      <c r="N85" s="355"/>
      <c r="O85" s="76">
        <f t="shared" si="23"/>
        <v>0</v>
      </c>
      <c r="P85" s="355"/>
      <c r="Q85" s="355"/>
      <c r="R85" s="355"/>
      <c r="S85" s="355"/>
      <c r="T85" s="355"/>
      <c r="U85" s="355"/>
      <c r="V85" s="76">
        <f t="shared" si="27"/>
        <v>0</v>
      </c>
      <c r="W85" s="355"/>
      <c r="X85" s="355"/>
      <c r="Y85" s="355"/>
      <c r="Z85" s="355"/>
      <c r="AA85" s="355"/>
      <c r="AB85" s="355"/>
      <c r="AC85" s="76">
        <f t="shared" si="28"/>
        <v>0</v>
      </c>
      <c r="AD85" s="355"/>
      <c r="AE85" s="355"/>
      <c r="AF85" s="355"/>
      <c r="AG85" s="355"/>
      <c r="AH85" s="355"/>
      <c r="AI85" s="355"/>
      <c r="AJ85" s="76">
        <f t="shared" si="24"/>
        <v>0</v>
      </c>
      <c r="AK85" s="355"/>
      <c r="AL85" s="355"/>
      <c r="AM85" s="355"/>
      <c r="AN85" s="355"/>
      <c r="AO85" s="355"/>
      <c r="AP85" s="355"/>
      <c r="AQ85" s="76">
        <f t="shared" si="25"/>
        <v>0</v>
      </c>
      <c r="AS85" s="75">
        <f t="shared" si="26"/>
        <v>70</v>
      </c>
      <c r="AT85" s="76">
        <f t="shared" si="29"/>
        <v>0</v>
      </c>
      <c r="AU85" s="76">
        <f t="shared" si="30"/>
        <v>0</v>
      </c>
      <c r="AV85" s="76">
        <f t="shared" si="31"/>
        <v>0</v>
      </c>
      <c r="AX85" s="75">
        <f t="shared" si="43"/>
        <v>70</v>
      </c>
      <c r="AY85" s="355"/>
      <c r="AZ85" s="355"/>
      <c r="BA85" s="355"/>
      <c r="BB85" s="355"/>
      <c r="BC85" s="355"/>
      <c r="BD85" s="355"/>
      <c r="BE85" s="76">
        <f t="shared" si="32"/>
        <v>0</v>
      </c>
      <c r="BF85" s="355"/>
      <c r="BG85" s="355"/>
      <c r="BH85" s="355"/>
      <c r="BI85" s="355"/>
      <c r="BJ85" s="355"/>
      <c r="BK85" s="355"/>
      <c r="BL85" s="76">
        <f t="shared" si="33"/>
        <v>0</v>
      </c>
      <c r="BM85" s="355"/>
      <c r="BN85" s="355"/>
      <c r="BO85" s="355"/>
      <c r="BP85" s="355"/>
      <c r="BQ85" s="355"/>
      <c r="BR85" s="355"/>
      <c r="BS85" s="76">
        <f t="shared" si="34"/>
        <v>0</v>
      </c>
      <c r="BT85" s="355"/>
      <c r="BU85" s="355"/>
      <c r="BV85" s="355"/>
      <c r="BW85" s="355"/>
      <c r="BX85" s="355"/>
      <c r="BY85" s="355"/>
      <c r="BZ85" s="76">
        <f t="shared" si="35"/>
        <v>0</v>
      </c>
      <c r="CA85" s="355"/>
      <c r="CB85" s="355"/>
      <c r="CC85" s="355"/>
      <c r="CD85" s="355"/>
      <c r="CE85" s="355"/>
      <c r="CF85" s="355"/>
      <c r="CG85" s="76">
        <f t="shared" si="36"/>
        <v>0</v>
      </c>
      <c r="CH85" s="355"/>
      <c r="CI85" s="355"/>
      <c r="CJ85" s="355"/>
      <c r="CK85" s="355"/>
      <c r="CL85" s="355"/>
      <c r="CM85" s="355"/>
      <c r="CN85" s="76">
        <f t="shared" si="37"/>
        <v>0</v>
      </c>
      <c r="CP85" s="75">
        <f t="shared" si="38"/>
        <v>70</v>
      </c>
      <c r="CQ85" s="76">
        <f t="shared" si="39"/>
        <v>0</v>
      </c>
      <c r="CR85" s="76">
        <f t="shared" si="40"/>
        <v>0</v>
      </c>
      <c r="CS85" s="76">
        <f t="shared" si="41"/>
        <v>0</v>
      </c>
    </row>
    <row r="86" spans="1:97" ht="18" customHeight="1" x14ac:dyDescent="0.25">
      <c r="A86" s="75">
        <f t="shared" si="42"/>
        <v>71</v>
      </c>
      <c r="B86" s="355"/>
      <c r="C86" s="355"/>
      <c r="D86" s="355"/>
      <c r="E86" s="355"/>
      <c r="F86" s="355"/>
      <c r="G86" s="355"/>
      <c r="H86" s="76">
        <f t="shared" si="22"/>
        <v>0</v>
      </c>
      <c r="I86" s="355"/>
      <c r="J86" s="355"/>
      <c r="K86" s="355"/>
      <c r="L86" s="355"/>
      <c r="M86" s="355"/>
      <c r="N86" s="355"/>
      <c r="O86" s="76">
        <f t="shared" si="23"/>
        <v>0</v>
      </c>
      <c r="P86" s="355"/>
      <c r="Q86" s="355"/>
      <c r="R86" s="355"/>
      <c r="S86" s="355"/>
      <c r="T86" s="355"/>
      <c r="U86" s="355"/>
      <c r="V86" s="76">
        <f t="shared" si="27"/>
        <v>0</v>
      </c>
      <c r="W86" s="355"/>
      <c r="X86" s="355"/>
      <c r="Y86" s="355"/>
      <c r="Z86" s="355"/>
      <c r="AA86" s="355"/>
      <c r="AB86" s="355"/>
      <c r="AC86" s="76">
        <f t="shared" si="28"/>
        <v>0</v>
      </c>
      <c r="AD86" s="355"/>
      <c r="AE86" s="355"/>
      <c r="AF86" s="355"/>
      <c r="AG86" s="355"/>
      <c r="AH86" s="355"/>
      <c r="AI86" s="355"/>
      <c r="AJ86" s="76">
        <f t="shared" si="24"/>
        <v>0</v>
      </c>
      <c r="AK86" s="355"/>
      <c r="AL86" s="355"/>
      <c r="AM86" s="355"/>
      <c r="AN86" s="355"/>
      <c r="AO86" s="355"/>
      <c r="AP86" s="355"/>
      <c r="AQ86" s="76">
        <f t="shared" si="25"/>
        <v>0</v>
      </c>
      <c r="AS86" s="75">
        <f t="shared" si="26"/>
        <v>71</v>
      </c>
      <c r="AT86" s="76">
        <f t="shared" si="29"/>
        <v>0</v>
      </c>
      <c r="AU86" s="76">
        <f t="shared" si="30"/>
        <v>0</v>
      </c>
      <c r="AV86" s="76">
        <f t="shared" si="31"/>
        <v>0</v>
      </c>
      <c r="AX86" s="75">
        <f t="shared" si="43"/>
        <v>71</v>
      </c>
      <c r="AY86" s="355"/>
      <c r="AZ86" s="355"/>
      <c r="BA86" s="355"/>
      <c r="BB86" s="355"/>
      <c r="BC86" s="355"/>
      <c r="BD86" s="355"/>
      <c r="BE86" s="76">
        <f t="shared" si="32"/>
        <v>0</v>
      </c>
      <c r="BF86" s="355"/>
      <c r="BG86" s="355"/>
      <c r="BH86" s="355"/>
      <c r="BI86" s="355"/>
      <c r="BJ86" s="355"/>
      <c r="BK86" s="355"/>
      <c r="BL86" s="76">
        <f t="shared" si="33"/>
        <v>0</v>
      </c>
      <c r="BM86" s="355"/>
      <c r="BN86" s="355"/>
      <c r="BO86" s="355"/>
      <c r="BP86" s="355"/>
      <c r="BQ86" s="355"/>
      <c r="BR86" s="355"/>
      <c r="BS86" s="76">
        <f t="shared" si="34"/>
        <v>0</v>
      </c>
      <c r="BT86" s="355"/>
      <c r="BU86" s="355"/>
      <c r="BV86" s="355"/>
      <c r="BW86" s="355"/>
      <c r="BX86" s="355"/>
      <c r="BY86" s="355"/>
      <c r="BZ86" s="76">
        <f t="shared" si="35"/>
        <v>0</v>
      </c>
      <c r="CA86" s="355"/>
      <c r="CB86" s="355"/>
      <c r="CC86" s="355"/>
      <c r="CD86" s="355"/>
      <c r="CE86" s="355"/>
      <c r="CF86" s="355"/>
      <c r="CG86" s="76">
        <f t="shared" si="36"/>
        <v>0</v>
      </c>
      <c r="CH86" s="355"/>
      <c r="CI86" s="355"/>
      <c r="CJ86" s="355"/>
      <c r="CK86" s="355"/>
      <c r="CL86" s="355"/>
      <c r="CM86" s="355"/>
      <c r="CN86" s="76">
        <f t="shared" si="37"/>
        <v>0</v>
      </c>
      <c r="CP86" s="75">
        <f t="shared" si="38"/>
        <v>71</v>
      </c>
      <c r="CQ86" s="76">
        <f t="shared" si="39"/>
        <v>0</v>
      </c>
      <c r="CR86" s="76">
        <f t="shared" si="40"/>
        <v>0</v>
      </c>
      <c r="CS86" s="76">
        <f t="shared" si="41"/>
        <v>0</v>
      </c>
    </row>
    <row r="87" spans="1:97" ht="18" customHeight="1" x14ac:dyDescent="0.25">
      <c r="A87" s="75">
        <f t="shared" si="42"/>
        <v>72</v>
      </c>
      <c r="B87" s="355"/>
      <c r="C87" s="355"/>
      <c r="D87" s="355"/>
      <c r="E87" s="355"/>
      <c r="F87" s="355"/>
      <c r="G87" s="355"/>
      <c r="H87" s="76">
        <f t="shared" si="22"/>
        <v>0</v>
      </c>
      <c r="I87" s="355"/>
      <c r="J87" s="355"/>
      <c r="K87" s="355"/>
      <c r="L87" s="355"/>
      <c r="M87" s="355"/>
      <c r="N87" s="355"/>
      <c r="O87" s="76">
        <f t="shared" si="23"/>
        <v>0</v>
      </c>
      <c r="P87" s="355"/>
      <c r="Q87" s="355"/>
      <c r="R87" s="355"/>
      <c r="S87" s="355"/>
      <c r="T87" s="355"/>
      <c r="U87" s="355"/>
      <c r="V87" s="76">
        <f t="shared" si="27"/>
        <v>0</v>
      </c>
      <c r="W87" s="355"/>
      <c r="X87" s="355"/>
      <c r="Y87" s="355"/>
      <c r="Z87" s="355"/>
      <c r="AA87" s="355"/>
      <c r="AB87" s="355"/>
      <c r="AC87" s="76">
        <f t="shared" si="28"/>
        <v>0</v>
      </c>
      <c r="AD87" s="355"/>
      <c r="AE87" s="355"/>
      <c r="AF87" s="355"/>
      <c r="AG87" s="355"/>
      <c r="AH87" s="355"/>
      <c r="AI87" s="355"/>
      <c r="AJ87" s="76">
        <f t="shared" si="24"/>
        <v>0</v>
      </c>
      <c r="AK87" s="355"/>
      <c r="AL87" s="355"/>
      <c r="AM87" s="355"/>
      <c r="AN87" s="355"/>
      <c r="AO87" s="355"/>
      <c r="AP87" s="355"/>
      <c r="AQ87" s="76">
        <f t="shared" si="25"/>
        <v>0</v>
      </c>
      <c r="AS87" s="75">
        <f t="shared" si="26"/>
        <v>72</v>
      </c>
      <c r="AT87" s="76">
        <f t="shared" si="29"/>
        <v>0</v>
      </c>
      <c r="AU87" s="76">
        <f t="shared" si="30"/>
        <v>0</v>
      </c>
      <c r="AV87" s="76">
        <f t="shared" si="31"/>
        <v>0</v>
      </c>
      <c r="AX87" s="75">
        <f t="shared" si="43"/>
        <v>72</v>
      </c>
      <c r="AY87" s="355"/>
      <c r="AZ87" s="355"/>
      <c r="BA87" s="355"/>
      <c r="BB87" s="355"/>
      <c r="BC87" s="355"/>
      <c r="BD87" s="355"/>
      <c r="BE87" s="76">
        <f t="shared" si="32"/>
        <v>0</v>
      </c>
      <c r="BF87" s="355"/>
      <c r="BG87" s="355"/>
      <c r="BH87" s="355"/>
      <c r="BI87" s="355"/>
      <c r="BJ87" s="355"/>
      <c r="BK87" s="355"/>
      <c r="BL87" s="76">
        <f t="shared" si="33"/>
        <v>0</v>
      </c>
      <c r="BM87" s="355"/>
      <c r="BN87" s="355"/>
      <c r="BO87" s="355"/>
      <c r="BP87" s="355"/>
      <c r="BQ87" s="355"/>
      <c r="BR87" s="355"/>
      <c r="BS87" s="76">
        <f t="shared" si="34"/>
        <v>0</v>
      </c>
      <c r="BT87" s="355"/>
      <c r="BU87" s="355"/>
      <c r="BV87" s="355"/>
      <c r="BW87" s="355"/>
      <c r="BX87" s="355"/>
      <c r="BY87" s="355"/>
      <c r="BZ87" s="76">
        <f t="shared" si="35"/>
        <v>0</v>
      </c>
      <c r="CA87" s="355"/>
      <c r="CB87" s="355"/>
      <c r="CC87" s="355"/>
      <c r="CD87" s="355"/>
      <c r="CE87" s="355"/>
      <c r="CF87" s="355"/>
      <c r="CG87" s="76">
        <f t="shared" si="36"/>
        <v>0</v>
      </c>
      <c r="CH87" s="355"/>
      <c r="CI87" s="355"/>
      <c r="CJ87" s="355"/>
      <c r="CK87" s="355"/>
      <c r="CL87" s="355"/>
      <c r="CM87" s="355"/>
      <c r="CN87" s="76">
        <f t="shared" si="37"/>
        <v>0</v>
      </c>
      <c r="CP87" s="75">
        <f t="shared" si="38"/>
        <v>72</v>
      </c>
      <c r="CQ87" s="76">
        <f t="shared" si="39"/>
        <v>0</v>
      </c>
      <c r="CR87" s="76">
        <f t="shared" si="40"/>
        <v>0</v>
      </c>
      <c r="CS87" s="76">
        <f t="shared" si="41"/>
        <v>0</v>
      </c>
    </row>
    <row r="88" spans="1:97" ht="18" customHeight="1" x14ac:dyDescent="0.25">
      <c r="A88" s="75">
        <f t="shared" si="42"/>
        <v>73</v>
      </c>
      <c r="B88" s="355"/>
      <c r="C88" s="355"/>
      <c r="D88" s="355"/>
      <c r="E88" s="355"/>
      <c r="F88" s="355"/>
      <c r="G88" s="355"/>
      <c r="H88" s="76">
        <f t="shared" si="22"/>
        <v>0</v>
      </c>
      <c r="I88" s="355"/>
      <c r="J88" s="355"/>
      <c r="K88" s="355"/>
      <c r="L88" s="355"/>
      <c r="M88" s="355"/>
      <c r="N88" s="355"/>
      <c r="O88" s="76">
        <f t="shared" si="23"/>
        <v>0</v>
      </c>
      <c r="P88" s="355"/>
      <c r="Q88" s="355"/>
      <c r="R88" s="355"/>
      <c r="S88" s="355"/>
      <c r="T88" s="355"/>
      <c r="U88" s="355"/>
      <c r="V88" s="76">
        <f t="shared" si="27"/>
        <v>0</v>
      </c>
      <c r="W88" s="355"/>
      <c r="X88" s="355"/>
      <c r="Y88" s="355"/>
      <c r="Z88" s="355"/>
      <c r="AA88" s="355"/>
      <c r="AB88" s="355"/>
      <c r="AC88" s="76">
        <f t="shared" si="28"/>
        <v>0</v>
      </c>
      <c r="AD88" s="355"/>
      <c r="AE88" s="355"/>
      <c r="AF88" s="355"/>
      <c r="AG88" s="355"/>
      <c r="AH88" s="355"/>
      <c r="AI88" s="355"/>
      <c r="AJ88" s="76">
        <f t="shared" si="24"/>
        <v>0</v>
      </c>
      <c r="AK88" s="355"/>
      <c r="AL88" s="355"/>
      <c r="AM88" s="355"/>
      <c r="AN88" s="355"/>
      <c r="AO88" s="355"/>
      <c r="AP88" s="355"/>
      <c r="AQ88" s="76">
        <f t="shared" si="25"/>
        <v>0</v>
      </c>
      <c r="AS88" s="75">
        <f t="shared" si="26"/>
        <v>73</v>
      </c>
      <c r="AT88" s="76">
        <f t="shared" si="29"/>
        <v>0</v>
      </c>
      <c r="AU88" s="76">
        <f t="shared" si="30"/>
        <v>0</v>
      </c>
      <c r="AV88" s="76">
        <f t="shared" si="31"/>
        <v>0</v>
      </c>
      <c r="AX88" s="75">
        <f t="shared" si="43"/>
        <v>73</v>
      </c>
      <c r="AY88" s="355"/>
      <c r="AZ88" s="355"/>
      <c r="BA88" s="355"/>
      <c r="BB88" s="355"/>
      <c r="BC88" s="355"/>
      <c r="BD88" s="355"/>
      <c r="BE88" s="76">
        <f t="shared" si="32"/>
        <v>0</v>
      </c>
      <c r="BF88" s="355"/>
      <c r="BG88" s="355"/>
      <c r="BH88" s="355"/>
      <c r="BI88" s="355"/>
      <c r="BJ88" s="355"/>
      <c r="BK88" s="355"/>
      <c r="BL88" s="76">
        <f t="shared" si="33"/>
        <v>0</v>
      </c>
      <c r="BM88" s="355"/>
      <c r="BN88" s="355"/>
      <c r="BO88" s="355"/>
      <c r="BP88" s="355"/>
      <c r="BQ88" s="355"/>
      <c r="BR88" s="355"/>
      <c r="BS88" s="76">
        <f t="shared" si="34"/>
        <v>0</v>
      </c>
      <c r="BT88" s="355"/>
      <c r="BU88" s="355"/>
      <c r="BV88" s="355"/>
      <c r="BW88" s="355"/>
      <c r="BX88" s="355"/>
      <c r="BY88" s="355"/>
      <c r="BZ88" s="76">
        <f t="shared" si="35"/>
        <v>0</v>
      </c>
      <c r="CA88" s="355"/>
      <c r="CB88" s="355"/>
      <c r="CC88" s="355"/>
      <c r="CD88" s="355"/>
      <c r="CE88" s="355"/>
      <c r="CF88" s="355"/>
      <c r="CG88" s="76">
        <f t="shared" si="36"/>
        <v>0</v>
      </c>
      <c r="CH88" s="355"/>
      <c r="CI88" s="355"/>
      <c r="CJ88" s="355"/>
      <c r="CK88" s="355"/>
      <c r="CL88" s="355"/>
      <c r="CM88" s="355"/>
      <c r="CN88" s="76">
        <f t="shared" si="37"/>
        <v>0</v>
      </c>
      <c r="CP88" s="75">
        <f t="shared" si="38"/>
        <v>73</v>
      </c>
      <c r="CQ88" s="76">
        <f t="shared" si="39"/>
        <v>0</v>
      </c>
      <c r="CR88" s="76">
        <f t="shared" si="40"/>
        <v>0</v>
      </c>
      <c r="CS88" s="76">
        <f t="shared" si="41"/>
        <v>0</v>
      </c>
    </row>
    <row r="89" spans="1:97" ht="18" customHeight="1" x14ac:dyDescent="0.25">
      <c r="A89" s="75">
        <f t="shared" si="42"/>
        <v>74</v>
      </c>
      <c r="B89" s="355"/>
      <c r="C89" s="355"/>
      <c r="D89" s="355"/>
      <c r="E89" s="355"/>
      <c r="F89" s="355"/>
      <c r="G89" s="355"/>
      <c r="H89" s="76">
        <f t="shared" si="22"/>
        <v>0</v>
      </c>
      <c r="I89" s="355"/>
      <c r="J89" s="355"/>
      <c r="K89" s="355"/>
      <c r="L89" s="355"/>
      <c r="M89" s="355"/>
      <c r="N89" s="355"/>
      <c r="O89" s="76">
        <f t="shared" si="23"/>
        <v>0</v>
      </c>
      <c r="P89" s="355"/>
      <c r="Q89" s="355"/>
      <c r="R89" s="355"/>
      <c r="S89" s="355"/>
      <c r="T89" s="355"/>
      <c r="U89" s="355"/>
      <c r="V89" s="76">
        <f t="shared" si="27"/>
        <v>0</v>
      </c>
      <c r="W89" s="355"/>
      <c r="X89" s="355"/>
      <c r="Y89" s="355"/>
      <c r="Z89" s="355"/>
      <c r="AA89" s="355"/>
      <c r="AB89" s="355"/>
      <c r="AC89" s="76">
        <f t="shared" si="28"/>
        <v>0</v>
      </c>
      <c r="AD89" s="355"/>
      <c r="AE89" s="355"/>
      <c r="AF89" s="355"/>
      <c r="AG89" s="355"/>
      <c r="AH89" s="355"/>
      <c r="AI89" s="355"/>
      <c r="AJ89" s="76">
        <f t="shared" si="24"/>
        <v>0</v>
      </c>
      <c r="AK89" s="355"/>
      <c r="AL89" s="355"/>
      <c r="AM89" s="355"/>
      <c r="AN89" s="355"/>
      <c r="AO89" s="355"/>
      <c r="AP89" s="355"/>
      <c r="AQ89" s="76">
        <f t="shared" si="25"/>
        <v>0</v>
      </c>
      <c r="AS89" s="75">
        <f t="shared" si="26"/>
        <v>74</v>
      </c>
      <c r="AT89" s="76">
        <f t="shared" si="29"/>
        <v>0</v>
      </c>
      <c r="AU89" s="76">
        <f t="shared" si="30"/>
        <v>0</v>
      </c>
      <c r="AV89" s="76">
        <f t="shared" si="31"/>
        <v>0</v>
      </c>
      <c r="AX89" s="75">
        <f t="shared" si="43"/>
        <v>74</v>
      </c>
      <c r="AY89" s="355"/>
      <c r="AZ89" s="355"/>
      <c r="BA89" s="355"/>
      <c r="BB89" s="355"/>
      <c r="BC89" s="355"/>
      <c r="BD89" s="355"/>
      <c r="BE89" s="76">
        <f t="shared" si="32"/>
        <v>0</v>
      </c>
      <c r="BF89" s="355"/>
      <c r="BG89" s="355"/>
      <c r="BH89" s="355"/>
      <c r="BI89" s="355"/>
      <c r="BJ89" s="355"/>
      <c r="BK89" s="355"/>
      <c r="BL89" s="76">
        <f t="shared" si="33"/>
        <v>0</v>
      </c>
      <c r="BM89" s="355"/>
      <c r="BN89" s="355"/>
      <c r="BO89" s="355"/>
      <c r="BP89" s="355"/>
      <c r="BQ89" s="355"/>
      <c r="BR89" s="355"/>
      <c r="BS89" s="76">
        <f t="shared" si="34"/>
        <v>0</v>
      </c>
      <c r="BT89" s="355"/>
      <c r="BU89" s="355"/>
      <c r="BV89" s="355"/>
      <c r="BW89" s="355"/>
      <c r="BX89" s="355"/>
      <c r="BY89" s="355"/>
      <c r="BZ89" s="76">
        <f t="shared" si="35"/>
        <v>0</v>
      </c>
      <c r="CA89" s="355"/>
      <c r="CB89" s="355"/>
      <c r="CC89" s="355"/>
      <c r="CD89" s="355"/>
      <c r="CE89" s="355"/>
      <c r="CF89" s="355"/>
      <c r="CG89" s="76">
        <f t="shared" si="36"/>
        <v>0</v>
      </c>
      <c r="CH89" s="355"/>
      <c r="CI89" s="355"/>
      <c r="CJ89" s="355"/>
      <c r="CK89" s="355"/>
      <c r="CL89" s="355"/>
      <c r="CM89" s="355"/>
      <c r="CN89" s="76">
        <f t="shared" si="37"/>
        <v>0</v>
      </c>
      <c r="CP89" s="75">
        <f t="shared" si="38"/>
        <v>74</v>
      </c>
      <c r="CQ89" s="76">
        <f t="shared" si="39"/>
        <v>0</v>
      </c>
      <c r="CR89" s="76">
        <f t="shared" si="40"/>
        <v>0</v>
      </c>
      <c r="CS89" s="76">
        <f t="shared" si="41"/>
        <v>0</v>
      </c>
    </row>
    <row r="90" spans="1:97" ht="18" customHeight="1" x14ac:dyDescent="0.25">
      <c r="A90" s="75">
        <f t="shared" si="42"/>
        <v>75</v>
      </c>
      <c r="B90" s="355"/>
      <c r="C90" s="355"/>
      <c r="D90" s="355"/>
      <c r="E90" s="355"/>
      <c r="F90" s="355"/>
      <c r="G90" s="355"/>
      <c r="H90" s="76">
        <f t="shared" si="22"/>
        <v>0</v>
      </c>
      <c r="I90" s="355"/>
      <c r="J90" s="355"/>
      <c r="K90" s="355"/>
      <c r="L90" s="355"/>
      <c r="M90" s="355"/>
      <c r="N90" s="355"/>
      <c r="O90" s="76">
        <f t="shared" si="23"/>
        <v>0</v>
      </c>
      <c r="P90" s="355"/>
      <c r="Q90" s="355"/>
      <c r="R90" s="355"/>
      <c r="S90" s="355"/>
      <c r="T90" s="355"/>
      <c r="U90" s="355"/>
      <c r="V90" s="76">
        <f t="shared" si="27"/>
        <v>0</v>
      </c>
      <c r="W90" s="355"/>
      <c r="X90" s="355"/>
      <c r="Y90" s="355"/>
      <c r="Z90" s="355"/>
      <c r="AA90" s="355"/>
      <c r="AB90" s="355"/>
      <c r="AC90" s="76">
        <f t="shared" si="28"/>
        <v>0</v>
      </c>
      <c r="AD90" s="355"/>
      <c r="AE90" s="355"/>
      <c r="AF90" s="355"/>
      <c r="AG90" s="355"/>
      <c r="AH90" s="355"/>
      <c r="AI90" s="355"/>
      <c r="AJ90" s="76">
        <f t="shared" si="24"/>
        <v>0</v>
      </c>
      <c r="AK90" s="355"/>
      <c r="AL90" s="355"/>
      <c r="AM90" s="355"/>
      <c r="AN90" s="355"/>
      <c r="AO90" s="355"/>
      <c r="AP90" s="355"/>
      <c r="AQ90" s="76">
        <f t="shared" si="25"/>
        <v>0</v>
      </c>
      <c r="AS90" s="75">
        <f t="shared" si="26"/>
        <v>75</v>
      </c>
      <c r="AT90" s="76">
        <f t="shared" si="29"/>
        <v>0</v>
      </c>
      <c r="AU90" s="76">
        <f t="shared" si="30"/>
        <v>0</v>
      </c>
      <c r="AV90" s="76">
        <f t="shared" si="31"/>
        <v>0</v>
      </c>
      <c r="AX90" s="75">
        <f t="shared" si="43"/>
        <v>75</v>
      </c>
      <c r="AY90" s="355"/>
      <c r="AZ90" s="355"/>
      <c r="BA90" s="355"/>
      <c r="BB90" s="355"/>
      <c r="BC90" s="355"/>
      <c r="BD90" s="355"/>
      <c r="BE90" s="76">
        <f t="shared" si="32"/>
        <v>0</v>
      </c>
      <c r="BF90" s="355"/>
      <c r="BG90" s="355"/>
      <c r="BH90" s="355"/>
      <c r="BI90" s="355"/>
      <c r="BJ90" s="355"/>
      <c r="BK90" s="355"/>
      <c r="BL90" s="76">
        <f t="shared" si="33"/>
        <v>0</v>
      </c>
      <c r="BM90" s="355"/>
      <c r="BN90" s="355"/>
      <c r="BO90" s="355"/>
      <c r="BP90" s="355"/>
      <c r="BQ90" s="355"/>
      <c r="BR90" s="355"/>
      <c r="BS90" s="76">
        <f t="shared" si="34"/>
        <v>0</v>
      </c>
      <c r="BT90" s="355"/>
      <c r="BU90" s="355"/>
      <c r="BV90" s="355"/>
      <c r="BW90" s="355"/>
      <c r="BX90" s="355"/>
      <c r="BY90" s="355"/>
      <c r="BZ90" s="76">
        <f t="shared" si="35"/>
        <v>0</v>
      </c>
      <c r="CA90" s="355"/>
      <c r="CB90" s="355"/>
      <c r="CC90" s="355"/>
      <c r="CD90" s="355"/>
      <c r="CE90" s="355"/>
      <c r="CF90" s="355"/>
      <c r="CG90" s="76">
        <f t="shared" si="36"/>
        <v>0</v>
      </c>
      <c r="CH90" s="355"/>
      <c r="CI90" s="355"/>
      <c r="CJ90" s="355"/>
      <c r="CK90" s="355"/>
      <c r="CL90" s="355"/>
      <c r="CM90" s="355"/>
      <c r="CN90" s="76">
        <f t="shared" si="37"/>
        <v>0</v>
      </c>
      <c r="CP90" s="75">
        <f t="shared" si="38"/>
        <v>75</v>
      </c>
      <c r="CQ90" s="76">
        <f t="shared" si="39"/>
        <v>0</v>
      </c>
      <c r="CR90" s="76">
        <f t="shared" si="40"/>
        <v>0</v>
      </c>
      <c r="CS90" s="76">
        <f t="shared" si="41"/>
        <v>0</v>
      </c>
    </row>
    <row r="91" spans="1:97" ht="18" customHeight="1" x14ac:dyDescent="0.25">
      <c r="A91" s="75">
        <f t="shared" si="42"/>
        <v>76</v>
      </c>
      <c r="B91" s="355"/>
      <c r="C91" s="355"/>
      <c r="D91" s="355"/>
      <c r="E91" s="355"/>
      <c r="F91" s="355"/>
      <c r="G91" s="355"/>
      <c r="H91" s="76">
        <f t="shared" si="22"/>
        <v>0</v>
      </c>
      <c r="I91" s="355"/>
      <c r="J91" s="355"/>
      <c r="K91" s="355"/>
      <c r="L91" s="355"/>
      <c r="M91" s="355"/>
      <c r="N91" s="355"/>
      <c r="O91" s="76">
        <f t="shared" si="23"/>
        <v>0</v>
      </c>
      <c r="P91" s="355"/>
      <c r="Q91" s="355"/>
      <c r="R91" s="355"/>
      <c r="S91" s="355"/>
      <c r="T91" s="355"/>
      <c r="U91" s="355"/>
      <c r="V91" s="76">
        <f t="shared" si="27"/>
        <v>0</v>
      </c>
      <c r="W91" s="355"/>
      <c r="X91" s="355"/>
      <c r="Y91" s="355"/>
      <c r="Z91" s="355"/>
      <c r="AA91" s="355"/>
      <c r="AB91" s="355"/>
      <c r="AC91" s="76">
        <f t="shared" si="28"/>
        <v>0</v>
      </c>
      <c r="AD91" s="355"/>
      <c r="AE91" s="355"/>
      <c r="AF91" s="355"/>
      <c r="AG91" s="355"/>
      <c r="AH91" s="355"/>
      <c r="AI91" s="355"/>
      <c r="AJ91" s="76">
        <f t="shared" si="24"/>
        <v>0</v>
      </c>
      <c r="AK91" s="355"/>
      <c r="AL91" s="355"/>
      <c r="AM91" s="355"/>
      <c r="AN91" s="355"/>
      <c r="AO91" s="355"/>
      <c r="AP91" s="355"/>
      <c r="AQ91" s="76">
        <f t="shared" si="25"/>
        <v>0</v>
      </c>
      <c r="AS91" s="75">
        <f t="shared" si="26"/>
        <v>76</v>
      </c>
      <c r="AT91" s="76">
        <f t="shared" si="29"/>
        <v>0</v>
      </c>
      <c r="AU91" s="76">
        <f t="shared" si="30"/>
        <v>0</v>
      </c>
      <c r="AV91" s="76">
        <f t="shared" si="31"/>
        <v>0</v>
      </c>
      <c r="AX91" s="75">
        <f t="shared" si="43"/>
        <v>76</v>
      </c>
      <c r="AY91" s="355"/>
      <c r="AZ91" s="355"/>
      <c r="BA91" s="355"/>
      <c r="BB91" s="355"/>
      <c r="BC91" s="355"/>
      <c r="BD91" s="355"/>
      <c r="BE91" s="76">
        <f t="shared" si="32"/>
        <v>0</v>
      </c>
      <c r="BF91" s="355"/>
      <c r="BG91" s="355"/>
      <c r="BH91" s="355"/>
      <c r="BI91" s="355"/>
      <c r="BJ91" s="355"/>
      <c r="BK91" s="355"/>
      <c r="BL91" s="76">
        <f t="shared" si="33"/>
        <v>0</v>
      </c>
      <c r="BM91" s="355"/>
      <c r="BN91" s="355"/>
      <c r="BO91" s="355"/>
      <c r="BP91" s="355"/>
      <c r="BQ91" s="355"/>
      <c r="BR91" s="355"/>
      <c r="BS91" s="76">
        <f t="shared" si="34"/>
        <v>0</v>
      </c>
      <c r="BT91" s="355"/>
      <c r="BU91" s="355"/>
      <c r="BV91" s="355"/>
      <c r="BW91" s="355"/>
      <c r="BX91" s="355"/>
      <c r="BY91" s="355"/>
      <c r="BZ91" s="76">
        <f t="shared" si="35"/>
        <v>0</v>
      </c>
      <c r="CA91" s="355"/>
      <c r="CB91" s="355"/>
      <c r="CC91" s="355"/>
      <c r="CD91" s="355"/>
      <c r="CE91" s="355"/>
      <c r="CF91" s="355"/>
      <c r="CG91" s="76">
        <f t="shared" si="36"/>
        <v>0</v>
      </c>
      <c r="CH91" s="355"/>
      <c r="CI91" s="355"/>
      <c r="CJ91" s="355"/>
      <c r="CK91" s="355"/>
      <c r="CL91" s="355"/>
      <c r="CM91" s="355"/>
      <c r="CN91" s="76">
        <f t="shared" si="37"/>
        <v>0</v>
      </c>
      <c r="CP91" s="75">
        <f t="shared" si="38"/>
        <v>76</v>
      </c>
      <c r="CQ91" s="76">
        <f t="shared" si="39"/>
        <v>0</v>
      </c>
      <c r="CR91" s="76">
        <f t="shared" si="40"/>
        <v>0</v>
      </c>
      <c r="CS91" s="76">
        <f t="shared" si="41"/>
        <v>0</v>
      </c>
    </row>
    <row r="92" spans="1:97" ht="18" customHeight="1" x14ac:dyDescent="0.25">
      <c r="A92" s="75">
        <f t="shared" si="42"/>
        <v>77</v>
      </c>
      <c r="B92" s="355"/>
      <c r="C92" s="355"/>
      <c r="D92" s="355"/>
      <c r="E92" s="355"/>
      <c r="F92" s="355"/>
      <c r="G92" s="355"/>
      <c r="H92" s="76">
        <f t="shared" si="22"/>
        <v>0</v>
      </c>
      <c r="I92" s="355"/>
      <c r="J92" s="355"/>
      <c r="K92" s="355"/>
      <c r="L92" s="355"/>
      <c r="M92" s="355"/>
      <c r="N92" s="355"/>
      <c r="O92" s="76">
        <f t="shared" si="23"/>
        <v>0</v>
      </c>
      <c r="P92" s="355"/>
      <c r="Q92" s="355"/>
      <c r="R92" s="355"/>
      <c r="S92" s="355"/>
      <c r="T92" s="355"/>
      <c r="U92" s="355"/>
      <c r="V92" s="76">
        <f t="shared" si="27"/>
        <v>0</v>
      </c>
      <c r="W92" s="355"/>
      <c r="X92" s="355"/>
      <c r="Y92" s="355"/>
      <c r="Z92" s="355"/>
      <c r="AA92" s="355"/>
      <c r="AB92" s="355"/>
      <c r="AC92" s="76">
        <f t="shared" si="28"/>
        <v>0</v>
      </c>
      <c r="AD92" s="355"/>
      <c r="AE92" s="355"/>
      <c r="AF92" s="355"/>
      <c r="AG92" s="355"/>
      <c r="AH92" s="355"/>
      <c r="AI92" s="355"/>
      <c r="AJ92" s="76">
        <f t="shared" si="24"/>
        <v>0</v>
      </c>
      <c r="AK92" s="355"/>
      <c r="AL92" s="355"/>
      <c r="AM92" s="355"/>
      <c r="AN92" s="355"/>
      <c r="AO92" s="355"/>
      <c r="AP92" s="355"/>
      <c r="AQ92" s="76">
        <f t="shared" si="25"/>
        <v>0</v>
      </c>
      <c r="AS92" s="75">
        <f t="shared" si="26"/>
        <v>77</v>
      </c>
      <c r="AT92" s="76">
        <f t="shared" si="29"/>
        <v>0</v>
      </c>
      <c r="AU92" s="76">
        <f t="shared" si="30"/>
        <v>0</v>
      </c>
      <c r="AV92" s="76">
        <f t="shared" si="31"/>
        <v>0</v>
      </c>
      <c r="AX92" s="75">
        <f t="shared" si="43"/>
        <v>77</v>
      </c>
      <c r="AY92" s="355"/>
      <c r="AZ92" s="355"/>
      <c r="BA92" s="355"/>
      <c r="BB92" s="355"/>
      <c r="BC92" s="355"/>
      <c r="BD92" s="355"/>
      <c r="BE92" s="76">
        <f t="shared" si="32"/>
        <v>0</v>
      </c>
      <c r="BF92" s="355"/>
      <c r="BG92" s="355"/>
      <c r="BH92" s="355"/>
      <c r="BI92" s="355"/>
      <c r="BJ92" s="355"/>
      <c r="BK92" s="355"/>
      <c r="BL92" s="76">
        <f t="shared" si="33"/>
        <v>0</v>
      </c>
      <c r="BM92" s="355"/>
      <c r="BN92" s="355"/>
      <c r="BO92" s="355"/>
      <c r="BP92" s="355"/>
      <c r="BQ92" s="355"/>
      <c r="BR92" s="355"/>
      <c r="BS92" s="76">
        <f t="shared" si="34"/>
        <v>0</v>
      </c>
      <c r="BT92" s="355"/>
      <c r="BU92" s="355"/>
      <c r="BV92" s="355"/>
      <c r="BW92" s="355"/>
      <c r="BX92" s="355"/>
      <c r="BY92" s="355"/>
      <c r="BZ92" s="76">
        <f t="shared" si="35"/>
        <v>0</v>
      </c>
      <c r="CA92" s="355"/>
      <c r="CB92" s="355"/>
      <c r="CC92" s="355"/>
      <c r="CD92" s="355"/>
      <c r="CE92" s="355"/>
      <c r="CF92" s="355"/>
      <c r="CG92" s="76">
        <f t="shared" si="36"/>
        <v>0</v>
      </c>
      <c r="CH92" s="355"/>
      <c r="CI92" s="355"/>
      <c r="CJ92" s="355"/>
      <c r="CK92" s="355"/>
      <c r="CL92" s="355"/>
      <c r="CM92" s="355"/>
      <c r="CN92" s="76">
        <f t="shared" si="37"/>
        <v>0</v>
      </c>
      <c r="CP92" s="75">
        <f t="shared" si="38"/>
        <v>77</v>
      </c>
      <c r="CQ92" s="76">
        <f t="shared" si="39"/>
        <v>0</v>
      </c>
      <c r="CR92" s="76">
        <f t="shared" si="40"/>
        <v>0</v>
      </c>
      <c r="CS92" s="76">
        <f t="shared" si="41"/>
        <v>0</v>
      </c>
    </row>
    <row r="93" spans="1:97" ht="18" customHeight="1" x14ac:dyDescent="0.25">
      <c r="A93" s="75">
        <f t="shared" si="42"/>
        <v>78</v>
      </c>
      <c r="B93" s="355"/>
      <c r="C93" s="355"/>
      <c r="D93" s="355"/>
      <c r="E93" s="355"/>
      <c r="F93" s="355"/>
      <c r="G93" s="355"/>
      <c r="H93" s="76">
        <f t="shared" si="22"/>
        <v>0</v>
      </c>
      <c r="I93" s="355"/>
      <c r="J93" s="355"/>
      <c r="K93" s="355"/>
      <c r="L93" s="355"/>
      <c r="M93" s="355"/>
      <c r="N93" s="355"/>
      <c r="O93" s="76">
        <f t="shared" si="23"/>
        <v>0</v>
      </c>
      <c r="P93" s="355"/>
      <c r="Q93" s="355"/>
      <c r="R93" s="355"/>
      <c r="S93" s="355"/>
      <c r="T93" s="355"/>
      <c r="U93" s="355"/>
      <c r="V93" s="76">
        <f t="shared" si="27"/>
        <v>0</v>
      </c>
      <c r="W93" s="355"/>
      <c r="X93" s="355"/>
      <c r="Y93" s="355"/>
      <c r="Z93" s="355"/>
      <c r="AA93" s="355"/>
      <c r="AB93" s="355"/>
      <c r="AC93" s="76">
        <f t="shared" si="28"/>
        <v>0</v>
      </c>
      <c r="AD93" s="355"/>
      <c r="AE93" s="355"/>
      <c r="AF93" s="355"/>
      <c r="AG93" s="355"/>
      <c r="AH93" s="355"/>
      <c r="AI93" s="355"/>
      <c r="AJ93" s="76">
        <f t="shared" si="24"/>
        <v>0</v>
      </c>
      <c r="AK93" s="355"/>
      <c r="AL93" s="355"/>
      <c r="AM93" s="355"/>
      <c r="AN93" s="355"/>
      <c r="AO93" s="355"/>
      <c r="AP93" s="355"/>
      <c r="AQ93" s="76">
        <f t="shared" si="25"/>
        <v>0</v>
      </c>
      <c r="AS93" s="75">
        <f t="shared" si="26"/>
        <v>78</v>
      </c>
      <c r="AT93" s="76">
        <f t="shared" si="29"/>
        <v>0</v>
      </c>
      <c r="AU93" s="76">
        <f t="shared" si="30"/>
        <v>0</v>
      </c>
      <c r="AV93" s="76">
        <f t="shared" si="31"/>
        <v>0</v>
      </c>
      <c r="AX93" s="75">
        <f t="shared" si="43"/>
        <v>78</v>
      </c>
      <c r="AY93" s="355"/>
      <c r="AZ93" s="355"/>
      <c r="BA93" s="355"/>
      <c r="BB93" s="355"/>
      <c r="BC93" s="355"/>
      <c r="BD93" s="355"/>
      <c r="BE93" s="76">
        <f t="shared" si="32"/>
        <v>0</v>
      </c>
      <c r="BF93" s="355"/>
      <c r="BG93" s="355"/>
      <c r="BH93" s="355"/>
      <c r="BI93" s="355"/>
      <c r="BJ93" s="355"/>
      <c r="BK93" s="355"/>
      <c r="BL93" s="76">
        <f t="shared" si="33"/>
        <v>0</v>
      </c>
      <c r="BM93" s="355"/>
      <c r="BN93" s="355"/>
      <c r="BO93" s="355"/>
      <c r="BP93" s="355"/>
      <c r="BQ93" s="355"/>
      <c r="BR93" s="355"/>
      <c r="BS93" s="76">
        <f t="shared" si="34"/>
        <v>0</v>
      </c>
      <c r="BT93" s="355"/>
      <c r="BU93" s="355"/>
      <c r="BV93" s="355"/>
      <c r="BW93" s="355"/>
      <c r="BX93" s="355"/>
      <c r="BY93" s="355"/>
      <c r="BZ93" s="76">
        <f t="shared" si="35"/>
        <v>0</v>
      </c>
      <c r="CA93" s="355"/>
      <c r="CB93" s="355"/>
      <c r="CC93" s="355"/>
      <c r="CD93" s="355"/>
      <c r="CE93" s="355"/>
      <c r="CF93" s="355"/>
      <c r="CG93" s="76">
        <f t="shared" si="36"/>
        <v>0</v>
      </c>
      <c r="CH93" s="355"/>
      <c r="CI93" s="355"/>
      <c r="CJ93" s="355"/>
      <c r="CK93" s="355"/>
      <c r="CL93" s="355"/>
      <c r="CM93" s="355"/>
      <c r="CN93" s="76">
        <f t="shared" si="37"/>
        <v>0</v>
      </c>
      <c r="CP93" s="75">
        <f t="shared" si="38"/>
        <v>78</v>
      </c>
      <c r="CQ93" s="76">
        <f t="shared" si="39"/>
        <v>0</v>
      </c>
      <c r="CR93" s="76">
        <f t="shared" si="40"/>
        <v>0</v>
      </c>
      <c r="CS93" s="76">
        <f t="shared" si="41"/>
        <v>0</v>
      </c>
    </row>
    <row r="94" spans="1:97" ht="18" customHeight="1" x14ac:dyDescent="0.25">
      <c r="A94" s="75">
        <f t="shared" si="42"/>
        <v>79</v>
      </c>
      <c r="B94" s="355"/>
      <c r="C94" s="355"/>
      <c r="D94" s="355"/>
      <c r="E94" s="355"/>
      <c r="F94" s="355"/>
      <c r="G94" s="355"/>
      <c r="H94" s="76">
        <f t="shared" si="22"/>
        <v>0</v>
      </c>
      <c r="I94" s="355"/>
      <c r="J94" s="355"/>
      <c r="K94" s="355"/>
      <c r="L94" s="355"/>
      <c r="M94" s="355"/>
      <c r="N94" s="355"/>
      <c r="O94" s="76">
        <f t="shared" si="23"/>
        <v>0</v>
      </c>
      <c r="P94" s="355"/>
      <c r="Q94" s="355"/>
      <c r="R94" s="355"/>
      <c r="S94" s="355"/>
      <c r="T94" s="355"/>
      <c r="U94" s="355"/>
      <c r="V94" s="76">
        <f t="shared" si="27"/>
        <v>0</v>
      </c>
      <c r="W94" s="355"/>
      <c r="X94" s="355"/>
      <c r="Y94" s="355"/>
      <c r="Z94" s="355"/>
      <c r="AA94" s="355"/>
      <c r="AB94" s="355"/>
      <c r="AC94" s="76">
        <f t="shared" si="28"/>
        <v>0</v>
      </c>
      <c r="AD94" s="355"/>
      <c r="AE94" s="355"/>
      <c r="AF94" s="355"/>
      <c r="AG94" s="355"/>
      <c r="AH94" s="355"/>
      <c r="AI94" s="355"/>
      <c r="AJ94" s="76">
        <f t="shared" si="24"/>
        <v>0</v>
      </c>
      <c r="AK94" s="355"/>
      <c r="AL94" s="355"/>
      <c r="AM94" s="355"/>
      <c r="AN94" s="355"/>
      <c r="AO94" s="355"/>
      <c r="AP94" s="355"/>
      <c r="AQ94" s="76">
        <f t="shared" si="25"/>
        <v>0</v>
      </c>
      <c r="AS94" s="75">
        <f t="shared" si="26"/>
        <v>79</v>
      </c>
      <c r="AT94" s="76">
        <f t="shared" si="29"/>
        <v>0</v>
      </c>
      <c r="AU94" s="76">
        <f t="shared" si="30"/>
        <v>0</v>
      </c>
      <c r="AV94" s="76">
        <f t="shared" si="31"/>
        <v>0</v>
      </c>
      <c r="AX94" s="75">
        <f t="shared" si="43"/>
        <v>79</v>
      </c>
      <c r="AY94" s="355"/>
      <c r="AZ94" s="355"/>
      <c r="BA94" s="355"/>
      <c r="BB94" s="355"/>
      <c r="BC94" s="355"/>
      <c r="BD94" s="355"/>
      <c r="BE94" s="76">
        <f t="shared" si="32"/>
        <v>0</v>
      </c>
      <c r="BF94" s="355"/>
      <c r="BG94" s="355"/>
      <c r="BH94" s="355"/>
      <c r="BI94" s="355"/>
      <c r="BJ94" s="355"/>
      <c r="BK94" s="355"/>
      <c r="BL94" s="76">
        <f t="shared" si="33"/>
        <v>0</v>
      </c>
      <c r="BM94" s="355"/>
      <c r="BN94" s="355"/>
      <c r="BO94" s="355"/>
      <c r="BP94" s="355"/>
      <c r="BQ94" s="355"/>
      <c r="BR94" s="355"/>
      <c r="BS94" s="76">
        <f t="shared" si="34"/>
        <v>0</v>
      </c>
      <c r="BT94" s="355"/>
      <c r="BU94" s="355"/>
      <c r="BV94" s="355"/>
      <c r="BW94" s="355"/>
      <c r="BX94" s="355"/>
      <c r="BY94" s="355"/>
      <c r="BZ94" s="76">
        <f t="shared" si="35"/>
        <v>0</v>
      </c>
      <c r="CA94" s="355"/>
      <c r="CB94" s="355"/>
      <c r="CC94" s="355"/>
      <c r="CD94" s="355"/>
      <c r="CE94" s="355"/>
      <c r="CF94" s="355"/>
      <c r="CG94" s="76">
        <f t="shared" si="36"/>
        <v>0</v>
      </c>
      <c r="CH94" s="355"/>
      <c r="CI94" s="355"/>
      <c r="CJ94" s="355"/>
      <c r="CK94" s="355"/>
      <c r="CL94" s="355"/>
      <c r="CM94" s="355"/>
      <c r="CN94" s="76">
        <f t="shared" si="37"/>
        <v>0</v>
      </c>
      <c r="CP94" s="75">
        <f t="shared" si="38"/>
        <v>79</v>
      </c>
      <c r="CQ94" s="76">
        <f t="shared" si="39"/>
        <v>0</v>
      </c>
      <c r="CR94" s="76">
        <f t="shared" si="40"/>
        <v>0</v>
      </c>
      <c r="CS94" s="76">
        <f t="shared" si="41"/>
        <v>0</v>
      </c>
    </row>
    <row r="95" spans="1:97" ht="18" customHeight="1" x14ac:dyDescent="0.25">
      <c r="A95" s="75">
        <f t="shared" si="42"/>
        <v>80</v>
      </c>
      <c r="B95" s="355"/>
      <c r="C95" s="355"/>
      <c r="D95" s="355"/>
      <c r="E95" s="355"/>
      <c r="F95" s="355"/>
      <c r="G95" s="355"/>
      <c r="H95" s="76">
        <f t="shared" si="22"/>
        <v>0</v>
      </c>
      <c r="I95" s="355"/>
      <c r="J95" s="355"/>
      <c r="K95" s="355"/>
      <c r="L95" s="355"/>
      <c r="M95" s="355"/>
      <c r="N95" s="355"/>
      <c r="O95" s="76">
        <f t="shared" si="23"/>
        <v>0</v>
      </c>
      <c r="P95" s="355"/>
      <c r="Q95" s="355"/>
      <c r="R95" s="355"/>
      <c r="S95" s="355"/>
      <c r="T95" s="355"/>
      <c r="U95" s="355"/>
      <c r="V95" s="76">
        <f t="shared" si="27"/>
        <v>0</v>
      </c>
      <c r="W95" s="355"/>
      <c r="X95" s="355"/>
      <c r="Y95" s="355"/>
      <c r="Z95" s="355"/>
      <c r="AA95" s="355"/>
      <c r="AB95" s="355"/>
      <c r="AC95" s="76">
        <f t="shared" si="28"/>
        <v>0</v>
      </c>
      <c r="AD95" s="355"/>
      <c r="AE95" s="355"/>
      <c r="AF95" s="355"/>
      <c r="AG95" s="355"/>
      <c r="AH95" s="355"/>
      <c r="AI95" s="355"/>
      <c r="AJ95" s="76">
        <f t="shared" si="24"/>
        <v>0</v>
      </c>
      <c r="AK95" s="355"/>
      <c r="AL95" s="355"/>
      <c r="AM95" s="355"/>
      <c r="AN95" s="355"/>
      <c r="AO95" s="355"/>
      <c r="AP95" s="355"/>
      <c r="AQ95" s="76">
        <f t="shared" si="25"/>
        <v>0</v>
      </c>
      <c r="AS95" s="75">
        <f t="shared" si="26"/>
        <v>80</v>
      </c>
      <c r="AT95" s="76">
        <f t="shared" si="29"/>
        <v>0</v>
      </c>
      <c r="AU95" s="76">
        <f t="shared" si="30"/>
        <v>0</v>
      </c>
      <c r="AV95" s="76">
        <f t="shared" si="31"/>
        <v>0</v>
      </c>
      <c r="AX95" s="75">
        <f t="shared" si="43"/>
        <v>80</v>
      </c>
      <c r="AY95" s="355"/>
      <c r="AZ95" s="355"/>
      <c r="BA95" s="355"/>
      <c r="BB95" s="355"/>
      <c r="BC95" s="355"/>
      <c r="BD95" s="355"/>
      <c r="BE95" s="76">
        <f t="shared" si="32"/>
        <v>0</v>
      </c>
      <c r="BF95" s="355"/>
      <c r="BG95" s="355"/>
      <c r="BH95" s="355"/>
      <c r="BI95" s="355"/>
      <c r="BJ95" s="355"/>
      <c r="BK95" s="355"/>
      <c r="BL95" s="76">
        <f t="shared" si="33"/>
        <v>0</v>
      </c>
      <c r="BM95" s="355"/>
      <c r="BN95" s="355"/>
      <c r="BO95" s="355"/>
      <c r="BP95" s="355"/>
      <c r="BQ95" s="355"/>
      <c r="BR95" s="355"/>
      <c r="BS95" s="76">
        <f t="shared" si="34"/>
        <v>0</v>
      </c>
      <c r="BT95" s="355"/>
      <c r="BU95" s="355"/>
      <c r="BV95" s="355"/>
      <c r="BW95" s="355"/>
      <c r="BX95" s="355"/>
      <c r="BY95" s="355"/>
      <c r="BZ95" s="76">
        <f t="shared" si="35"/>
        <v>0</v>
      </c>
      <c r="CA95" s="355"/>
      <c r="CB95" s="355"/>
      <c r="CC95" s="355"/>
      <c r="CD95" s="355"/>
      <c r="CE95" s="355"/>
      <c r="CF95" s="355"/>
      <c r="CG95" s="76">
        <f t="shared" si="36"/>
        <v>0</v>
      </c>
      <c r="CH95" s="355"/>
      <c r="CI95" s="355"/>
      <c r="CJ95" s="355"/>
      <c r="CK95" s="355"/>
      <c r="CL95" s="355"/>
      <c r="CM95" s="355"/>
      <c r="CN95" s="76">
        <f t="shared" si="37"/>
        <v>0</v>
      </c>
      <c r="CP95" s="75">
        <f t="shared" si="38"/>
        <v>80</v>
      </c>
      <c r="CQ95" s="76">
        <f t="shared" si="39"/>
        <v>0</v>
      </c>
      <c r="CR95" s="76">
        <f t="shared" si="40"/>
        <v>0</v>
      </c>
      <c r="CS95" s="76">
        <f t="shared" si="41"/>
        <v>0</v>
      </c>
    </row>
    <row r="96" spans="1:97" ht="18" customHeight="1" x14ac:dyDescent="0.25">
      <c r="A96" s="75">
        <f t="shared" si="42"/>
        <v>81</v>
      </c>
      <c r="B96" s="355"/>
      <c r="C96" s="355"/>
      <c r="D96" s="355"/>
      <c r="E96" s="355"/>
      <c r="F96" s="355"/>
      <c r="G96" s="355"/>
      <c r="H96" s="76">
        <f t="shared" si="22"/>
        <v>0</v>
      </c>
      <c r="I96" s="355"/>
      <c r="J96" s="355"/>
      <c r="K96" s="355"/>
      <c r="L96" s="355"/>
      <c r="M96" s="355"/>
      <c r="N96" s="355"/>
      <c r="O96" s="76">
        <f t="shared" si="23"/>
        <v>0</v>
      </c>
      <c r="P96" s="355"/>
      <c r="Q96" s="355"/>
      <c r="R96" s="355"/>
      <c r="S96" s="355"/>
      <c r="T96" s="355"/>
      <c r="U96" s="355"/>
      <c r="V96" s="76">
        <f t="shared" si="27"/>
        <v>0</v>
      </c>
      <c r="W96" s="355"/>
      <c r="X96" s="355"/>
      <c r="Y96" s="355"/>
      <c r="Z96" s="355"/>
      <c r="AA96" s="355"/>
      <c r="AB96" s="355"/>
      <c r="AC96" s="76">
        <f t="shared" si="28"/>
        <v>0</v>
      </c>
      <c r="AD96" s="355"/>
      <c r="AE96" s="355"/>
      <c r="AF96" s="355"/>
      <c r="AG96" s="355"/>
      <c r="AH96" s="355"/>
      <c r="AI96" s="355"/>
      <c r="AJ96" s="76">
        <f t="shared" si="24"/>
        <v>0</v>
      </c>
      <c r="AK96" s="355"/>
      <c r="AL96" s="355"/>
      <c r="AM96" s="355"/>
      <c r="AN96" s="355"/>
      <c r="AO96" s="355"/>
      <c r="AP96" s="355"/>
      <c r="AQ96" s="76">
        <f t="shared" si="25"/>
        <v>0</v>
      </c>
      <c r="AS96" s="75">
        <f t="shared" si="26"/>
        <v>81</v>
      </c>
      <c r="AT96" s="76">
        <f t="shared" si="29"/>
        <v>0</v>
      </c>
      <c r="AU96" s="76">
        <f t="shared" si="30"/>
        <v>0</v>
      </c>
      <c r="AV96" s="76">
        <f t="shared" si="31"/>
        <v>0</v>
      </c>
      <c r="AX96" s="75">
        <f t="shared" si="43"/>
        <v>81</v>
      </c>
      <c r="AY96" s="355"/>
      <c r="AZ96" s="355"/>
      <c r="BA96" s="355"/>
      <c r="BB96" s="355"/>
      <c r="BC96" s="355"/>
      <c r="BD96" s="355"/>
      <c r="BE96" s="76">
        <f t="shared" si="32"/>
        <v>0</v>
      </c>
      <c r="BF96" s="355"/>
      <c r="BG96" s="355"/>
      <c r="BH96" s="355"/>
      <c r="BI96" s="355"/>
      <c r="BJ96" s="355"/>
      <c r="BK96" s="355"/>
      <c r="BL96" s="76">
        <f t="shared" si="33"/>
        <v>0</v>
      </c>
      <c r="BM96" s="355"/>
      <c r="BN96" s="355"/>
      <c r="BO96" s="355"/>
      <c r="BP96" s="355"/>
      <c r="BQ96" s="355"/>
      <c r="BR96" s="355"/>
      <c r="BS96" s="76">
        <f t="shared" si="34"/>
        <v>0</v>
      </c>
      <c r="BT96" s="355"/>
      <c r="BU96" s="355"/>
      <c r="BV96" s="355"/>
      <c r="BW96" s="355"/>
      <c r="BX96" s="355"/>
      <c r="BY96" s="355"/>
      <c r="BZ96" s="76">
        <f t="shared" si="35"/>
        <v>0</v>
      </c>
      <c r="CA96" s="355"/>
      <c r="CB96" s="355"/>
      <c r="CC96" s="355"/>
      <c r="CD96" s="355"/>
      <c r="CE96" s="355"/>
      <c r="CF96" s="355"/>
      <c r="CG96" s="76">
        <f t="shared" si="36"/>
        <v>0</v>
      </c>
      <c r="CH96" s="355"/>
      <c r="CI96" s="355"/>
      <c r="CJ96" s="355"/>
      <c r="CK96" s="355"/>
      <c r="CL96" s="355"/>
      <c r="CM96" s="355"/>
      <c r="CN96" s="76">
        <f t="shared" si="37"/>
        <v>0</v>
      </c>
      <c r="CP96" s="75">
        <f t="shared" si="38"/>
        <v>81</v>
      </c>
      <c r="CQ96" s="76">
        <f t="shared" si="39"/>
        <v>0</v>
      </c>
      <c r="CR96" s="76">
        <f t="shared" si="40"/>
        <v>0</v>
      </c>
      <c r="CS96" s="76">
        <f t="shared" si="41"/>
        <v>0</v>
      </c>
    </row>
    <row r="97" spans="1:97" ht="18" customHeight="1" x14ac:dyDescent="0.25">
      <c r="A97" s="75">
        <f t="shared" si="42"/>
        <v>82</v>
      </c>
      <c r="B97" s="355"/>
      <c r="C97" s="355"/>
      <c r="D97" s="355"/>
      <c r="E97" s="355"/>
      <c r="F97" s="355"/>
      <c r="G97" s="355"/>
      <c r="H97" s="76">
        <f t="shared" si="22"/>
        <v>0</v>
      </c>
      <c r="I97" s="355"/>
      <c r="J97" s="355"/>
      <c r="K97" s="355"/>
      <c r="L97" s="355"/>
      <c r="M97" s="355"/>
      <c r="N97" s="355"/>
      <c r="O97" s="76">
        <f t="shared" si="23"/>
        <v>0</v>
      </c>
      <c r="P97" s="355"/>
      <c r="Q97" s="355"/>
      <c r="R97" s="355"/>
      <c r="S97" s="355"/>
      <c r="T97" s="355"/>
      <c r="U97" s="355"/>
      <c r="V97" s="76">
        <f t="shared" si="27"/>
        <v>0</v>
      </c>
      <c r="W97" s="355"/>
      <c r="X97" s="355"/>
      <c r="Y97" s="355"/>
      <c r="Z97" s="355"/>
      <c r="AA97" s="355"/>
      <c r="AB97" s="355"/>
      <c r="AC97" s="76">
        <f t="shared" si="28"/>
        <v>0</v>
      </c>
      <c r="AD97" s="355"/>
      <c r="AE97" s="355"/>
      <c r="AF97" s="355"/>
      <c r="AG97" s="355"/>
      <c r="AH97" s="355"/>
      <c r="AI97" s="355"/>
      <c r="AJ97" s="76">
        <f t="shared" si="24"/>
        <v>0</v>
      </c>
      <c r="AK97" s="355"/>
      <c r="AL97" s="355"/>
      <c r="AM97" s="355"/>
      <c r="AN97" s="355"/>
      <c r="AO97" s="355"/>
      <c r="AP97" s="355"/>
      <c r="AQ97" s="76">
        <f t="shared" si="25"/>
        <v>0</v>
      </c>
      <c r="AS97" s="75">
        <f t="shared" si="26"/>
        <v>82</v>
      </c>
      <c r="AT97" s="76">
        <f t="shared" si="29"/>
        <v>0</v>
      </c>
      <c r="AU97" s="76">
        <f t="shared" si="30"/>
        <v>0</v>
      </c>
      <c r="AV97" s="76">
        <f t="shared" si="31"/>
        <v>0</v>
      </c>
      <c r="AX97" s="75">
        <f t="shared" si="43"/>
        <v>82</v>
      </c>
      <c r="AY97" s="355"/>
      <c r="AZ97" s="355"/>
      <c r="BA97" s="355"/>
      <c r="BB97" s="355"/>
      <c r="BC97" s="355"/>
      <c r="BD97" s="355"/>
      <c r="BE97" s="76">
        <f t="shared" si="32"/>
        <v>0</v>
      </c>
      <c r="BF97" s="355"/>
      <c r="BG97" s="355"/>
      <c r="BH97" s="355"/>
      <c r="BI97" s="355"/>
      <c r="BJ97" s="355"/>
      <c r="BK97" s="355"/>
      <c r="BL97" s="76">
        <f t="shared" si="33"/>
        <v>0</v>
      </c>
      <c r="BM97" s="355"/>
      <c r="BN97" s="355"/>
      <c r="BO97" s="355"/>
      <c r="BP97" s="355"/>
      <c r="BQ97" s="355"/>
      <c r="BR97" s="355"/>
      <c r="BS97" s="76">
        <f t="shared" si="34"/>
        <v>0</v>
      </c>
      <c r="BT97" s="355"/>
      <c r="BU97" s="355"/>
      <c r="BV97" s="355"/>
      <c r="BW97" s="355"/>
      <c r="BX97" s="355"/>
      <c r="BY97" s="355"/>
      <c r="BZ97" s="76">
        <f t="shared" si="35"/>
        <v>0</v>
      </c>
      <c r="CA97" s="355"/>
      <c r="CB97" s="355"/>
      <c r="CC97" s="355"/>
      <c r="CD97" s="355"/>
      <c r="CE97" s="355"/>
      <c r="CF97" s="355"/>
      <c r="CG97" s="76">
        <f t="shared" si="36"/>
        <v>0</v>
      </c>
      <c r="CH97" s="355"/>
      <c r="CI97" s="355"/>
      <c r="CJ97" s="355"/>
      <c r="CK97" s="355"/>
      <c r="CL97" s="355"/>
      <c r="CM97" s="355"/>
      <c r="CN97" s="76">
        <f t="shared" si="37"/>
        <v>0</v>
      </c>
      <c r="CP97" s="75">
        <f t="shared" si="38"/>
        <v>82</v>
      </c>
      <c r="CQ97" s="76">
        <f t="shared" si="39"/>
        <v>0</v>
      </c>
      <c r="CR97" s="76">
        <f t="shared" si="40"/>
        <v>0</v>
      </c>
      <c r="CS97" s="76">
        <f t="shared" si="41"/>
        <v>0</v>
      </c>
    </row>
    <row r="98" spans="1:97" ht="18" customHeight="1" x14ac:dyDescent="0.25">
      <c r="A98" s="75">
        <f t="shared" si="42"/>
        <v>83</v>
      </c>
      <c r="B98" s="355"/>
      <c r="C98" s="355"/>
      <c r="D98" s="355"/>
      <c r="E98" s="355"/>
      <c r="F98" s="355"/>
      <c r="G98" s="355"/>
      <c r="H98" s="76">
        <f t="shared" si="22"/>
        <v>0</v>
      </c>
      <c r="I98" s="355"/>
      <c r="J98" s="355"/>
      <c r="K98" s="355"/>
      <c r="L98" s="355"/>
      <c r="M98" s="355"/>
      <c r="N98" s="355"/>
      <c r="O98" s="76">
        <f t="shared" si="23"/>
        <v>0</v>
      </c>
      <c r="P98" s="355"/>
      <c r="Q98" s="355"/>
      <c r="R98" s="355"/>
      <c r="S98" s="355"/>
      <c r="T98" s="355"/>
      <c r="U98" s="355"/>
      <c r="V98" s="76">
        <f t="shared" si="27"/>
        <v>0</v>
      </c>
      <c r="W98" s="355"/>
      <c r="X98" s="355"/>
      <c r="Y98" s="355"/>
      <c r="Z98" s="355"/>
      <c r="AA98" s="355"/>
      <c r="AB98" s="355"/>
      <c r="AC98" s="76">
        <f t="shared" si="28"/>
        <v>0</v>
      </c>
      <c r="AD98" s="355"/>
      <c r="AE98" s="355"/>
      <c r="AF98" s="355"/>
      <c r="AG98" s="355"/>
      <c r="AH98" s="355"/>
      <c r="AI98" s="355"/>
      <c r="AJ98" s="76">
        <f t="shared" si="24"/>
        <v>0</v>
      </c>
      <c r="AK98" s="355"/>
      <c r="AL98" s="355"/>
      <c r="AM98" s="355"/>
      <c r="AN98" s="355"/>
      <c r="AO98" s="355"/>
      <c r="AP98" s="355"/>
      <c r="AQ98" s="76">
        <f t="shared" si="25"/>
        <v>0</v>
      </c>
      <c r="AS98" s="75">
        <f t="shared" si="26"/>
        <v>83</v>
      </c>
      <c r="AT98" s="76">
        <f t="shared" si="29"/>
        <v>0</v>
      </c>
      <c r="AU98" s="76">
        <f t="shared" si="30"/>
        <v>0</v>
      </c>
      <c r="AV98" s="76">
        <f t="shared" si="31"/>
        <v>0</v>
      </c>
      <c r="AX98" s="75">
        <f t="shared" si="43"/>
        <v>83</v>
      </c>
      <c r="AY98" s="355"/>
      <c r="AZ98" s="355"/>
      <c r="BA98" s="355"/>
      <c r="BB98" s="355"/>
      <c r="BC98" s="355"/>
      <c r="BD98" s="355"/>
      <c r="BE98" s="76">
        <f t="shared" si="32"/>
        <v>0</v>
      </c>
      <c r="BF98" s="355"/>
      <c r="BG98" s="355"/>
      <c r="BH98" s="355"/>
      <c r="BI98" s="355"/>
      <c r="BJ98" s="355"/>
      <c r="BK98" s="355"/>
      <c r="BL98" s="76">
        <f t="shared" si="33"/>
        <v>0</v>
      </c>
      <c r="BM98" s="355"/>
      <c r="BN98" s="355"/>
      <c r="BO98" s="355"/>
      <c r="BP98" s="355"/>
      <c r="BQ98" s="355"/>
      <c r="BR98" s="355"/>
      <c r="BS98" s="76">
        <f t="shared" si="34"/>
        <v>0</v>
      </c>
      <c r="BT98" s="355"/>
      <c r="BU98" s="355"/>
      <c r="BV98" s="355"/>
      <c r="BW98" s="355"/>
      <c r="BX98" s="355"/>
      <c r="BY98" s="355"/>
      <c r="BZ98" s="76">
        <f t="shared" si="35"/>
        <v>0</v>
      </c>
      <c r="CA98" s="355"/>
      <c r="CB98" s="355"/>
      <c r="CC98" s="355"/>
      <c r="CD98" s="355"/>
      <c r="CE98" s="355"/>
      <c r="CF98" s="355"/>
      <c r="CG98" s="76">
        <f t="shared" si="36"/>
        <v>0</v>
      </c>
      <c r="CH98" s="355"/>
      <c r="CI98" s="355"/>
      <c r="CJ98" s="355"/>
      <c r="CK98" s="355"/>
      <c r="CL98" s="355"/>
      <c r="CM98" s="355"/>
      <c r="CN98" s="76">
        <f t="shared" si="37"/>
        <v>0</v>
      </c>
      <c r="CP98" s="75">
        <f t="shared" si="38"/>
        <v>83</v>
      </c>
      <c r="CQ98" s="76">
        <f t="shared" si="39"/>
        <v>0</v>
      </c>
      <c r="CR98" s="76">
        <f t="shared" si="40"/>
        <v>0</v>
      </c>
      <c r="CS98" s="76">
        <f t="shared" si="41"/>
        <v>0</v>
      </c>
    </row>
    <row r="99" spans="1:97" ht="18" customHeight="1" x14ac:dyDescent="0.25">
      <c r="A99" s="75">
        <f t="shared" si="42"/>
        <v>84</v>
      </c>
      <c r="B99" s="355"/>
      <c r="C99" s="355"/>
      <c r="D99" s="355"/>
      <c r="E99" s="355"/>
      <c r="F99" s="355"/>
      <c r="G99" s="355"/>
      <c r="H99" s="76">
        <f t="shared" si="22"/>
        <v>0</v>
      </c>
      <c r="I99" s="355"/>
      <c r="J99" s="355"/>
      <c r="K99" s="355"/>
      <c r="L99" s="355"/>
      <c r="M99" s="355"/>
      <c r="N99" s="355"/>
      <c r="O99" s="76">
        <f t="shared" si="23"/>
        <v>0</v>
      </c>
      <c r="P99" s="355"/>
      <c r="Q99" s="355"/>
      <c r="R99" s="355"/>
      <c r="S99" s="355"/>
      <c r="T99" s="355"/>
      <c r="U99" s="355"/>
      <c r="V99" s="76">
        <f t="shared" si="27"/>
        <v>0</v>
      </c>
      <c r="W99" s="355"/>
      <c r="X99" s="355"/>
      <c r="Y99" s="355"/>
      <c r="Z99" s="355"/>
      <c r="AA99" s="355"/>
      <c r="AB99" s="355"/>
      <c r="AC99" s="76">
        <f t="shared" si="28"/>
        <v>0</v>
      </c>
      <c r="AD99" s="355"/>
      <c r="AE99" s="355"/>
      <c r="AF99" s="355"/>
      <c r="AG99" s="355"/>
      <c r="AH99" s="355"/>
      <c r="AI99" s="355"/>
      <c r="AJ99" s="76">
        <f t="shared" si="24"/>
        <v>0</v>
      </c>
      <c r="AK99" s="355"/>
      <c r="AL99" s="355"/>
      <c r="AM99" s="355"/>
      <c r="AN99" s="355"/>
      <c r="AO99" s="355"/>
      <c r="AP99" s="355"/>
      <c r="AQ99" s="76">
        <f t="shared" si="25"/>
        <v>0</v>
      </c>
      <c r="AS99" s="75">
        <f t="shared" si="26"/>
        <v>84</v>
      </c>
      <c r="AT99" s="76">
        <f t="shared" si="29"/>
        <v>0</v>
      </c>
      <c r="AU99" s="76">
        <f t="shared" si="30"/>
        <v>0</v>
      </c>
      <c r="AV99" s="76">
        <f t="shared" si="31"/>
        <v>0</v>
      </c>
      <c r="AX99" s="75">
        <f t="shared" si="43"/>
        <v>84</v>
      </c>
      <c r="AY99" s="355"/>
      <c r="AZ99" s="355"/>
      <c r="BA99" s="355"/>
      <c r="BB99" s="355"/>
      <c r="BC99" s="355"/>
      <c r="BD99" s="355"/>
      <c r="BE99" s="76">
        <f t="shared" si="32"/>
        <v>0</v>
      </c>
      <c r="BF99" s="355"/>
      <c r="BG99" s="355"/>
      <c r="BH99" s="355"/>
      <c r="BI99" s="355"/>
      <c r="BJ99" s="355"/>
      <c r="BK99" s="355"/>
      <c r="BL99" s="76">
        <f t="shared" si="33"/>
        <v>0</v>
      </c>
      <c r="BM99" s="355"/>
      <c r="BN99" s="355"/>
      <c r="BO99" s="355"/>
      <c r="BP99" s="355"/>
      <c r="BQ99" s="355"/>
      <c r="BR99" s="355"/>
      <c r="BS99" s="76">
        <f t="shared" si="34"/>
        <v>0</v>
      </c>
      <c r="BT99" s="355"/>
      <c r="BU99" s="355"/>
      <c r="BV99" s="355"/>
      <c r="BW99" s="355"/>
      <c r="BX99" s="355"/>
      <c r="BY99" s="355"/>
      <c r="BZ99" s="76">
        <f t="shared" si="35"/>
        <v>0</v>
      </c>
      <c r="CA99" s="355"/>
      <c r="CB99" s="355"/>
      <c r="CC99" s="355"/>
      <c r="CD99" s="355"/>
      <c r="CE99" s="355"/>
      <c r="CF99" s="355"/>
      <c r="CG99" s="76">
        <f t="shared" si="36"/>
        <v>0</v>
      </c>
      <c r="CH99" s="355"/>
      <c r="CI99" s="355"/>
      <c r="CJ99" s="355"/>
      <c r="CK99" s="355"/>
      <c r="CL99" s="355"/>
      <c r="CM99" s="355"/>
      <c r="CN99" s="76">
        <f t="shared" si="37"/>
        <v>0</v>
      </c>
      <c r="CP99" s="75">
        <f t="shared" si="38"/>
        <v>84</v>
      </c>
      <c r="CQ99" s="76">
        <f t="shared" si="39"/>
        <v>0</v>
      </c>
      <c r="CR99" s="76">
        <f t="shared" si="40"/>
        <v>0</v>
      </c>
      <c r="CS99" s="76">
        <f t="shared" si="41"/>
        <v>0</v>
      </c>
    </row>
    <row r="100" spans="1:97" ht="18" customHeight="1" x14ac:dyDescent="0.25">
      <c r="A100" s="75">
        <f t="shared" si="42"/>
        <v>85</v>
      </c>
      <c r="B100" s="355"/>
      <c r="C100" s="355"/>
      <c r="D100" s="355"/>
      <c r="E100" s="355"/>
      <c r="F100" s="355"/>
      <c r="G100" s="355"/>
      <c r="H100" s="76">
        <f t="shared" si="22"/>
        <v>0</v>
      </c>
      <c r="I100" s="355"/>
      <c r="J100" s="355"/>
      <c r="K100" s="355"/>
      <c r="L100" s="355"/>
      <c r="M100" s="355"/>
      <c r="N100" s="355"/>
      <c r="O100" s="76">
        <f t="shared" si="23"/>
        <v>0</v>
      </c>
      <c r="P100" s="355"/>
      <c r="Q100" s="355"/>
      <c r="R100" s="355"/>
      <c r="S100" s="355"/>
      <c r="T100" s="355"/>
      <c r="U100" s="355"/>
      <c r="V100" s="76">
        <f t="shared" si="27"/>
        <v>0</v>
      </c>
      <c r="W100" s="355"/>
      <c r="X100" s="355"/>
      <c r="Y100" s="355"/>
      <c r="Z100" s="355"/>
      <c r="AA100" s="355"/>
      <c r="AB100" s="355"/>
      <c r="AC100" s="76">
        <f t="shared" si="28"/>
        <v>0</v>
      </c>
      <c r="AD100" s="355"/>
      <c r="AE100" s="355"/>
      <c r="AF100" s="355"/>
      <c r="AG100" s="355"/>
      <c r="AH100" s="355"/>
      <c r="AI100" s="355"/>
      <c r="AJ100" s="76">
        <f t="shared" si="24"/>
        <v>0</v>
      </c>
      <c r="AK100" s="355"/>
      <c r="AL100" s="355"/>
      <c r="AM100" s="355"/>
      <c r="AN100" s="355"/>
      <c r="AO100" s="355"/>
      <c r="AP100" s="355"/>
      <c r="AQ100" s="76">
        <f t="shared" si="25"/>
        <v>0</v>
      </c>
      <c r="AS100" s="75">
        <f t="shared" si="26"/>
        <v>85</v>
      </c>
      <c r="AT100" s="76">
        <f t="shared" si="29"/>
        <v>0</v>
      </c>
      <c r="AU100" s="76">
        <f t="shared" si="30"/>
        <v>0</v>
      </c>
      <c r="AV100" s="76">
        <f t="shared" si="31"/>
        <v>0</v>
      </c>
      <c r="AX100" s="75">
        <f t="shared" si="43"/>
        <v>85</v>
      </c>
      <c r="AY100" s="355"/>
      <c r="AZ100" s="355"/>
      <c r="BA100" s="355"/>
      <c r="BB100" s="355"/>
      <c r="BC100" s="355"/>
      <c r="BD100" s="355"/>
      <c r="BE100" s="76">
        <f t="shared" si="32"/>
        <v>0</v>
      </c>
      <c r="BF100" s="355"/>
      <c r="BG100" s="355"/>
      <c r="BH100" s="355"/>
      <c r="BI100" s="355"/>
      <c r="BJ100" s="355"/>
      <c r="BK100" s="355"/>
      <c r="BL100" s="76">
        <f t="shared" si="33"/>
        <v>0</v>
      </c>
      <c r="BM100" s="355"/>
      <c r="BN100" s="355"/>
      <c r="BO100" s="355"/>
      <c r="BP100" s="355"/>
      <c r="BQ100" s="355"/>
      <c r="BR100" s="355"/>
      <c r="BS100" s="76">
        <f t="shared" si="34"/>
        <v>0</v>
      </c>
      <c r="BT100" s="355"/>
      <c r="BU100" s="355"/>
      <c r="BV100" s="355"/>
      <c r="BW100" s="355"/>
      <c r="BX100" s="355"/>
      <c r="BY100" s="355"/>
      <c r="BZ100" s="76">
        <f t="shared" si="35"/>
        <v>0</v>
      </c>
      <c r="CA100" s="355"/>
      <c r="CB100" s="355"/>
      <c r="CC100" s="355"/>
      <c r="CD100" s="355"/>
      <c r="CE100" s="355"/>
      <c r="CF100" s="355"/>
      <c r="CG100" s="76">
        <f t="shared" si="36"/>
        <v>0</v>
      </c>
      <c r="CH100" s="355"/>
      <c r="CI100" s="355"/>
      <c r="CJ100" s="355"/>
      <c r="CK100" s="355"/>
      <c r="CL100" s="355"/>
      <c r="CM100" s="355"/>
      <c r="CN100" s="76">
        <f t="shared" si="37"/>
        <v>0</v>
      </c>
      <c r="CP100" s="75">
        <f t="shared" si="38"/>
        <v>85</v>
      </c>
      <c r="CQ100" s="76">
        <f t="shared" si="39"/>
        <v>0</v>
      </c>
      <c r="CR100" s="76">
        <f t="shared" si="40"/>
        <v>0</v>
      </c>
      <c r="CS100" s="76">
        <f t="shared" si="41"/>
        <v>0</v>
      </c>
    </row>
    <row r="101" spans="1:97" ht="18" customHeight="1" x14ac:dyDescent="0.25">
      <c r="A101" s="75">
        <f t="shared" si="42"/>
        <v>86</v>
      </c>
      <c r="B101" s="355"/>
      <c r="C101" s="355"/>
      <c r="D101" s="355"/>
      <c r="E101" s="355"/>
      <c r="F101" s="355"/>
      <c r="G101" s="355"/>
      <c r="H101" s="76">
        <f t="shared" si="22"/>
        <v>0</v>
      </c>
      <c r="I101" s="355"/>
      <c r="J101" s="355"/>
      <c r="K101" s="355"/>
      <c r="L101" s="355"/>
      <c r="M101" s="355"/>
      <c r="N101" s="355"/>
      <c r="O101" s="76">
        <f t="shared" si="23"/>
        <v>0</v>
      </c>
      <c r="P101" s="355"/>
      <c r="Q101" s="355"/>
      <c r="R101" s="355"/>
      <c r="S101" s="355"/>
      <c r="T101" s="355"/>
      <c r="U101" s="355"/>
      <c r="V101" s="76">
        <f t="shared" si="27"/>
        <v>0</v>
      </c>
      <c r="W101" s="355"/>
      <c r="X101" s="355"/>
      <c r="Y101" s="355"/>
      <c r="Z101" s="355"/>
      <c r="AA101" s="355"/>
      <c r="AB101" s="355"/>
      <c r="AC101" s="76">
        <f t="shared" si="28"/>
        <v>0</v>
      </c>
      <c r="AD101" s="355"/>
      <c r="AE101" s="355"/>
      <c r="AF101" s="355"/>
      <c r="AG101" s="355"/>
      <c r="AH101" s="355"/>
      <c r="AI101" s="355"/>
      <c r="AJ101" s="76">
        <f t="shared" si="24"/>
        <v>0</v>
      </c>
      <c r="AK101" s="355"/>
      <c r="AL101" s="355"/>
      <c r="AM101" s="355"/>
      <c r="AN101" s="355"/>
      <c r="AO101" s="355"/>
      <c r="AP101" s="355"/>
      <c r="AQ101" s="76">
        <f t="shared" si="25"/>
        <v>0</v>
      </c>
      <c r="AS101" s="75">
        <f t="shared" si="26"/>
        <v>86</v>
      </c>
      <c r="AT101" s="76">
        <f t="shared" si="29"/>
        <v>0</v>
      </c>
      <c r="AU101" s="76">
        <f t="shared" si="30"/>
        <v>0</v>
      </c>
      <c r="AV101" s="76">
        <f t="shared" si="31"/>
        <v>0</v>
      </c>
      <c r="AX101" s="75">
        <f t="shared" si="43"/>
        <v>86</v>
      </c>
      <c r="AY101" s="355"/>
      <c r="AZ101" s="355"/>
      <c r="BA101" s="355"/>
      <c r="BB101" s="355"/>
      <c r="BC101" s="355"/>
      <c r="BD101" s="355"/>
      <c r="BE101" s="76">
        <f t="shared" si="32"/>
        <v>0</v>
      </c>
      <c r="BF101" s="355"/>
      <c r="BG101" s="355"/>
      <c r="BH101" s="355"/>
      <c r="BI101" s="355"/>
      <c r="BJ101" s="355"/>
      <c r="BK101" s="355"/>
      <c r="BL101" s="76">
        <f t="shared" si="33"/>
        <v>0</v>
      </c>
      <c r="BM101" s="355"/>
      <c r="BN101" s="355"/>
      <c r="BO101" s="355"/>
      <c r="BP101" s="355"/>
      <c r="BQ101" s="355"/>
      <c r="BR101" s="355"/>
      <c r="BS101" s="76">
        <f t="shared" si="34"/>
        <v>0</v>
      </c>
      <c r="BT101" s="355"/>
      <c r="BU101" s="355"/>
      <c r="BV101" s="355"/>
      <c r="BW101" s="355"/>
      <c r="BX101" s="355"/>
      <c r="BY101" s="355"/>
      <c r="BZ101" s="76">
        <f t="shared" si="35"/>
        <v>0</v>
      </c>
      <c r="CA101" s="355"/>
      <c r="CB101" s="355"/>
      <c r="CC101" s="355"/>
      <c r="CD101" s="355"/>
      <c r="CE101" s="355"/>
      <c r="CF101" s="355"/>
      <c r="CG101" s="76">
        <f t="shared" si="36"/>
        <v>0</v>
      </c>
      <c r="CH101" s="355"/>
      <c r="CI101" s="355"/>
      <c r="CJ101" s="355"/>
      <c r="CK101" s="355"/>
      <c r="CL101" s="355"/>
      <c r="CM101" s="355"/>
      <c r="CN101" s="76">
        <f t="shared" si="37"/>
        <v>0</v>
      </c>
      <c r="CP101" s="75">
        <f t="shared" si="38"/>
        <v>86</v>
      </c>
      <c r="CQ101" s="76">
        <f t="shared" si="39"/>
        <v>0</v>
      </c>
      <c r="CR101" s="76">
        <f t="shared" si="40"/>
        <v>0</v>
      </c>
      <c r="CS101" s="76">
        <f t="shared" si="41"/>
        <v>0</v>
      </c>
    </row>
    <row r="102" spans="1:97" ht="18" customHeight="1" x14ac:dyDescent="0.25">
      <c r="A102" s="75">
        <f t="shared" si="42"/>
        <v>87</v>
      </c>
      <c r="B102" s="355"/>
      <c r="C102" s="355"/>
      <c r="D102" s="355"/>
      <c r="E102" s="355"/>
      <c r="F102" s="355"/>
      <c r="G102" s="355"/>
      <c r="H102" s="76">
        <f t="shared" si="22"/>
        <v>0</v>
      </c>
      <c r="I102" s="355"/>
      <c r="J102" s="355"/>
      <c r="K102" s="355"/>
      <c r="L102" s="355"/>
      <c r="M102" s="355"/>
      <c r="N102" s="355"/>
      <c r="O102" s="76">
        <f t="shared" si="23"/>
        <v>0</v>
      </c>
      <c r="P102" s="355"/>
      <c r="Q102" s="355"/>
      <c r="R102" s="355"/>
      <c r="S102" s="355"/>
      <c r="T102" s="355"/>
      <c r="U102" s="355"/>
      <c r="V102" s="76">
        <f t="shared" si="27"/>
        <v>0</v>
      </c>
      <c r="W102" s="355"/>
      <c r="X102" s="355"/>
      <c r="Y102" s="355"/>
      <c r="Z102" s="355"/>
      <c r="AA102" s="355"/>
      <c r="AB102" s="355"/>
      <c r="AC102" s="76">
        <f t="shared" si="28"/>
        <v>0</v>
      </c>
      <c r="AD102" s="355"/>
      <c r="AE102" s="355"/>
      <c r="AF102" s="355"/>
      <c r="AG102" s="355"/>
      <c r="AH102" s="355"/>
      <c r="AI102" s="355"/>
      <c r="AJ102" s="76">
        <f t="shared" si="24"/>
        <v>0</v>
      </c>
      <c r="AK102" s="355"/>
      <c r="AL102" s="355"/>
      <c r="AM102" s="355"/>
      <c r="AN102" s="355"/>
      <c r="AO102" s="355"/>
      <c r="AP102" s="355"/>
      <c r="AQ102" s="76">
        <f t="shared" si="25"/>
        <v>0</v>
      </c>
      <c r="AS102" s="75">
        <f t="shared" si="26"/>
        <v>87</v>
      </c>
      <c r="AT102" s="76">
        <f t="shared" si="29"/>
        <v>0</v>
      </c>
      <c r="AU102" s="76">
        <f t="shared" si="30"/>
        <v>0</v>
      </c>
      <c r="AV102" s="76">
        <f t="shared" si="31"/>
        <v>0</v>
      </c>
      <c r="AX102" s="75">
        <f t="shared" si="43"/>
        <v>87</v>
      </c>
      <c r="AY102" s="355"/>
      <c r="AZ102" s="355"/>
      <c r="BA102" s="355"/>
      <c r="BB102" s="355"/>
      <c r="BC102" s="355"/>
      <c r="BD102" s="355"/>
      <c r="BE102" s="76">
        <f t="shared" si="32"/>
        <v>0</v>
      </c>
      <c r="BF102" s="355"/>
      <c r="BG102" s="355"/>
      <c r="BH102" s="355"/>
      <c r="BI102" s="355"/>
      <c r="BJ102" s="355"/>
      <c r="BK102" s="355"/>
      <c r="BL102" s="76">
        <f t="shared" si="33"/>
        <v>0</v>
      </c>
      <c r="BM102" s="355"/>
      <c r="BN102" s="355"/>
      <c r="BO102" s="355"/>
      <c r="BP102" s="355"/>
      <c r="BQ102" s="355"/>
      <c r="BR102" s="355"/>
      <c r="BS102" s="76">
        <f t="shared" si="34"/>
        <v>0</v>
      </c>
      <c r="BT102" s="355"/>
      <c r="BU102" s="355"/>
      <c r="BV102" s="355"/>
      <c r="BW102" s="355"/>
      <c r="BX102" s="355"/>
      <c r="BY102" s="355"/>
      <c r="BZ102" s="76">
        <f t="shared" si="35"/>
        <v>0</v>
      </c>
      <c r="CA102" s="355"/>
      <c r="CB102" s="355"/>
      <c r="CC102" s="355"/>
      <c r="CD102" s="355"/>
      <c r="CE102" s="355"/>
      <c r="CF102" s="355"/>
      <c r="CG102" s="76">
        <f t="shared" si="36"/>
        <v>0</v>
      </c>
      <c r="CH102" s="355"/>
      <c r="CI102" s="355"/>
      <c r="CJ102" s="355"/>
      <c r="CK102" s="355"/>
      <c r="CL102" s="355"/>
      <c r="CM102" s="355"/>
      <c r="CN102" s="76">
        <f t="shared" si="37"/>
        <v>0</v>
      </c>
      <c r="CP102" s="75">
        <f t="shared" si="38"/>
        <v>87</v>
      </c>
      <c r="CQ102" s="76">
        <f t="shared" si="39"/>
        <v>0</v>
      </c>
      <c r="CR102" s="76">
        <f t="shared" si="40"/>
        <v>0</v>
      </c>
      <c r="CS102" s="76">
        <f t="shared" si="41"/>
        <v>0</v>
      </c>
    </row>
    <row r="103" spans="1:97" ht="18" customHeight="1" x14ac:dyDescent="0.25">
      <c r="A103" s="75">
        <f t="shared" si="42"/>
        <v>88</v>
      </c>
      <c r="B103" s="355"/>
      <c r="C103" s="355"/>
      <c r="D103" s="355"/>
      <c r="E103" s="355"/>
      <c r="F103" s="355"/>
      <c r="G103" s="355"/>
      <c r="H103" s="76">
        <f t="shared" si="22"/>
        <v>0</v>
      </c>
      <c r="I103" s="355"/>
      <c r="J103" s="355"/>
      <c r="K103" s="355"/>
      <c r="L103" s="355"/>
      <c r="M103" s="355"/>
      <c r="N103" s="355"/>
      <c r="O103" s="76">
        <f t="shared" si="23"/>
        <v>0</v>
      </c>
      <c r="P103" s="355"/>
      <c r="Q103" s="355"/>
      <c r="R103" s="355"/>
      <c r="S103" s="355"/>
      <c r="T103" s="355"/>
      <c r="U103" s="355"/>
      <c r="V103" s="76">
        <f t="shared" si="27"/>
        <v>0</v>
      </c>
      <c r="W103" s="355"/>
      <c r="X103" s="355"/>
      <c r="Y103" s="355"/>
      <c r="Z103" s="355"/>
      <c r="AA103" s="355"/>
      <c r="AB103" s="355"/>
      <c r="AC103" s="76">
        <f t="shared" si="28"/>
        <v>0</v>
      </c>
      <c r="AD103" s="355"/>
      <c r="AE103" s="355"/>
      <c r="AF103" s="355"/>
      <c r="AG103" s="355"/>
      <c r="AH103" s="355"/>
      <c r="AI103" s="355"/>
      <c r="AJ103" s="76">
        <f t="shared" si="24"/>
        <v>0</v>
      </c>
      <c r="AK103" s="355"/>
      <c r="AL103" s="355"/>
      <c r="AM103" s="355"/>
      <c r="AN103" s="355"/>
      <c r="AO103" s="355"/>
      <c r="AP103" s="355"/>
      <c r="AQ103" s="76">
        <f t="shared" si="25"/>
        <v>0</v>
      </c>
      <c r="AS103" s="75">
        <f t="shared" si="26"/>
        <v>88</v>
      </c>
      <c r="AT103" s="76">
        <f t="shared" si="29"/>
        <v>0</v>
      </c>
      <c r="AU103" s="76">
        <f t="shared" si="30"/>
        <v>0</v>
      </c>
      <c r="AV103" s="76">
        <f t="shared" si="31"/>
        <v>0</v>
      </c>
      <c r="AX103" s="75">
        <f t="shared" si="43"/>
        <v>88</v>
      </c>
      <c r="AY103" s="355"/>
      <c r="AZ103" s="355"/>
      <c r="BA103" s="355"/>
      <c r="BB103" s="355"/>
      <c r="BC103" s="355"/>
      <c r="BD103" s="355"/>
      <c r="BE103" s="76">
        <f t="shared" si="32"/>
        <v>0</v>
      </c>
      <c r="BF103" s="355"/>
      <c r="BG103" s="355"/>
      <c r="BH103" s="355"/>
      <c r="BI103" s="355"/>
      <c r="BJ103" s="355"/>
      <c r="BK103" s="355"/>
      <c r="BL103" s="76">
        <f t="shared" si="33"/>
        <v>0</v>
      </c>
      <c r="BM103" s="355"/>
      <c r="BN103" s="355"/>
      <c r="BO103" s="355"/>
      <c r="BP103" s="355"/>
      <c r="BQ103" s="355"/>
      <c r="BR103" s="355"/>
      <c r="BS103" s="76">
        <f t="shared" si="34"/>
        <v>0</v>
      </c>
      <c r="BT103" s="355"/>
      <c r="BU103" s="355"/>
      <c r="BV103" s="355"/>
      <c r="BW103" s="355"/>
      <c r="BX103" s="355"/>
      <c r="BY103" s="355"/>
      <c r="BZ103" s="76">
        <f t="shared" si="35"/>
        <v>0</v>
      </c>
      <c r="CA103" s="355"/>
      <c r="CB103" s="355"/>
      <c r="CC103" s="355"/>
      <c r="CD103" s="355"/>
      <c r="CE103" s="355"/>
      <c r="CF103" s="355"/>
      <c r="CG103" s="76">
        <f t="shared" si="36"/>
        <v>0</v>
      </c>
      <c r="CH103" s="355"/>
      <c r="CI103" s="355"/>
      <c r="CJ103" s="355"/>
      <c r="CK103" s="355"/>
      <c r="CL103" s="355"/>
      <c r="CM103" s="355"/>
      <c r="CN103" s="76">
        <f t="shared" si="37"/>
        <v>0</v>
      </c>
      <c r="CP103" s="75">
        <f t="shared" si="38"/>
        <v>88</v>
      </c>
      <c r="CQ103" s="76">
        <f t="shared" si="39"/>
        <v>0</v>
      </c>
      <c r="CR103" s="76">
        <f t="shared" si="40"/>
        <v>0</v>
      </c>
      <c r="CS103" s="76">
        <f t="shared" si="41"/>
        <v>0</v>
      </c>
    </row>
    <row r="104" spans="1:97" ht="18" customHeight="1" x14ac:dyDescent="0.25">
      <c r="A104" s="75">
        <f t="shared" si="42"/>
        <v>89</v>
      </c>
      <c r="B104" s="355"/>
      <c r="C104" s="355"/>
      <c r="D104" s="355"/>
      <c r="E104" s="355"/>
      <c r="F104" s="355"/>
      <c r="G104" s="355"/>
      <c r="H104" s="76">
        <f t="shared" si="22"/>
        <v>0</v>
      </c>
      <c r="I104" s="355"/>
      <c r="J104" s="355"/>
      <c r="K104" s="355"/>
      <c r="L104" s="355"/>
      <c r="M104" s="355"/>
      <c r="N104" s="355"/>
      <c r="O104" s="76">
        <f t="shared" si="23"/>
        <v>0</v>
      </c>
      <c r="P104" s="355"/>
      <c r="Q104" s="355"/>
      <c r="R104" s="355"/>
      <c r="S104" s="355"/>
      <c r="T104" s="355"/>
      <c r="U104" s="355"/>
      <c r="V104" s="76">
        <f t="shared" si="27"/>
        <v>0</v>
      </c>
      <c r="W104" s="355"/>
      <c r="X104" s="355"/>
      <c r="Y104" s="355"/>
      <c r="Z104" s="355"/>
      <c r="AA104" s="355"/>
      <c r="AB104" s="355"/>
      <c r="AC104" s="76">
        <f t="shared" si="28"/>
        <v>0</v>
      </c>
      <c r="AD104" s="355"/>
      <c r="AE104" s="355"/>
      <c r="AF104" s="355"/>
      <c r="AG104" s="355"/>
      <c r="AH104" s="355"/>
      <c r="AI104" s="355"/>
      <c r="AJ104" s="76">
        <f t="shared" si="24"/>
        <v>0</v>
      </c>
      <c r="AK104" s="355"/>
      <c r="AL104" s="355"/>
      <c r="AM104" s="355"/>
      <c r="AN104" s="355"/>
      <c r="AO104" s="355"/>
      <c r="AP104" s="355"/>
      <c r="AQ104" s="76">
        <f t="shared" si="25"/>
        <v>0</v>
      </c>
      <c r="AS104" s="75">
        <f t="shared" si="26"/>
        <v>89</v>
      </c>
      <c r="AT104" s="76">
        <f t="shared" si="29"/>
        <v>0</v>
      </c>
      <c r="AU104" s="76">
        <f t="shared" si="30"/>
        <v>0</v>
      </c>
      <c r="AV104" s="76">
        <f t="shared" si="31"/>
        <v>0</v>
      </c>
      <c r="AX104" s="75">
        <f t="shared" si="43"/>
        <v>89</v>
      </c>
      <c r="AY104" s="355"/>
      <c r="AZ104" s="355"/>
      <c r="BA104" s="355"/>
      <c r="BB104" s="355"/>
      <c r="BC104" s="355"/>
      <c r="BD104" s="355"/>
      <c r="BE104" s="76">
        <f t="shared" si="32"/>
        <v>0</v>
      </c>
      <c r="BF104" s="355"/>
      <c r="BG104" s="355"/>
      <c r="BH104" s="355"/>
      <c r="BI104" s="355"/>
      <c r="BJ104" s="355"/>
      <c r="BK104" s="355"/>
      <c r="BL104" s="76">
        <f t="shared" si="33"/>
        <v>0</v>
      </c>
      <c r="BM104" s="355"/>
      <c r="BN104" s="355"/>
      <c r="BO104" s="355"/>
      <c r="BP104" s="355"/>
      <c r="BQ104" s="355"/>
      <c r="BR104" s="355"/>
      <c r="BS104" s="76">
        <f t="shared" si="34"/>
        <v>0</v>
      </c>
      <c r="BT104" s="355"/>
      <c r="BU104" s="355"/>
      <c r="BV104" s="355"/>
      <c r="BW104" s="355"/>
      <c r="BX104" s="355"/>
      <c r="BY104" s="355"/>
      <c r="BZ104" s="76">
        <f t="shared" si="35"/>
        <v>0</v>
      </c>
      <c r="CA104" s="355"/>
      <c r="CB104" s="355"/>
      <c r="CC104" s="355"/>
      <c r="CD104" s="355"/>
      <c r="CE104" s="355"/>
      <c r="CF104" s="355"/>
      <c r="CG104" s="76">
        <f t="shared" si="36"/>
        <v>0</v>
      </c>
      <c r="CH104" s="355"/>
      <c r="CI104" s="355"/>
      <c r="CJ104" s="355"/>
      <c r="CK104" s="355"/>
      <c r="CL104" s="355"/>
      <c r="CM104" s="355"/>
      <c r="CN104" s="76">
        <f t="shared" si="37"/>
        <v>0</v>
      </c>
      <c r="CP104" s="75">
        <f t="shared" si="38"/>
        <v>89</v>
      </c>
      <c r="CQ104" s="76">
        <f t="shared" si="39"/>
        <v>0</v>
      </c>
      <c r="CR104" s="76">
        <f t="shared" si="40"/>
        <v>0</v>
      </c>
      <c r="CS104" s="76">
        <f t="shared" si="41"/>
        <v>0</v>
      </c>
    </row>
    <row r="105" spans="1:97" ht="18" customHeight="1" x14ac:dyDescent="0.25">
      <c r="A105" s="75">
        <f t="shared" si="42"/>
        <v>90</v>
      </c>
      <c r="B105" s="355"/>
      <c r="C105" s="355"/>
      <c r="D105" s="355"/>
      <c r="E105" s="355"/>
      <c r="F105" s="355"/>
      <c r="G105" s="355"/>
      <c r="H105" s="76">
        <f t="shared" si="22"/>
        <v>0</v>
      </c>
      <c r="I105" s="355"/>
      <c r="J105" s="355"/>
      <c r="K105" s="355"/>
      <c r="L105" s="355"/>
      <c r="M105" s="355"/>
      <c r="N105" s="355"/>
      <c r="O105" s="76">
        <f t="shared" si="23"/>
        <v>0</v>
      </c>
      <c r="P105" s="355"/>
      <c r="Q105" s="355"/>
      <c r="R105" s="355"/>
      <c r="S105" s="355"/>
      <c r="T105" s="355"/>
      <c r="U105" s="355"/>
      <c r="V105" s="76">
        <f t="shared" si="27"/>
        <v>0</v>
      </c>
      <c r="W105" s="355"/>
      <c r="X105" s="355"/>
      <c r="Y105" s="355"/>
      <c r="Z105" s="355"/>
      <c r="AA105" s="355"/>
      <c r="AB105" s="355"/>
      <c r="AC105" s="76">
        <f t="shared" si="28"/>
        <v>0</v>
      </c>
      <c r="AD105" s="355"/>
      <c r="AE105" s="355"/>
      <c r="AF105" s="355"/>
      <c r="AG105" s="355"/>
      <c r="AH105" s="355"/>
      <c r="AI105" s="355"/>
      <c r="AJ105" s="76">
        <f t="shared" si="24"/>
        <v>0</v>
      </c>
      <c r="AK105" s="355"/>
      <c r="AL105" s="355"/>
      <c r="AM105" s="355"/>
      <c r="AN105" s="355"/>
      <c r="AO105" s="355"/>
      <c r="AP105" s="355"/>
      <c r="AQ105" s="76">
        <f t="shared" si="25"/>
        <v>0</v>
      </c>
      <c r="AS105" s="75">
        <f t="shared" si="26"/>
        <v>90</v>
      </c>
      <c r="AT105" s="76">
        <f t="shared" si="29"/>
        <v>0</v>
      </c>
      <c r="AU105" s="76">
        <f t="shared" si="30"/>
        <v>0</v>
      </c>
      <c r="AV105" s="76">
        <f t="shared" si="31"/>
        <v>0</v>
      </c>
      <c r="AX105" s="75">
        <f t="shared" si="43"/>
        <v>90</v>
      </c>
      <c r="AY105" s="355"/>
      <c r="AZ105" s="355"/>
      <c r="BA105" s="355"/>
      <c r="BB105" s="355"/>
      <c r="BC105" s="355"/>
      <c r="BD105" s="355"/>
      <c r="BE105" s="76">
        <f t="shared" si="32"/>
        <v>0</v>
      </c>
      <c r="BF105" s="355"/>
      <c r="BG105" s="355"/>
      <c r="BH105" s="355"/>
      <c r="BI105" s="355"/>
      <c r="BJ105" s="355"/>
      <c r="BK105" s="355"/>
      <c r="BL105" s="76">
        <f t="shared" si="33"/>
        <v>0</v>
      </c>
      <c r="BM105" s="355"/>
      <c r="BN105" s="355"/>
      <c r="BO105" s="355"/>
      <c r="BP105" s="355"/>
      <c r="BQ105" s="355"/>
      <c r="BR105" s="355"/>
      <c r="BS105" s="76">
        <f t="shared" si="34"/>
        <v>0</v>
      </c>
      <c r="BT105" s="355"/>
      <c r="BU105" s="355"/>
      <c r="BV105" s="355"/>
      <c r="BW105" s="355"/>
      <c r="BX105" s="355"/>
      <c r="BY105" s="355"/>
      <c r="BZ105" s="76">
        <f t="shared" si="35"/>
        <v>0</v>
      </c>
      <c r="CA105" s="355"/>
      <c r="CB105" s="355"/>
      <c r="CC105" s="355"/>
      <c r="CD105" s="355"/>
      <c r="CE105" s="355"/>
      <c r="CF105" s="355"/>
      <c r="CG105" s="76">
        <f t="shared" si="36"/>
        <v>0</v>
      </c>
      <c r="CH105" s="355"/>
      <c r="CI105" s="355"/>
      <c r="CJ105" s="355"/>
      <c r="CK105" s="355"/>
      <c r="CL105" s="355"/>
      <c r="CM105" s="355"/>
      <c r="CN105" s="76">
        <f t="shared" si="37"/>
        <v>0</v>
      </c>
      <c r="CP105" s="75">
        <f t="shared" si="38"/>
        <v>90</v>
      </c>
      <c r="CQ105" s="76">
        <f t="shared" si="39"/>
        <v>0</v>
      </c>
      <c r="CR105" s="76">
        <f t="shared" si="40"/>
        <v>0</v>
      </c>
      <c r="CS105" s="76">
        <f t="shared" si="41"/>
        <v>0</v>
      </c>
    </row>
    <row r="106" spans="1:97" ht="18" customHeight="1" x14ac:dyDescent="0.25">
      <c r="A106" s="75">
        <f t="shared" si="42"/>
        <v>91</v>
      </c>
      <c r="B106" s="355"/>
      <c r="C106" s="355"/>
      <c r="D106" s="355"/>
      <c r="E106" s="355"/>
      <c r="F106" s="355"/>
      <c r="G106" s="355"/>
      <c r="H106" s="76">
        <f t="shared" si="22"/>
        <v>0</v>
      </c>
      <c r="I106" s="355"/>
      <c r="J106" s="355"/>
      <c r="K106" s="355"/>
      <c r="L106" s="355"/>
      <c r="M106" s="355"/>
      <c r="N106" s="355"/>
      <c r="O106" s="76">
        <f t="shared" si="23"/>
        <v>0</v>
      </c>
      <c r="P106" s="355"/>
      <c r="Q106" s="355"/>
      <c r="R106" s="355"/>
      <c r="S106" s="355"/>
      <c r="T106" s="355"/>
      <c r="U106" s="355"/>
      <c r="V106" s="76">
        <f t="shared" si="27"/>
        <v>0</v>
      </c>
      <c r="W106" s="355"/>
      <c r="X106" s="355"/>
      <c r="Y106" s="355"/>
      <c r="Z106" s="355"/>
      <c r="AA106" s="355"/>
      <c r="AB106" s="355"/>
      <c r="AC106" s="76">
        <f t="shared" si="28"/>
        <v>0</v>
      </c>
      <c r="AD106" s="355"/>
      <c r="AE106" s="355"/>
      <c r="AF106" s="355"/>
      <c r="AG106" s="355"/>
      <c r="AH106" s="355"/>
      <c r="AI106" s="355"/>
      <c r="AJ106" s="76">
        <f t="shared" si="24"/>
        <v>0</v>
      </c>
      <c r="AK106" s="355"/>
      <c r="AL106" s="355"/>
      <c r="AM106" s="355"/>
      <c r="AN106" s="355"/>
      <c r="AO106" s="355"/>
      <c r="AP106" s="355"/>
      <c r="AQ106" s="76">
        <f t="shared" si="25"/>
        <v>0</v>
      </c>
      <c r="AS106" s="75">
        <f t="shared" si="26"/>
        <v>91</v>
      </c>
      <c r="AT106" s="76">
        <f t="shared" si="29"/>
        <v>0</v>
      </c>
      <c r="AU106" s="76">
        <f t="shared" si="30"/>
        <v>0</v>
      </c>
      <c r="AV106" s="76">
        <f t="shared" si="31"/>
        <v>0</v>
      </c>
      <c r="AX106" s="75">
        <f t="shared" si="43"/>
        <v>91</v>
      </c>
      <c r="AY106" s="355"/>
      <c r="AZ106" s="355"/>
      <c r="BA106" s="355"/>
      <c r="BB106" s="355"/>
      <c r="BC106" s="355"/>
      <c r="BD106" s="355"/>
      <c r="BE106" s="76">
        <f t="shared" si="32"/>
        <v>0</v>
      </c>
      <c r="BF106" s="355"/>
      <c r="BG106" s="355"/>
      <c r="BH106" s="355"/>
      <c r="BI106" s="355"/>
      <c r="BJ106" s="355"/>
      <c r="BK106" s="355"/>
      <c r="BL106" s="76">
        <f t="shared" si="33"/>
        <v>0</v>
      </c>
      <c r="BM106" s="355"/>
      <c r="BN106" s="355"/>
      <c r="BO106" s="355"/>
      <c r="BP106" s="355"/>
      <c r="BQ106" s="355"/>
      <c r="BR106" s="355"/>
      <c r="BS106" s="76">
        <f t="shared" si="34"/>
        <v>0</v>
      </c>
      <c r="BT106" s="355"/>
      <c r="BU106" s="355"/>
      <c r="BV106" s="355"/>
      <c r="BW106" s="355"/>
      <c r="BX106" s="355"/>
      <c r="BY106" s="355"/>
      <c r="BZ106" s="76">
        <f t="shared" si="35"/>
        <v>0</v>
      </c>
      <c r="CA106" s="355"/>
      <c r="CB106" s="355"/>
      <c r="CC106" s="355"/>
      <c r="CD106" s="355"/>
      <c r="CE106" s="355"/>
      <c r="CF106" s="355"/>
      <c r="CG106" s="76">
        <f t="shared" si="36"/>
        <v>0</v>
      </c>
      <c r="CH106" s="355"/>
      <c r="CI106" s="355"/>
      <c r="CJ106" s="355"/>
      <c r="CK106" s="355"/>
      <c r="CL106" s="355"/>
      <c r="CM106" s="355"/>
      <c r="CN106" s="76">
        <f t="shared" si="37"/>
        <v>0</v>
      </c>
      <c r="CP106" s="75">
        <f t="shared" si="38"/>
        <v>91</v>
      </c>
      <c r="CQ106" s="76">
        <f t="shared" si="39"/>
        <v>0</v>
      </c>
      <c r="CR106" s="76">
        <f t="shared" si="40"/>
        <v>0</v>
      </c>
      <c r="CS106" s="76">
        <f t="shared" si="41"/>
        <v>0</v>
      </c>
    </row>
    <row r="107" spans="1:97" ht="18" customHeight="1" x14ac:dyDescent="0.25">
      <c r="A107" s="75">
        <f t="shared" si="42"/>
        <v>92</v>
      </c>
      <c r="B107" s="355"/>
      <c r="C107" s="355"/>
      <c r="D107" s="355"/>
      <c r="E107" s="355"/>
      <c r="F107" s="355"/>
      <c r="G107" s="355"/>
      <c r="H107" s="76">
        <f t="shared" si="22"/>
        <v>0</v>
      </c>
      <c r="I107" s="355"/>
      <c r="J107" s="355"/>
      <c r="K107" s="355"/>
      <c r="L107" s="355"/>
      <c r="M107" s="355"/>
      <c r="N107" s="355"/>
      <c r="O107" s="76">
        <f t="shared" si="23"/>
        <v>0</v>
      </c>
      <c r="P107" s="355"/>
      <c r="Q107" s="355"/>
      <c r="R107" s="355"/>
      <c r="S107" s="355"/>
      <c r="T107" s="355"/>
      <c r="U107" s="355"/>
      <c r="V107" s="76">
        <f t="shared" si="27"/>
        <v>0</v>
      </c>
      <c r="W107" s="355"/>
      <c r="X107" s="355"/>
      <c r="Y107" s="355"/>
      <c r="Z107" s="355"/>
      <c r="AA107" s="355"/>
      <c r="AB107" s="355"/>
      <c r="AC107" s="76">
        <f t="shared" si="28"/>
        <v>0</v>
      </c>
      <c r="AD107" s="355"/>
      <c r="AE107" s="355"/>
      <c r="AF107" s="355"/>
      <c r="AG107" s="355"/>
      <c r="AH107" s="355"/>
      <c r="AI107" s="355"/>
      <c r="AJ107" s="76">
        <f t="shared" si="24"/>
        <v>0</v>
      </c>
      <c r="AK107" s="355"/>
      <c r="AL107" s="355"/>
      <c r="AM107" s="355"/>
      <c r="AN107" s="355"/>
      <c r="AO107" s="355"/>
      <c r="AP107" s="355"/>
      <c r="AQ107" s="76">
        <f t="shared" si="25"/>
        <v>0</v>
      </c>
      <c r="AS107" s="75">
        <f t="shared" si="26"/>
        <v>92</v>
      </c>
      <c r="AT107" s="76">
        <f t="shared" si="29"/>
        <v>0</v>
      </c>
      <c r="AU107" s="76">
        <f t="shared" si="30"/>
        <v>0</v>
      </c>
      <c r="AV107" s="76">
        <f t="shared" si="31"/>
        <v>0</v>
      </c>
      <c r="AX107" s="75">
        <f t="shared" si="43"/>
        <v>92</v>
      </c>
      <c r="AY107" s="355"/>
      <c r="AZ107" s="355"/>
      <c r="BA107" s="355"/>
      <c r="BB107" s="355"/>
      <c r="BC107" s="355"/>
      <c r="BD107" s="355"/>
      <c r="BE107" s="76">
        <f t="shared" si="32"/>
        <v>0</v>
      </c>
      <c r="BF107" s="355"/>
      <c r="BG107" s="355"/>
      <c r="BH107" s="355"/>
      <c r="BI107" s="355"/>
      <c r="BJ107" s="355"/>
      <c r="BK107" s="355"/>
      <c r="BL107" s="76">
        <f t="shared" si="33"/>
        <v>0</v>
      </c>
      <c r="BM107" s="355"/>
      <c r="BN107" s="355"/>
      <c r="BO107" s="355"/>
      <c r="BP107" s="355"/>
      <c r="BQ107" s="355"/>
      <c r="BR107" s="355"/>
      <c r="BS107" s="76">
        <f t="shared" si="34"/>
        <v>0</v>
      </c>
      <c r="BT107" s="355"/>
      <c r="BU107" s="355"/>
      <c r="BV107" s="355"/>
      <c r="BW107" s="355"/>
      <c r="BX107" s="355"/>
      <c r="BY107" s="355"/>
      <c r="BZ107" s="76">
        <f t="shared" si="35"/>
        <v>0</v>
      </c>
      <c r="CA107" s="355"/>
      <c r="CB107" s="355"/>
      <c r="CC107" s="355"/>
      <c r="CD107" s="355"/>
      <c r="CE107" s="355"/>
      <c r="CF107" s="355"/>
      <c r="CG107" s="76">
        <f t="shared" si="36"/>
        <v>0</v>
      </c>
      <c r="CH107" s="355"/>
      <c r="CI107" s="355"/>
      <c r="CJ107" s="355"/>
      <c r="CK107" s="355"/>
      <c r="CL107" s="355"/>
      <c r="CM107" s="355"/>
      <c r="CN107" s="76">
        <f t="shared" si="37"/>
        <v>0</v>
      </c>
      <c r="CP107" s="75">
        <f t="shared" si="38"/>
        <v>92</v>
      </c>
      <c r="CQ107" s="76">
        <f t="shared" si="39"/>
        <v>0</v>
      </c>
      <c r="CR107" s="76">
        <f t="shared" si="40"/>
        <v>0</v>
      </c>
      <c r="CS107" s="76">
        <f t="shared" si="41"/>
        <v>0</v>
      </c>
    </row>
    <row r="108" spans="1:97" ht="18" customHeight="1" x14ac:dyDescent="0.25">
      <c r="A108" s="75">
        <f t="shared" si="42"/>
        <v>93</v>
      </c>
      <c r="B108" s="355"/>
      <c r="C108" s="355"/>
      <c r="D108" s="355"/>
      <c r="E108" s="355"/>
      <c r="F108" s="355"/>
      <c r="G108" s="355"/>
      <c r="H108" s="76">
        <f t="shared" si="22"/>
        <v>0</v>
      </c>
      <c r="I108" s="355"/>
      <c r="J108" s="355"/>
      <c r="K108" s="355"/>
      <c r="L108" s="355"/>
      <c r="M108" s="355"/>
      <c r="N108" s="355"/>
      <c r="O108" s="76">
        <f t="shared" si="23"/>
        <v>0</v>
      </c>
      <c r="P108" s="355"/>
      <c r="Q108" s="355"/>
      <c r="R108" s="355"/>
      <c r="S108" s="355"/>
      <c r="T108" s="355"/>
      <c r="U108" s="355"/>
      <c r="V108" s="76">
        <f t="shared" si="27"/>
        <v>0</v>
      </c>
      <c r="W108" s="355"/>
      <c r="X108" s="355"/>
      <c r="Y108" s="355"/>
      <c r="Z108" s="355"/>
      <c r="AA108" s="355"/>
      <c r="AB108" s="355"/>
      <c r="AC108" s="76">
        <f t="shared" si="28"/>
        <v>0</v>
      </c>
      <c r="AD108" s="355"/>
      <c r="AE108" s="355"/>
      <c r="AF108" s="355"/>
      <c r="AG108" s="355"/>
      <c r="AH108" s="355"/>
      <c r="AI108" s="355"/>
      <c r="AJ108" s="76">
        <f t="shared" si="24"/>
        <v>0</v>
      </c>
      <c r="AK108" s="355"/>
      <c r="AL108" s="355"/>
      <c r="AM108" s="355"/>
      <c r="AN108" s="355"/>
      <c r="AO108" s="355"/>
      <c r="AP108" s="355"/>
      <c r="AQ108" s="76">
        <f t="shared" si="25"/>
        <v>0</v>
      </c>
      <c r="AS108" s="75">
        <f t="shared" si="26"/>
        <v>93</v>
      </c>
      <c r="AT108" s="76">
        <f t="shared" si="29"/>
        <v>0</v>
      </c>
      <c r="AU108" s="76">
        <f t="shared" si="30"/>
        <v>0</v>
      </c>
      <c r="AV108" s="76">
        <f t="shared" si="31"/>
        <v>0</v>
      </c>
      <c r="AX108" s="75">
        <f t="shared" si="43"/>
        <v>93</v>
      </c>
      <c r="AY108" s="355"/>
      <c r="AZ108" s="355"/>
      <c r="BA108" s="355"/>
      <c r="BB108" s="355"/>
      <c r="BC108" s="355"/>
      <c r="BD108" s="355"/>
      <c r="BE108" s="76">
        <f t="shared" si="32"/>
        <v>0</v>
      </c>
      <c r="BF108" s="355"/>
      <c r="BG108" s="355"/>
      <c r="BH108" s="355"/>
      <c r="BI108" s="355"/>
      <c r="BJ108" s="355"/>
      <c r="BK108" s="355"/>
      <c r="BL108" s="76">
        <f t="shared" si="33"/>
        <v>0</v>
      </c>
      <c r="BM108" s="355"/>
      <c r="BN108" s="355"/>
      <c r="BO108" s="355"/>
      <c r="BP108" s="355"/>
      <c r="BQ108" s="355"/>
      <c r="BR108" s="355"/>
      <c r="BS108" s="76">
        <f t="shared" si="34"/>
        <v>0</v>
      </c>
      <c r="BT108" s="355"/>
      <c r="BU108" s="355"/>
      <c r="BV108" s="355"/>
      <c r="BW108" s="355"/>
      <c r="BX108" s="355"/>
      <c r="BY108" s="355"/>
      <c r="BZ108" s="76">
        <f t="shared" si="35"/>
        <v>0</v>
      </c>
      <c r="CA108" s="355"/>
      <c r="CB108" s="355"/>
      <c r="CC108" s="355"/>
      <c r="CD108" s="355"/>
      <c r="CE108" s="355"/>
      <c r="CF108" s="355"/>
      <c r="CG108" s="76">
        <f t="shared" si="36"/>
        <v>0</v>
      </c>
      <c r="CH108" s="355"/>
      <c r="CI108" s="355"/>
      <c r="CJ108" s="355"/>
      <c r="CK108" s="355"/>
      <c r="CL108" s="355"/>
      <c r="CM108" s="355"/>
      <c r="CN108" s="76">
        <f t="shared" si="37"/>
        <v>0</v>
      </c>
      <c r="CP108" s="75">
        <f t="shared" si="38"/>
        <v>93</v>
      </c>
      <c r="CQ108" s="76">
        <f t="shared" si="39"/>
        <v>0</v>
      </c>
      <c r="CR108" s="76">
        <f t="shared" si="40"/>
        <v>0</v>
      </c>
      <c r="CS108" s="76">
        <f t="shared" si="41"/>
        <v>0</v>
      </c>
    </row>
    <row r="109" spans="1:97" ht="18" customHeight="1" x14ac:dyDescent="0.25">
      <c r="A109" s="75">
        <f t="shared" si="42"/>
        <v>94</v>
      </c>
      <c r="B109" s="355"/>
      <c r="C109" s="355"/>
      <c r="D109" s="355"/>
      <c r="E109" s="355"/>
      <c r="F109" s="355"/>
      <c r="G109" s="355"/>
      <c r="H109" s="76">
        <f t="shared" si="22"/>
        <v>0</v>
      </c>
      <c r="I109" s="355"/>
      <c r="J109" s="355"/>
      <c r="K109" s="355"/>
      <c r="L109" s="355"/>
      <c r="M109" s="355"/>
      <c r="N109" s="355"/>
      <c r="O109" s="76">
        <f t="shared" si="23"/>
        <v>0</v>
      </c>
      <c r="P109" s="355"/>
      <c r="Q109" s="355"/>
      <c r="R109" s="355"/>
      <c r="S109" s="355"/>
      <c r="T109" s="355"/>
      <c r="U109" s="355"/>
      <c r="V109" s="76">
        <f t="shared" si="27"/>
        <v>0</v>
      </c>
      <c r="W109" s="355"/>
      <c r="X109" s="355"/>
      <c r="Y109" s="355"/>
      <c r="Z109" s="355"/>
      <c r="AA109" s="355"/>
      <c r="AB109" s="355"/>
      <c r="AC109" s="76">
        <f t="shared" si="28"/>
        <v>0</v>
      </c>
      <c r="AD109" s="355"/>
      <c r="AE109" s="355"/>
      <c r="AF109" s="355"/>
      <c r="AG109" s="355"/>
      <c r="AH109" s="355"/>
      <c r="AI109" s="355"/>
      <c r="AJ109" s="76">
        <f t="shared" si="24"/>
        <v>0</v>
      </c>
      <c r="AK109" s="355"/>
      <c r="AL109" s="355"/>
      <c r="AM109" s="355"/>
      <c r="AN109" s="355"/>
      <c r="AO109" s="355"/>
      <c r="AP109" s="355"/>
      <c r="AQ109" s="76">
        <f t="shared" si="25"/>
        <v>0</v>
      </c>
      <c r="AS109" s="75">
        <f t="shared" si="26"/>
        <v>94</v>
      </c>
      <c r="AT109" s="76">
        <f t="shared" si="29"/>
        <v>0</v>
      </c>
      <c r="AU109" s="76">
        <f t="shared" si="30"/>
        <v>0</v>
      </c>
      <c r="AV109" s="76">
        <f t="shared" si="31"/>
        <v>0</v>
      </c>
      <c r="AX109" s="75">
        <f t="shared" si="43"/>
        <v>94</v>
      </c>
      <c r="AY109" s="355"/>
      <c r="AZ109" s="355"/>
      <c r="BA109" s="355"/>
      <c r="BB109" s="355"/>
      <c r="BC109" s="355"/>
      <c r="BD109" s="355"/>
      <c r="BE109" s="76">
        <f t="shared" si="32"/>
        <v>0</v>
      </c>
      <c r="BF109" s="355"/>
      <c r="BG109" s="355"/>
      <c r="BH109" s="355"/>
      <c r="BI109" s="355"/>
      <c r="BJ109" s="355"/>
      <c r="BK109" s="355"/>
      <c r="BL109" s="76">
        <f t="shared" si="33"/>
        <v>0</v>
      </c>
      <c r="BM109" s="355"/>
      <c r="BN109" s="355"/>
      <c r="BO109" s="355"/>
      <c r="BP109" s="355"/>
      <c r="BQ109" s="355"/>
      <c r="BR109" s="355"/>
      <c r="BS109" s="76">
        <f t="shared" si="34"/>
        <v>0</v>
      </c>
      <c r="BT109" s="355"/>
      <c r="BU109" s="355"/>
      <c r="BV109" s="355"/>
      <c r="BW109" s="355"/>
      <c r="BX109" s="355"/>
      <c r="BY109" s="355"/>
      <c r="BZ109" s="76">
        <f t="shared" si="35"/>
        <v>0</v>
      </c>
      <c r="CA109" s="355"/>
      <c r="CB109" s="355"/>
      <c r="CC109" s="355"/>
      <c r="CD109" s="355"/>
      <c r="CE109" s="355"/>
      <c r="CF109" s="355"/>
      <c r="CG109" s="76">
        <f t="shared" si="36"/>
        <v>0</v>
      </c>
      <c r="CH109" s="355"/>
      <c r="CI109" s="355"/>
      <c r="CJ109" s="355"/>
      <c r="CK109" s="355"/>
      <c r="CL109" s="355"/>
      <c r="CM109" s="355"/>
      <c r="CN109" s="76">
        <f t="shared" si="37"/>
        <v>0</v>
      </c>
      <c r="CP109" s="75">
        <f t="shared" si="38"/>
        <v>94</v>
      </c>
      <c r="CQ109" s="76">
        <f t="shared" si="39"/>
        <v>0</v>
      </c>
      <c r="CR109" s="76">
        <f t="shared" si="40"/>
        <v>0</v>
      </c>
      <c r="CS109" s="76">
        <f t="shared" si="41"/>
        <v>0</v>
      </c>
    </row>
    <row r="110" spans="1:97" ht="18" customHeight="1" x14ac:dyDescent="0.25">
      <c r="A110" s="75">
        <f t="shared" si="42"/>
        <v>95</v>
      </c>
      <c r="B110" s="355"/>
      <c r="C110" s="355"/>
      <c r="D110" s="355"/>
      <c r="E110" s="355"/>
      <c r="F110" s="355"/>
      <c r="G110" s="355"/>
      <c r="H110" s="76">
        <f t="shared" si="22"/>
        <v>0</v>
      </c>
      <c r="I110" s="355"/>
      <c r="J110" s="355"/>
      <c r="K110" s="355"/>
      <c r="L110" s="355"/>
      <c r="M110" s="355"/>
      <c r="N110" s="355"/>
      <c r="O110" s="76">
        <f t="shared" si="23"/>
        <v>0</v>
      </c>
      <c r="P110" s="355"/>
      <c r="Q110" s="355"/>
      <c r="R110" s="355"/>
      <c r="S110" s="355"/>
      <c r="T110" s="355"/>
      <c r="U110" s="355"/>
      <c r="V110" s="76">
        <f t="shared" si="27"/>
        <v>0</v>
      </c>
      <c r="W110" s="355"/>
      <c r="X110" s="355"/>
      <c r="Y110" s="355"/>
      <c r="Z110" s="355"/>
      <c r="AA110" s="355"/>
      <c r="AB110" s="355"/>
      <c r="AC110" s="76">
        <f t="shared" si="28"/>
        <v>0</v>
      </c>
      <c r="AD110" s="355"/>
      <c r="AE110" s="355"/>
      <c r="AF110" s="355"/>
      <c r="AG110" s="355"/>
      <c r="AH110" s="355"/>
      <c r="AI110" s="355"/>
      <c r="AJ110" s="76">
        <f t="shared" si="24"/>
        <v>0</v>
      </c>
      <c r="AK110" s="355"/>
      <c r="AL110" s="355"/>
      <c r="AM110" s="355"/>
      <c r="AN110" s="355"/>
      <c r="AO110" s="355"/>
      <c r="AP110" s="355"/>
      <c r="AQ110" s="76">
        <f t="shared" si="25"/>
        <v>0</v>
      </c>
      <c r="AS110" s="75">
        <f t="shared" si="26"/>
        <v>95</v>
      </c>
      <c r="AT110" s="76">
        <f t="shared" si="29"/>
        <v>0</v>
      </c>
      <c r="AU110" s="76">
        <f t="shared" si="30"/>
        <v>0</v>
      </c>
      <c r="AV110" s="76">
        <f t="shared" si="31"/>
        <v>0</v>
      </c>
      <c r="AX110" s="75">
        <f t="shared" si="43"/>
        <v>95</v>
      </c>
      <c r="AY110" s="355"/>
      <c r="AZ110" s="355"/>
      <c r="BA110" s="355"/>
      <c r="BB110" s="355"/>
      <c r="BC110" s="355"/>
      <c r="BD110" s="355"/>
      <c r="BE110" s="76">
        <f t="shared" si="32"/>
        <v>0</v>
      </c>
      <c r="BF110" s="355"/>
      <c r="BG110" s="355"/>
      <c r="BH110" s="355"/>
      <c r="BI110" s="355"/>
      <c r="BJ110" s="355"/>
      <c r="BK110" s="355"/>
      <c r="BL110" s="76">
        <f t="shared" si="33"/>
        <v>0</v>
      </c>
      <c r="BM110" s="355"/>
      <c r="BN110" s="355"/>
      <c r="BO110" s="355"/>
      <c r="BP110" s="355"/>
      <c r="BQ110" s="355"/>
      <c r="BR110" s="355"/>
      <c r="BS110" s="76">
        <f t="shared" si="34"/>
        <v>0</v>
      </c>
      <c r="BT110" s="355"/>
      <c r="BU110" s="355"/>
      <c r="BV110" s="355"/>
      <c r="BW110" s="355"/>
      <c r="BX110" s="355"/>
      <c r="BY110" s="355"/>
      <c r="BZ110" s="76">
        <f t="shared" si="35"/>
        <v>0</v>
      </c>
      <c r="CA110" s="355"/>
      <c r="CB110" s="355"/>
      <c r="CC110" s="355"/>
      <c r="CD110" s="355"/>
      <c r="CE110" s="355"/>
      <c r="CF110" s="355"/>
      <c r="CG110" s="76">
        <f t="shared" si="36"/>
        <v>0</v>
      </c>
      <c r="CH110" s="355"/>
      <c r="CI110" s="355"/>
      <c r="CJ110" s="355"/>
      <c r="CK110" s="355"/>
      <c r="CL110" s="355"/>
      <c r="CM110" s="355"/>
      <c r="CN110" s="76">
        <f t="shared" si="37"/>
        <v>0</v>
      </c>
      <c r="CP110" s="75">
        <f t="shared" si="38"/>
        <v>95</v>
      </c>
      <c r="CQ110" s="76">
        <f t="shared" si="39"/>
        <v>0</v>
      </c>
      <c r="CR110" s="76">
        <f t="shared" si="40"/>
        <v>0</v>
      </c>
      <c r="CS110" s="76">
        <f t="shared" si="41"/>
        <v>0</v>
      </c>
    </row>
    <row r="111" spans="1:97" ht="18" customHeight="1" x14ac:dyDescent="0.25">
      <c r="A111" s="75">
        <f t="shared" si="42"/>
        <v>96</v>
      </c>
      <c r="B111" s="355"/>
      <c r="C111" s="355"/>
      <c r="D111" s="355"/>
      <c r="E111" s="355"/>
      <c r="F111" s="355"/>
      <c r="G111" s="355"/>
      <c r="H111" s="76">
        <f t="shared" si="22"/>
        <v>0</v>
      </c>
      <c r="I111" s="355"/>
      <c r="J111" s="355"/>
      <c r="K111" s="355"/>
      <c r="L111" s="355"/>
      <c r="M111" s="355"/>
      <c r="N111" s="355"/>
      <c r="O111" s="76">
        <f t="shared" si="23"/>
        <v>0</v>
      </c>
      <c r="P111" s="355"/>
      <c r="Q111" s="355"/>
      <c r="R111" s="355"/>
      <c r="S111" s="355"/>
      <c r="T111" s="355"/>
      <c r="U111" s="355"/>
      <c r="V111" s="76">
        <f t="shared" si="27"/>
        <v>0</v>
      </c>
      <c r="W111" s="355"/>
      <c r="X111" s="355"/>
      <c r="Y111" s="355"/>
      <c r="Z111" s="355"/>
      <c r="AA111" s="355"/>
      <c r="AB111" s="355"/>
      <c r="AC111" s="76">
        <f t="shared" si="28"/>
        <v>0</v>
      </c>
      <c r="AD111" s="355"/>
      <c r="AE111" s="355"/>
      <c r="AF111" s="355"/>
      <c r="AG111" s="355"/>
      <c r="AH111" s="355"/>
      <c r="AI111" s="355"/>
      <c r="AJ111" s="76">
        <f t="shared" si="24"/>
        <v>0</v>
      </c>
      <c r="AK111" s="355"/>
      <c r="AL111" s="355"/>
      <c r="AM111" s="355"/>
      <c r="AN111" s="355"/>
      <c r="AO111" s="355"/>
      <c r="AP111" s="355"/>
      <c r="AQ111" s="76">
        <f t="shared" si="25"/>
        <v>0</v>
      </c>
      <c r="AS111" s="75">
        <f t="shared" si="26"/>
        <v>96</v>
      </c>
      <c r="AT111" s="76">
        <f t="shared" si="29"/>
        <v>0</v>
      </c>
      <c r="AU111" s="76">
        <f t="shared" si="30"/>
        <v>0</v>
      </c>
      <c r="AV111" s="76">
        <f t="shared" si="31"/>
        <v>0</v>
      </c>
      <c r="AX111" s="75">
        <f t="shared" si="43"/>
        <v>96</v>
      </c>
      <c r="AY111" s="355"/>
      <c r="AZ111" s="355"/>
      <c r="BA111" s="355"/>
      <c r="BB111" s="355"/>
      <c r="BC111" s="355"/>
      <c r="BD111" s="355"/>
      <c r="BE111" s="76">
        <f t="shared" si="32"/>
        <v>0</v>
      </c>
      <c r="BF111" s="355"/>
      <c r="BG111" s="355"/>
      <c r="BH111" s="355"/>
      <c r="BI111" s="355"/>
      <c r="BJ111" s="355"/>
      <c r="BK111" s="355"/>
      <c r="BL111" s="76">
        <f t="shared" si="33"/>
        <v>0</v>
      </c>
      <c r="BM111" s="355"/>
      <c r="BN111" s="355"/>
      <c r="BO111" s="355"/>
      <c r="BP111" s="355"/>
      <c r="BQ111" s="355"/>
      <c r="BR111" s="355"/>
      <c r="BS111" s="76">
        <f t="shared" si="34"/>
        <v>0</v>
      </c>
      <c r="BT111" s="355"/>
      <c r="BU111" s="355"/>
      <c r="BV111" s="355"/>
      <c r="BW111" s="355"/>
      <c r="BX111" s="355"/>
      <c r="BY111" s="355"/>
      <c r="BZ111" s="76">
        <f t="shared" si="35"/>
        <v>0</v>
      </c>
      <c r="CA111" s="355"/>
      <c r="CB111" s="355"/>
      <c r="CC111" s="355"/>
      <c r="CD111" s="355"/>
      <c r="CE111" s="355"/>
      <c r="CF111" s="355"/>
      <c r="CG111" s="76">
        <f t="shared" si="36"/>
        <v>0</v>
      </c>
      <c r="CH111" s="355"/>
      <c r="CI111" s="355"/>
      <c r="CJ111" s="355"/>
      <c r="CK111" s="355"/>
      <c r="CL111" s="355"/>
      <c r="CM111" s="355"/>
      <c r="CN111" s="76">
        <f t="shared" si="37"/>
        <v>0</v>
      </c>
      <c r="CP111" s="75">
        <f t="shared" si="38"/>
        <v>96</v>
      </c>
      <c r="CQ111" s="76">
        <f t="shared" si="39"/>
        <v>0</v>
      </c>
      <c r="CR111" s="76">
        <f t="shared" si="40"/>
        <v>0</v>
      </c>
      <c r="CS111" s="76">
        <f t="shared" si="41"/>
        <v>0</v>
      </c>
    </row>
    <row r="112" spans="1:97" ht="18" customHeight="1" x14ac:dyDescent="0.25">
      <c r="A112" s="75">
        <f t="shared" si="42"/>
        <v>97</v>
      </c>
      <c r="B112" s="355"/>
      <c r="C112" s="355"/>
      <c r="D112" s="355"/>
      <c r="E112" s="355"/>
      <c r="F112" s="355"/>
      <c r="G112" s="355"/>
      <c r="H112" s="76">
        <f t="shared" si="22"/>
        <v>0</v>
      </c>
      <c r="I112" s="355"/>
      <c r="J112" s="355"/>
      <c r="K112" s="355"/>
      <c r="L112" s="355"/>
      <c r="M112" s="355"/>
      <c r="N112" s="355"/>
      <c r="O112" s="76">
        <f t="shared" si="23"/>
        <v>0</v>
      </c>
      <c r="P112" s="355"/>
      <c r="Q112" s="355"/>
      <c r="R112" s="355"/>
      <c r="S112" s="355"/>
      <c r="T112" s="355"/>
      <c r="U112" s="355"/>
      <c r="V112" s="76">
        <f t="shared" si="27"/>
        <v>0</v>
      </c>
      <c r="W112" s="355"/>
      <c r="X112" s="355"/>
      <c r="Y112" s="355"/>
      <c r="Z112" s="355"/>
      <c r="AA112" s="355"/>
      <c r="AB112" s="355"/>
      <c r="AC112" s="76">
        <f t="shared" si="28"/>
        <v>0</v>
      </c>
      <c r="AD112" s="355"/>
      <c r="AE112" s="355"/>
      <c r="AF112" s="355"/>
      <c r="AG112" s="355"/>
      <c r="AH112" s="355"/>
      <c r="AI112" s="355"/>
      <c r="AJ112" s="76">
        <f t="shared" si="24"/>
        <v>0</v>
      </c>
      <c r="AK112" s="355"/>
      <c r="AL112" s="355"/>
      <c r="AM112" s="355"/>
      <c r="AN112" s="355"/>
      <c r="AO112" s="355"/>
      <c r="AP112" s="355"/>
      <c r="AQ112" s="76">
        <f t="shared" si="25"/>
        <v>0</v>
      </c>
      <c r="AS112" s="75">
        <f t="shared" si="26"/>
        <v>97</v>
      </c>
      <c r="AT112" s="76">
        <f t="shared" si="29"/>
        <v>0</v>
      </c>
      <c r="AU112" s="76">
        <f t="shared" si="30"/>
        <v>0</v>
      </c>
      <c r="AV112" s="76">
        <f t="shared" si="31"/>
        <v>0</v>
      </c>
      <c r="AX112" s="75">
        <f t="shared" si="43"/>
        <v>97</v>
      </c>
      <c r="AY112" s="355"/>
      <c r="AZ112" s="355"/>
      <c r="BA112" s="355"/>
      <c r="BB112" s="355"/>
      <c r="BC112" s="355"/>
      <c r="BD112" s="355"/>
      <c r="BE112" s="76">
        <f t="shared" si="32"/>
        <v>0</v>
      </c>
      <c r="BF112" s="355"/>
      <c r="BG112" s="355"/>
      <c r="BH112" s="355"/>
      <c r="BI112" s="355"/>
      <c r="BJ112" s="355"/>
      <c r="BK112" s="355"/>
      <c r="BL112" s="76">
        <f t="shared" si="33"/>
        <v>0</v>
      </c>
      <c r="BM112" s="355"/>
      <c r="BN112" s="355"/>
      <c r="BO112" s="355"/>
      <c r="BP112" s="355"/>
      <c r="BQ112" s="355"/>
      <c r="BR112" s="355"/>
      <c r="BS112" s="76">
        <f t="shared" si="34"/>
        <v>0</v>
      </c>
      <c r="BT112" s="355"/>
      <c r="BU112" s="355"/>
      <c r="BV112" s="355"/>
      <c r="BW112" s="355"/>
      <c r="BX112" s="355"/>
      <c r="BY112" s="355"/>
      <c r="BZ112" s="76">
        <f t="shared" si="35"/>
        <v>0</v>
      </c>
      <c r="CA112" s="355"/>
      <c r="CB112" s="355"/>
      <c r="CC112" s="355"/>
      <c r="CD112" s="355"/>
      <c r="CE112" s="355"/>
      <c r="CF112" s="355"/>
      <c r="CG112" s="76">
        <f t="shared" si="36"/>
        <v>0</v>
      </c>
      <c r="CH112" s="355"/>
      <c r="CI112" s="355"/>
      <c r="CJ112" s="355"/>
      <c r="CK112" s="355"/>
      <c r="CL112" s="355"/>
      <c r="CM112" s="355"/>
      <c r="CN112" s="76">
        <f t="shared" si="37"/>
        <v>0</v>
      </c>
      <c r="CP112" s="75">
        <f t="shared" si="38"/>
        <v>97</v>
      </c>
      <c r="CQ112" s="76">
        <f t="shared" si="39"/>
        <v>0</v>
      </c>
      <c r="CR112" s="76">
        <f t="shared" si="40"/>
        <v>0</v>
      </c>
      <c r="CS112" s="76">
        <f t="shared" si="41"/>
        <v>0</v>
      </c>
    </row>
    <row r="113" spans="1:97" ht="18" customHeight="1" x14ac:dyDescent="0.25">
      <c r="A113" s="75">
        <f t="shared" si="42"/>
        <v>98</v>
      </c>
      <c r="B113" s="355"/>
      <c r="C113" s="355"/>
      <c r="D113" s="355"/>
      <c r="E113" s="355"/>
      <c r="F113" s="355"/>
      <c r="G113" s="355"/>
      <c r="H113" s="76">
        <f t="shared" si="22"/>
        <v>0</v>
      </c>
      <c r="I113" s="355"/>
      <c r="J113" s="355"/>
      <c r="K113" s="355"/>
      <c r="L113" s="355"/>
      <c r="M113" s="355"/>
      <c r="N113" s="355"/>
      <c r="O113" s="76">
        <f t="shared" si="23"/>
        <v>0</v>
      </c>
      <c r="P113" s="355"/>
      <c r="Q113" s="355"/>
      <c r="R113" s="355"/>
      <c r="S113" s="355"/>
      <c r="T113" s="355"/>
      <c r="U113" s="355"/>
      <c r="V113" s="76">
        <f t="shared" si="27"/>
        <v>0</v>
      </c>
      <c r="W113" s="355"/>
      <c r="X113" s="355"/>
      <c r="Y113" s="355"/>
      <c r="Z113" s="355"/>
      <c r="AA113" s="355"/>
      <c r="AB113" s="355"/>
      <c r="AC113" s="76">
        <f t="shared" si="28"/>
        <v>0</v>
      </c>
      <c r="AD113" s="355"/>
      <c r="AE113" s="355"/>
      <c r="AF113" s="355"/>
      <c r="AG113" s="355"/>
      <c r="AH113" s="355"/>
      <c r="AI113" s="355"/>
      <c r="AJ113" s="76">
        <f t="shared" si="24"/>
        <v>0</v>
      </c>
      <c r="AK113" s="355"/>
      <c r="AL113" s="355"/>
      <c r="AM113" s="355"/>
      <c r="AN113" s="355"/>
      <c r="AO113" s="355"/>
      <c r="AP113" s="355"/>
      <c r="AQ113" s="76">
        <f t="shared" si="25"/>
        <v>0</v>
      </c>
      <c r="AS113" s="75">
        <f t="shared" si="26"/>
        <v>98</v>
      </c>
      <c r="AT113" s="76">
        <f t="shared" si="29"/>
        <v>0</v>
      </c>
      <c r="AU113" s="76">
        <f t="shared" si="30"/>
        <v>0</v>
      </c>
      <c r="AV113" s="76">
        <f t="shared" si="31"/>
        <v>0</v>
      </c>
      <c r="AX113" s="75">
        <f t="shared" si="43"/>
        <v>98</v>
      </c>
      <c r="AY113" s="355"/>
      <c r="AZ113" s="355"/>
      <c r="BA113" s="355"/>
      <c r="BB113" s="355"/>
      <c r="BC113" s="355"/>
      <c r="BD113" s="355"/>
      <c r="BE113" s="76">
        <f t="shared" si="32"/>
        <v>0</v>
      </c>
      <c r="BF113" s="355"/>
      <c r="BG113" s="355"/>
      <c r="BH113" s="355"/>
      <c r="BI113" s="355"/>
      <c r="BJ113" s="355"/>
      <c r="BK113" s="355"/>
      <c r="BL113" s="76">
        <f t="shared" si="33"/>
        <v>0</v>
      </c>
      <c r="BM113" s="355"/>
      <c r="BN113" s="355"/>
      <c r="BO113" s="355"/>
      <c r="BP113" s="355"/>
      <c r="BQ113" s="355"/>
      <c r="BR113" s="355"/>
      <c r="BS113" s="76">
        <f t="shared" si="34"/>
        <v>0</v>
      </c>
      <c r="BT113" s="355"/>
      <c r="BU113" s="355"/>
      <c r="BV113" s="355"/>
      <c r="BW113" s="355"/>
      <c r="BX113" s="355"/>
      <c r="BY113" s="355"/>
      <c r="BZ113" s="76">
        <f t="shared" si="35"/>
        <v>0</v>
      </c>
      <c r="CA113" s="355"/>
      <c r="CB113" s="355"/>
      <c r="CC113" s="355"/>
      <c r="CD113" s="355"/>
      <c r="CE113" s="355"/>
      <c r="CF113" s="355"/>
      <c r="CG113" s="76">
        <f t="shared" si="36"/>
        <v>0</v>
      </c>
      <c r="CH113" s="355"/>
      <c r="CI113" s="355"/>
      <c r="CJ113" s="355"/>
      <c r="CK113" s="355"/>
      <c r="CL113" s="355"/>
      <c r="CM113" s="355"/>
      <c r="CN113" s="76">
        <f t="shared" si="37"/>
        <v>0</v>
      </c>
      <c r="CP113" s="75">
        <f t="shared" si="38"/>
        <v>98</v>
      </c>
      <c r="CQ113" s="76">
        <f t="shared" si="39"/>
        <v>0</v>
      </c>
      <c r="CR113" s="76">
        <f t="shared" si="40"/>
        <v>0</v>
      </c>
      <c r="CS113" s="76">
        <f t="shared" si="41"/>
        <v>0</v>
      </c>
    </row>
    <row r="114" spans="1:97" ht="18" customHeight="1" x14ac:dyDescent="0.25">
      <c r="A114" s="75">
        <f t="shared" si="42"/>
        <v>99</v>
      </c>
      <c r="B114" s="355"/>
      <c r="C114" s="355"/>
      <c r="D114" s="355"/>
      <c r="E114" s="355"/>
      <c r="F114" s="355"/>
      <c r="G114" s="355"/>
      <c r="H114" s="76">
        <f t="shared" si="22"/>
        <v>0</v>
      </c>
      <c r="I114" s="355"/>
      <c r="J114" s="355"/>
      <c r="K114" s="355"/>
      <c r="L114" s="355"/>
      <c r="M114" s="355"/>
      <c r="N114" s="355"/>
      <c r="O114" s="76">
        <f t="shared" si="23"/>
        <v>0</v>
      </c>
      <c r="P114" s="355"/>
      <c r="Q114" s="355"/>
      <c r="R114" s="355"/>
      <c r="S114" s="355"/>
      <c r="T114" s="355"/>
      <c r="U114" s="355"/>
      <c r="V114" s="76">
        <f t="shared" si="27"/>
        <v>0</v>
      </c>
      <c r="W114" s="355"/>
      <c r="X114" s="355"/>
      <c r="Y114" s="355"/>
      <c r="Z114" s="355"/>
      <c r="AA114" s="355"/>
      <c r="AB114" s="355"/>
      <c r="AC114" s="76">
        <f t="shared" si="28"/>
        <v>0</v>
      </c>
      <c r="AD114" s="355"/>
      <c r="AE114" s="355"/>
      <c r="AF114" s="355"/>
      <c r="AG114" s="355"/>
      <c r="AH114" s="355"/>
      <c r="AI114" s="355"/>
      <c r="AJ114" s="76">
        <f t="shared" si="24"/>
        <v>0</v>
      </c>
      <c r="AK114" s="355"/>
      <c r="AL114" s="355"/>
      <c r="AM114" s="355"/>
      <c r="AN114" s="355"/>
      <c r="AO114" s="355"/>
      <c r="AP114" s="355"/>
      <c r="AQ114" s="76">
        <f t="shared" si="25"/>
        <v>0</v>
      </c>
      <c r="AS114" s="75">
        <f t="shared" si="26"/>
        <v>99</v>
      </c>
      <c r="AT114" s="76">
        <f t="shared" si="29"/>
        <v>0</v>
      </c>
      <c r="AU114" s="76">
        <f t="shared" si="30"/>
        <v>0</v>
      </c>
      <c r="AV114" s="76">
        <f t="shared" si="31"/>
        <v>0</v>
      </c>
      <c r="AX114" s="75">
        <f t="shared" si="43"/>
        <v>99</v>
      </c>
      <c r="AY114" s="355"/>
      <c r="AZ114" s="355"/>
      <c r="BA114" s="355"/>
      <c r="BB114" s="355"/>
      <c r="BC114" s="355"/>
      <c r="BD114" s="355"/>
      <c r="BE114" s="76">
        <f t="shared" si="32"/>
        <v>0</v>
      </c>
      <c r="BF114" s="355"/>
      <c r="BG114" s="355"/>
      <c r="BH114" s="355"/>
      <c r="BI114" s="355"/>
      <c r="BJ114" s="355"/>
      <c r="BK114" s="355"/>
      <c r="BL114" s="76">
        <f t="shared" si="33"/>
        <v>0</v>
      </c>
      <c r="BM114" s="355"/>
      <c r="BN114" s="355"/>
      <c r="BO114" s="355"/>
      <c r="BP114" s="355"/>
      <c r="BQ114" s="355"/>
      <c r="BR114" s="355"/>
      <c r="BS114" s="76">
        <f t="shared" si="34"/>
        <v>0</v>
      </c>
      <c r="BT114" s="355"/>
      <c r="BU114" s="355"/>
      <c r="BV114" s="355"/>
      <c r="BW114" s="355"/>
      <c r="BX114" s="355"/>
      <c r="BY114" s="355"/>
      <c r="BZ114" s="76">
        <f t="shared" si="35"/>
        <v>0</v>
      </c>
      <c r="CA114" s="355"/>
      <c r="CB114" s="355"/>
      <c r="CC114" s="355"/>
      <c r="CD114" s="355"/>
      <c r="CE114" s="355"/>
      <c r="CF114" s="355"/>
      <c r="CG114" s="76">
        <f t="shared" si="36"/>
        <v>0</v>
      </c>
      <c r="CH114" s="355"/>
      <c r="CI114" s="355"/>
      <c r="CJ114" s="355"/>
      <c r="CK114" s="355"/>
      <c r="CL114" s="355"/>
      <c r="CM114" s="355"/>
      <c r="CN114" s="76">
        <f t="shared" si="37"/>
        <v>0</v>
      </c>
      <c r="CP114" s="75">
        <f t="shared" si="38"/>
        <v>99</v>
      </c>
      <c r="CQ114" s="76">
        <f t="shared" si="39"/>
        <v>0</v>
      </c>
      <c r="CR114" s="76">
        <f t="shared" si="40"/>
        <v>0</v>
      </c>
      <c r="CS114" s="76">
        <f t="shared" si="41"/>
        <v>0</v>
      </c>
    </row>
    <row r="115" spans="1:97" ht="18" customHeight="1" x14ac:dyDescent="0.25">
      <c r="A115" s="75">
        <f t="shared" si="42"/>
        <v>100</v>
      </c>
      <c r="B115" s="355"/>
      <c r="C115" s="355"/>
      <c r="D115" s="355"/>
      <c r="E115" s="355"/>
      <c r="F115" s="355"/>
      <c r="G115" s="355"/>
      <c r="H115" s="76">
        <f t="shared" ref="H115:H178" si="44">SUM(C115:F115)-B115-G115</f>
        <v>0</v>
      </c>
      <c r="I115" s="355"/>
      <c r="J115" s="355"/>
      <c r="K115" s="355"/>
      <c r="L115" s="355"/>
      <c r="M115" s="355"/>
      <c r="N115" s="355"/>
      <c r="O115" s="76">
        <f t="shared" ref="O115:O178" si="45">SUM(J115:M115)-I115-N115</f>
        <v>0</v>
      </c>
      <c r="P115" s="355"/>
      <c r="Q115" s="355"/>
      <c r="R115" s="355"/>
      <c r="S115" s="355"/>
      <c r="T115" s="355"/>
      <c r="U115" s="355"/>
      <c r="V115" s="76">
        <f t="shared" si="27"/>
        <v>0</v>
      </c>
      <c r="W115" s="355"/>
      <c r="X115" s="355"/>
      <c r="Y115" s="355"/>
      <c r="Z115" s="355"/>
      <c r="AA115" s="355"/>
      <c r="AB115" s="355"/>
      <c r="AC115" s="76">
        <f t="shared" si="28"/>
        <v>0</v>
      </c>
      <c r="AD115" s="355"/>
      <c r="AE115" s="355"/>
      <c r="AF115" s="355"/>
      <c r="AG115" s="355"/>
      <c r="AH115" s="355"/>
      <c r="AI115" s="355"/>
      <c r="AJ115" s="76">
        <f t="shared" ref="AJ115:AJ178" si="46">SUM(AE115:AH115)-AD115-AI115</f>
        <v>0</v>
      </c>
      <c r="AK115" s="355"/>
      <c r="AL115" s="355"/>
      <c r="AM115" s="355"/>
      <c r="AN115" s="355"/>
      <c r="AO115" s="355"/>
      <c r="AP115" s="355"/>
      <c r="AQ115" s="76">
        <f t="shared" ref="AQ115:AQ178" si="47">SUM(AL115:AO115)-AK115-AP115</f>
        <v>0</v>
      </c>
      <c r="AS115" s="75">
        <f t="shared" ref="AS115:AS178" si="48">A115</f>
        <v>100</v>
      </c>
      <c r="AT115" s="76">
        <f t="shared" si="29"/>
        <v>0</v>
      </c>
      <c r="AU115" s="76">
        <f t="shared" si="30"/>
        <v>0</v>
      </c>
      <c r="AV115" s="76">
        <f t="shared" si="31"/>
        <v>0</v>
      </c>
      <c r="AX115" s="75">
        <f t="shared" si="43"/>
        <v>100</v>
      </c>
      <c r="AY115" s="355"/>
      <c r="AZ115" s="355"/>
      <c r="BA115" s="355"/>
      <c r="BB115" s="355"/>
      <c r="BC115" s="355"/>
      <c r="BD115" s="355"/>
      <c r="BE115" s="76">
        <f t="shared" si="32"/>
        <v>0</v>
      </c>
      <c r="BF115" s="355"/>
      <c r="BG115" s="355"/>
      <c r="BH115" s="355"/>
      <c r="BI115" s="355"/>
      <c r="BJ115" s="355"/>
      <c r="BK115" s="355"/>
      <c r="BL115" s="76">
        <f t="shared" si="33"/>
        <v>0</v>
      </c>
      <c r="BM115" s="355"/>
      <c r="BN115" s="355"/>
      <c r="BO115" s="355"/>
      <c r="BP115" s="355"/>
      <c r="BQ115" s="355"/>
      <c r="BR115" s="355"/>
      <c r="BS115" s="76">
        <f t="shared" si="34"/>
        <v>0</v>
      </c>
      <c r="BT115" s="355"/>
      <c r="BU115" s="355"/>
      <c r="BV115" s="355"/>
      <c r="BW115" s="355"/>
      <c r="BX115" s="355"/>
      <c r="BY115" s="355"/>
      <c r="BZ115" s="76">
        <f t="shared" si="35"/>
        <v>0</v>
      </c>
      <c r="CA115" s="355"/>
      <c r="CB115" s="355"/>
      <c r="CC115" s="355"/>
      <c r="CD115" s="355"/>
      <c r="CE115" s="355"/>
      <c r="CF115" s="355"/>
      <c r="CG115" s="76">
        <f t="shared" si="36"/>
        <v>0</v>
      </c>
      <c r="CH115" s="355"/>
      <c r="CI115" s="355"/>
      <c r="CJ115" s="355"/>
      <c r="CK115" s="355"/>
      <c r="CL115" s="355"/>
      <c r="CM115" s="355"/>
      <c r="CN115" s="76">
        <f t="shared" si="37"/>
        <v>0</v>
      </c>
      <c r="CP115" s="75">
        <f t="shared" si="38"/>
        <v>100</v>
      </c>
      <c r="CQ115" s="76">
        <f t="shared" si="39"/>
        <v>0</v>
      </c>
      <c r="CR115" s="76">
        <f t="shared" si="40"/>
        <v>0</v>
      </c>
      <c r="CS115" s="76">
        <f t="shared" si="41"/>
        <v>0</v>
      </c>
    </row>
    <row r="116" spans="1:97" ht="18" customHeight="1" x14ac:dyDescent="0.25">
      <c r="A116" s="75">
        <f t="shared" si="42"/>
        <v>101</v>
      </c>
      <c r="B116" s="355"/>
      <c r="C116" s="355"/>
      <c r="D116" s="355"/>
      <c r="E116" s="355"/>
      <c r="F116" s="355"/>
      <c r="G116" s="355"/>
      <c r="H116" s="76">
        <f t="shared" si="44"/>
        <v>0</v>
      </c>
      <c r="I116" s="355"/>
      <c r="J116" s="355"/>
      <c r="K116" s="355"/>
      <c r="L116" s="355"/>
      <c r="M116" s="355"/>
      <c r="N116" s="355"/>
      <c r="O116" s="76">
        <f t="shared" si="45"/>
        <v>0</v>
      </c>
      <c r="P116" s="355"/>
      <c r="Q116" s="355"/>
      <c r="R116" s="355"/>
      <c r="S116" s="355"/>
      <c r="T116" s="355"/>
      <c r="U116" s="355"/>
      <c r="V116" s="76">
        <f t="shared" si="27"/>
        <v>0</v>
      </c>
      <c r="W116" s="355"/>
      <c r="X116" s="355"/>
      <c r="Y116" s="355"/>
      <c r="Z116" s="355"/>
      <c r="AA116" s="355"/>
      <c r="AB116" s="355"/>
      <c r="AC116" s="76">
        <f t="shared" si="28"/>
        <v>0</v>
      </c>
      <c r="AD116" s="355"/>
      <c r="AE116" s="355"/>
      <c r="AF116" s="355"/>
      <c r="AG116" s="355"/>
      <c r="AH116" s="355"/>
      <c r="AI116" s="355"/>
      <c r="AJ116" s="76">
        <f t="shared" si="46"/>
        <v>0</v>
      </c>
      <c r="AK116" s="355"/>
      <c r="AL116" s="355"/>
      <c r="AM116" s="355"/>
      <c r="AN116" s="355"/>
      <c r="AO116" s="355"/>
      <c r="AP116" s="355"/>
      <c r="AQ116" s="76">
        <f t="shared" si="47"/>
        <v>0</v>
      </c>
      <c r="AS116" s="75">
        <f t="shared" si="48"/>
        <v>101</v>
      </c>
      <c r="AT116" s="76">
        <f t="shared" si="29"/>
        <v>0</v>
      </c>
      <c r="AU116" s="76">
        <f t="shared" si="30"/>
        <v>0</v>
      </c>
      <c r="AV116" s="76">
        <f t="shared" si="31"/>
        <v>0</v>
      </c>
      <c r="AX116" s="75">
        <f t="shared" si="43"/>
        <v>101</v>
      </c>
      <c r="AY116" s="355"/>
      <c r="AZ116" s="355"/>
      <c r="BA116" s="355"/>
      <c r="BB116" s="355"/>
      <c r="BC116" s="355"/>
      <c r="BD116" s="355"/>
      <c r="BE116" s="76">
        <f t="shared" si="32"/>
        <v>0</v>
      </c>
      <c r="BF116" s="355"/>
      <c r="BG116" s="355"/>
      <c r="BH116" s="355"/>
      <c r="BI116" s="355"/>
      <c r="BJ116" s="355"/>
      <c r="BK116" s="355"/>
      <c r="BL116" s="76">
        <f t="shared" si="33"/>
        <v>0</v>
      </c>
      <c r="BM116" s="355"/>
      <c r="BN116" s="355"/>
      <c r="BO116" s="355"/>
      <c r="BP116" s="355"/>
      <c r="BQ116" s="355"/>
      <c r="BR116" s="355"/>
      <c r="BS116" s="76">
        <f t="shared" si="34"/>
        <v>0</v>
      </c>
      <c r="BT116" s="355"/>
      <c r="BU116" s="355"/>
      <c r="BV116" s="355"/>
      <c r="BW116" s="355"/>
      <c r="BX116" s="355"/>
      <c r="BY116" s="355"/>
      <c r="BZ116" s="76">
        <f t="shared" si="35"/>
        <v>0</v>
      </c>
      <c r="CA116" s="355"/>
      <c r="CB116" s="355"/>
      <c r="CC116" s="355"/>
      <c r="CD116" s="355"/>
      <c r="CE116" s="355"/>
      <c r="CF116" s="355"/>
      <c r="CG116" s="76">
        <f t="shared" si="36"/>
        <v>0</v>
      </c>
      <c r="CH116" s="355"/>
      <c r="CI116" s="355"/>
      <c r="CJ116" s="355"/>
      <c r="CK116" s="355"/>
      <c r="CL116" s="355"/>
      <c r="CM116" s="355"/>
      <c r="CN116" s="76">
        <f t="shared" si="37"/>
        <v>0</v>
      </c>
      <c r="CP116" s="75">
        <f t="shared" si="38"/>
        <v>101</v>
      </c>
      <c r="CQ116" s="76">
        <f t="shared" si="39"/>
        <v>0</v>
      </c>
      <c r="CR116" s="76">
        <f t="shared" si="40"/>
        <v>0</v>
      </c>
      <c r="CS116" s="76">
        <f t="shared" si="41"/>
        <v>0</v>
      </c>
    </row>
    <row r="117" spans="1:97" ht="18" customHeight="1" x14ac:dyDescent="0.25">
      <c r="A117" s="75">
        <f t="shared" si="42"/>
        <v>102</v>
      </c>
      <c r="B117" s="355"/>
      <c r="C117" s="355"/>
      <c r="D117" s="355"/>
      <c r="E117" s="355"/>
      <c r="F117" s="355"/>
      <c r="G117" s="355"/>
      <c r="H117" s="76">
        <f t="shared" si="44"/>
        <v>0</v>
      </c>
      <c r="I117" s="355"/>
      <c r="J117" s="355"/>
      <c r="K117" s="355"/>
      <c r="L117" s="355"/>
      <c r="M117" s="355"/>
      <c r="N117" s="355"/>
      <c r="O117" s="76">
        <f t="shared" si="45"/>
        <v>0</v>
      </c>
      <c r="P117" s="355"/>
      <c r="Q117" s="355"/>
      <c r="R117" s="355"/>
      <c r="S117" s="355"/>
      <c r="T117" s="355"/>
      <c r="U117" s="355"/>
      <c r="V117" s="76">
        <f t="shared" si="27"/>
        <v>0</v>
      </c>
      <c r="W117" s="355"/>
      <c r="X117" s="355"/>
      <c r="Y117" s="355"/>
      <c r="Z117" s="355"/>
      <c r="AA117" s="355"/>
      <c r="AB117" s="355"/>
      <c r="AC117" s="76">
        <f t="shared" si="28"/>
        <v>0</v>
      </c>
      <c r="AD117" s="355"/>
      <c r="AE117" s="355"/>
      <c r="AF117" s="355"/>
      <c r="AG117" s="355"/>
      <c r="AH117" s="355"/>
      <c r="AI117" s="355"/>
      <c r="AJ117" s="76">
        <f t="shared" si="46"/>
        <v>0</v>
      </c>
      <c r="AK117" s="355"/>
      <c r="AL117" s="355"/>
      <c r="AM117" s="355"/>
      <c r="AN117" s="355"/>
      <c r="AO117" s="355"/>
      <c r="AP117" s="355"/>
      <c r="AQ117" s="76">
        <f t="shared" si="47"/>
        <v>0</v>
      </c>
      <c r="AS117" s="75">
        <f t="shared" si="48"/>
        <v>102</v>
      </c>
      <c r="AT117" s="76">
        <f t="shared" si="29"/>
        <v>0</v>
      </c>
      <c r="AU117" s="76">
        <f t="shared" si="30"/>
        <v>0</v>
      </c>
      <c r="AV117" s="76">
        <f t="shared" si="31"/>
        <v>0</v>
      </c>
      <c r="AX117" s="75">
        <f t="shared" si="43"/>
        <v>102</v>
      </c>
      <c r="AY117" s="355"/>
      <c r="AZ117" s="355"/>
      <c r="BA117" s="355"/>
      <c r="BB117" s="355"/>
      <c r="BC117" s="355"/>
      <c r="BD117" s="355"/>
      <c r="BE117" s="76">
        <f t="shared" si="32"/>
        <v>0</v>
      </c>
      <c r="BF117" s="355"/>
      <c r="BG117" s="355"/>
      <c r="BH117" s="355"/>
      <c r="BI117" s="355"/>
      <c r="BJ117" s="355"/>
      <c r="BK117" s="355"/>
      <c r="BL117" s="76">
        <f t="shared" si="33"/>
        <v>0</v>
      </c>
      <c r="BM117" s="355"/>
      <c r="BN117" s="355"/>
      <c r="BO117" s="355"/>
      <c r="BP117" s="355"/>
      <c r="BQ117" s="355"/>
      <c r="BR117" s="355"/>
      <c r="BS117" s="76">
        <f t="shared" si="34"/>
        <v>0</v>
      </c>
      <c r="BT117" s="355"/>
      <c r="BU117" s="355"/>
      <c r="BV117" s="355"/>
      <c r="BW117" s="355"/>
      <c r="BX117" s="355"/>
      <c r="BY117" s="355"/>
      <c r="BZ117" s="76">
        <f t="shared" si="35"/>
        <v>0</v>
      </c>
      <c r="CA117" s="355"/>
      <c r="CB117" s="355"/>
      <c r="CC117" s="355"/>
      <c r="CD117" s="355"/>
      <c r="CE117" s="355"/>
      <c r="CF117" s="355"/>
      <c r="CG117" s="76">
        <f t="shared" si="36"/>
        <v>0</v>
      </c>
      <c r="CH117" s="355"/>
      <c r="CI117" s="355"/>
      <c r="CJ117" s="355"/>
      <c r="CK117" s="355"/>
      <c r="CL117" s="355"/>
      <c r="CM117" s="355"/>
      <c r="CN117" s="76">
        <f t="shared" si="37"/>
        <v>0</v>
      </c>
      <c r="CP117" s="75">
        <f t="shared" si="38"/>
        <v>102</v>
      </c>
      <c r="CQ117" s="76">
        <f t="shared" si="39"/>
        <v>0</v>
      </c>
      <c r="CR117" s="76">
        <f t="shared" si="40"/>
        <v>0</v>
      </c>
      <c r="CS117" s="76">
        <f t="shared" si="41"/>
        <v>0</v>
      </c>
    </row>
    <row r="118" spans="1:97" ht="18" customHeight="1" x14ac:dyDescent="0.25">
      <c r="A118" s="75">
        <f t="shared" si="42"/>
        <v>103</v>
      </c>
      <c r="B118" s="355"/>
      <c r="C118" s="355"/>
      <c r="D118" s="355"/>
      <c r="E118" s="355"/>
      <c r="F118" s="355"/>
      <c r="G118" s="355"/>
      <c r="H118" s="76">
        <f t="shared" si="44"/>
        <v>0</v>
      </c>
      <c r="I118" s="355"/>
      <c r="J118" s="355"/>
      <c r="K118" s="355"/>
      <c r="L118" s="355"/>
      <c r="M118" s="355"/>
      <c r="N118" s="355"/>
      <c r="O118" s="76">
        <f t="shared" si="45"/>
        <v>0</v>
      </c>
      <c r="P118" s="355"/>
      <c r="Q118" s="355"/>
      <c r="R118" s="355"/>
      <c r="S118" s="355"/>
      <c r="T118" s="355"/>
      <c r="U118" s="355"/>
      <c r="V118" s="76">
        <f t="shared" si="27"/>
        <v>0</v>
      </c>
      <c r="W118" s="355"/>
      <c r="X118" s="355"/>
      <c r="Y118" s="355"/>
      <c r="Z118" s="355"/>
      <c r="AA118" s="355"/>
      <c r="AB118" s="355"/>
      <c r="AC118" s="76">
        <f t="shared" si="28"/>
        <v>0</v>
      </c>
      <c r="AD118" s="355"/>
      <c r="AE118" s="355"/>
      <c r="AF118" s="355"/>
      <c r="AG118" s="355"/>
      <c r="AH118" s="355"/>
      <c r="AI118" s="355"/>
      <c r="AJ118" s="76">
        <f t="shared" si="46"/>
        <v>0</v>
      </c>
      <c r="AK118" s="355"/>
      <c r="AL118" s="355"/>
      <c r="AM118" s="355"/>
      <c r="AN118" s="355"/>
      <c r="AO118" s="355"/>
      <c r="AP118" s="355"/>
      <c r="AQ118" s="76">
        <f t="shared" si="47"/>
        <v>0</v>
      </c>
      <c r="AS118" s="75">
        <f t="shared" si="48"/>
        <v>103</v>
      </c>
      <c r="AT118" s="76">
        <f t="shared" si="29"/>
        <v>0</v>
      </c>
      <c r="AU118" s="76">
        <f t="shared" si="30"/>
        <v>0</v>
      </c>
      <c r="AV118" s="76">
        <f t="shared" si="31"/>
        <v>0</v>
      </c>
      <c r="AX118" s="75">
        <f t="shared" si="43"/>
        <v>103</v>
      </c>
      <c r="AY118" s="355"/>
      <c r="AZ118" s="355"/>
      <c r="BA118" s="355"/>
      <c r="BB118" s="355"/>
      <c r="BC118" s="355"/>
      <c r="BD118" s="355"/>
      <c r="BE118" s="76">
        <f t="shared" si="32"/>
        <v>0</v>
      </c>
      <c r="BF118" s="355"/>
      <c r="BG118" s="355"/>
      <c r="BH118" s="355"/>
      <c r="BI118" s="355"/>
      <c r="BJ118" s="355"/>
      <c r="BK118" s="355"/>
      <c r="BL118" s="76">
        <f t="shared" si="33"/>
        <v>0</v>
      </c>
      <c r="BM118" s="355"/>
      <c r="BN118" s="355"/>
      <c r="BO118" s="355"/>
      <c r="BP118" s="355"/>
      <c r="BQ118" s="355"/>
      <c r="BR118" s="355"/>
      <c r="BS118" s="76">
        <f t="shared" si="34"/>
        <v>0</v>
      </c>
      <c r="BT118" s="355"/>
      <c r="BU118" s="355"/>
      <c r="BV118" s="355"/>
      <c r="BW118" s="355"/>
      <c r="BX118" s="355"/>
      <c r="BY118" s="355"/>
      <c r="BZ118" s="76">
        <f t="shared" si="35"/>
        <v>0</v>
      </c>
      <c r="CA118" s="355"/>
      <c r="CB118" s="355"/>
      <c r="CC118" s="355"/>
      <c r="CD118" s="355"/>
      <c r="CE118" s="355"/>
      <c r="CF118" s="355"/>
      <c r="CG118" s="76">
        <f t="shared" si="36"/>
        <v>0</v>
      </c>
      <c r="CH118" s="355"/>
      <c r="CI118" s="355"/>
      <c r="CJ118" s="355"/>
      <c r="CK118" s="355"/>
      <c r="CL118" s="355"/>
      <c r="CM118" s="355"/>
      <c r="CN118" s="76">
        <f t="shared" si="37"/>
        <v>0</v>
      </c>
      <c r="CP118" s="75">
        <f t="shared" si="38"/>
        <v>103</v>
      </c>
      <c r="CQ118" s="76">
        <f t="shared" si="39"/>
        <v>0</v>
      </c>
      <c r="CR118" s="76">
        <f t="shared" si="40"/>
        <v>0</v>
      </c>
      <c r="CS118" s="76">
        <f t="shared" si="41"/>
        <v>0</v>
      </c>
    </row>
    <row r="119" spans="1:97" ht="18" customHeight="1" x14ac:dyDescent="0.25">
      <c r="A119" s="75">
        <f t="shared" si="42"/>
        <v>104</v>
      </c>
      <c r="B119" s="355"/>
      <c r="C119" s="355"/>
      <c r="D119" s="355"/>
      <c r="E119" s="355"/>
      <c r="F119" s="355"/>
      <c r="G119" s="355"/>
      <c r="H119" s="76">
        <f t="shared" si="44"/>
        <v>0</v>
      </c>
      <c r="I119" s="355"/>
      <c r="J119" s="355"/>
      <c r="K119" s="355"/>
      <c r="L119" s="355"/>
      <c r="M119" s="355"/>
      <c r="N119" s="355"/>
      <c r="O119" s="76">
        <f t="shared" si="45"/>
        <v>0</v>
      </c>
      <c r="P119" s="355"/>
      <c r="Q119" s="355"/>
      <c r="R119" s="355"/>
      <c r="S119" s="355"/>
      <c r="T119" s="355"/>
      <c r="U119" s="355"/>
      <c r="V119" s="76">
        <f t="shared" si="27"/>
        <v>0</v>
      </c>
      <c r="W119" s="355"/>
      <c r="X119" s="355"/>
      <c r="Y119" s="355"/>
      <c r="Z119" s="355"/>
      <c r="AA119" s="355"/>
      <c r="AB119" s="355"/>
      <c r="AC119" s="76">
        <f t="shared" si="28"/>
        <v>0</v>
      </c>
      <c r="AD119" s="355"/>
      <c r="AE119" s="355"/>
      <c r="AF119" s="355"/>
      <c r="AG119" s="355"/>
      <c r="AH119" s="355"/>
      <c r="AI119" s="355"/>
      <c r="AJ119" s="76">
        <f t="shared" si="46"/>
        <v>0</v>
      </c>
      <c r="AK119" s="355"/>
      <c r="AL119" s="355"/>
      <c r="AM119" s="355"/>
      <c r="AN119" s="355"/>
      <c r="AO119" s="355"/>
      <c r="AP119" s="355"/>
      <c r="AQ119" s="76">
        <f t="shared" si="47"/>
        <v>0</v>
      </c>
      <c r="AS119" s="75">
        <f t="shared" si="48"/>
        <v>104</v>
      </c>
      <c r="AT119" s="76">
        <f t="shared" si="29"/>
        <v>0</v>
      </c>
      <c r="AU119" s="76">
        <f t="shared" si="30"/>
        <v>0</v>
      </c>
      <c r="AV119" s="76">
        <f t="shared" si="31"/>
        <v>0</v>
      </c>
      <c r="AX119" s="75">
        <f t="shared" si="43"/>
        <v>104</v>
      </c>
      <c r="AY119" s="355"/>
      <c r="AZ119" s="355"/>
      <c r="BA119" s="355"/>
      <c r="BB119" s="355"/>
      <c r="BC119" s="355"/>
      <c r="BD119" s="355"/>
      <c r="BE119" s="76">
        <f t="shared" si="32"/>
        <v>0</v>
      </c>
      <c r="BF119" s="355"/>
      <c r="BG119" s="355"/>
      <c r="BH119" s="355"/>
      <c r="BI119" s="355"/>
      <c r="BJ119" s="355"/>
      <c r="BK119" s="355"/>
      <c r="BL119" s="76">
        <f t="shared" si="33"/>
        <v>0</v>
      </c>
      <c r="BM119" s="355"/>
      <c r="BN119" s="355"/>
      <c r="BO119" s="355"/>
      <c r="BP119" s="355"/>
      <c r="BQ119" s="355"/>
      <c r="BR119" s="355"/>
      <c r="BS119" s="76">
        <f t="shared" si="34"/>
        <v>0</v>
      </c>
      <c r="BT119" s="355"/>
      <c r="BU119" s="355"/>
      <c r="BV119" s="355"/>
      <c r="BW119" s="355"/>
      <c r="BX119" s="355"/>
      <c r="BY119" s="355"/>
      <c r="BZ119" s="76">
        <f t="shared" si="35"/>
        <v>0</v>
      </c>
      <c r="CA119" s="355"/>
      <c r="CB119" s="355"/>
      <c r="CC119" s="355"/>
      <c r="CD119" s="355"/>
      <c r="CE119" s="355"/>
      <c r="CF119" s="355"/>
      <c r="CG119" s="76">
        <f t="shared" si="36"/>
        <v>0</v>
      </c>
      <c r="CH119" s="355"/>
      <c r="CI119" s="355"/>
      <c r="CJ119" s="355"/>
      <c r="CK119" s="355"/>
      <c r="CL119" s="355"/>
      <c r="CM119" s="355"/>
      <c r="CN119" s="76">
        <f t="shared" si="37"/>
        <v>0</v>
      </c>
      <c r="CP119" s="75">
        <f t="shared" si="38"/>
        <v>104</v>
      </c>
      <c r="CQ119" s="76">
        <f t="shared" si="39"/>
        <v>0</v>
      </c>
      <c r="CR119" s="76">
        <f t="shared" si="40"/>
        <v>0</v>
      </c>
      <c r="CS119" s="76">
        <f t="shared" si="41"/>
        <v>0</v>
      </c>
    </row>
    <row r="120" spans="1:97" ht="18" customHeight="1" x14ac:dyDescent="0.25">
      <c r="A120" s="75">
        <f t="shared" si="42"/>
        <v>105</v>
      </c>
      <c r="B120" s="355"/>
      <c r="C120" s="355"/>
      <c r="D120" s="355"/>
      <c r="E120" s="355"/>
      <c r="F120" s="355"/>
      <c r="G120" s="355"/>
      <c r="H120" s="76">
        <f t="shared" si="44"/>
        <v>0</v>
      </c>
      <c r="I120" s="355"/>
      <c r="J120" s="355"/>
      <c r="K120" s="355"/>
      <c r="L120" s="355"/>
      <c r="M120" s="355"/>
      <c r="N120" s="355"/>
      <c r="O120" s="76">
        <f t="shared" si="45"/>
        <v>0</v>
      </c>
      <c r="P120" s="355"/>
      <c r="Q120" s="355"/>
      <c r="R120" s="355"/>
      <c r="S120" s="355"/>
      <c r="T120" s="355"/>
      <c r="U120" s="355"/>
      <c r="V120" s="76">
        <f t="shared" si="27"/>
        <v>0</v>
      </c>
      <c r="W120" s="355"/>
      <c r="X120" s="355"/>
      <c r="Y120" s="355"/>
      <c r="Z120" s="355"/>
      <c r="AA120" s="355"/>
      <c r="AB120" s="355"/>
      <c r="AC120" s="76">
        <f t="shared" si="28"/>
        <v>0</v>
      </c>
      <c r="AD120" s="355"/>
      <c r="AE120" s="355"/>
      <c r="AF120" s="355"/>
      <c r="AG120" s="355"/>
      <c r="AH120" s="355"/>
      <c r="AI120" s="355"/>
      <c r="AJ120" s="76">
        <f t="shared" si="46"/>
        <v>0</v>
      </c>
      <c r="AK120" s="355"/>
      <c r="AL120" s="355"/>
      <c r="AM120" s="355"/>
      <c r="AN120" s="355"/>
      <c r="AO120" s="355"/>
      <c r="AP120" s="355"/>
      <c r="AQ120" s="76">
        <f t="shared" si="47"/>
        <v>0</v>
      </c>
      <c r="AS120" s="75">
        <f t="shared" si="48"/>
        <v>105</v>
      </c>
      <c r="AT120" s="76">
        <f t="shared" si="29"/>
        <v>0</v>
      </c>
      <c r="AU120" s="76">
        <f t="shared" si="30"/>
        <v>0</v>
      </c>
      <c r="AV120" s="76">
        <f t="shared" si="31"/>
        <v>0</v>
      </c>
      <c r="AX120" s="75">
        <f t="shared" si="43"/>
        <v>105</v>
      </c>
      <c r="AY120" s="355"/>
      <c r="AZ120" s="355"/>
      <c r="BA120" s="355"/>
      <c r="BB120" s="355"/>
      <c r="BC120" s="355"/>
      <c r="BD120" s="355"/>
      <c r="BE120" s="76">
        <f t="shared" si="32"/>
        <v>0</v>
      </c>
      <c r="BF120" s="355"/>
      <c r="BG120" s="355"/>
      <c r="BH120" s="355"/>
      <c r="BI120" s="355"/>
      <c r="BJ120" s="355"/>
      <c r="BK120" s="355"/>
      <c r="BL120" s="76">
        <f t="shared" si="33"/>
        <v>0</v>
      </c>
      <c r="BM120" s="355"/>
      <c r="BN120" s="355"/>
      <c r="BO120" s="355"/>
      <c r="BP120" s="355"/>
      <c r="BQ120" s="355"/>
      <c r="BR120" s="355"/>
      <c r="BS120" s="76">
        <f t="shared" si="34"/>
        <v>0</v>
      </c>
      <c r="BT120" s="355"/>
      <c r="BU120" s="355"/>
      <c r="BV120" s="355"/>
      <c r="BW120" s="355"/>
      <c r="BX120" s="355"/>
      <c r="BY120" s="355"/>
      <c r="BZ120" s="76">
        <f t="shared" si="35"/>
        <v>0</v>
      </c>
      <c r="CA120" s="355"/>
      <c r="CB120" s="355"/>
      <c r="CC120" s="355"/>
      <c r="CD120" s="355"/>
      <c r="CE120" s="355"/>
      <c r="CF120" s="355"/>
      <c r="CG120" s="76">
        <f t="shared" si="36"/>
        <v>0</v>
      </c>
      <c r="CH120" s="355"/>
      <c r="CI120" s="355"/>
      <c r="CJ120" s="355"/>
      <c r="CK120" s="355"/>
      <c r="CL120" s="355"/>
      <c r="CM120" s="355"/>
      <c r="CN120" s="76">
        <f t="shared" si="37"/>
        <v>0</v>
      </c>
      <c r="CP120" s="75">
        <f t="shared" si="38"/>
        <v>105</v>
      </c>
      <c r="CQ120" s="76">
        <f t="shared" si="39"/>
        <v>0</v>
      </c>
      <c r="CR120" s="76">
        <f t="shared" si="40"/>
        <v>0</v>
      </c>
      <c r="CS120" s="76">
        <f t="shared" si="41"/>
        <v>0</v>
      </c>
    </row>
    <row r="121" spans="1:97" ht="18" customHeight="1" x14ac:dyDescent="0.25">
      <c r="A121" s="75">
        <f t="shared" si="42"/>
        <v>106</v>
      </c>
      <c r="B121" s="355"/>
      <c r="C121" s="355"/>
      <c r="D121" s="355"/>
      <c r="E121" s="355"/>
      <c r="F121" s="355"/>
      <c r="G121" s="355"/>
      <c r="H121" s="76">
        <f t="shared" si="44"/>
        <v>0</v>
      </c>
      <c r="I121" s="355"/>
      <c r="J121" s="355"/>
      <c r="K121" s="355"/>
      <c r="L121" s="355"/>
      <c r="M121" s="355"/>
      <c r="N121" s="355"/>
      <c r="O121" s="76">
        <f t="shared" si="45"/>
        <v>0</v>
      </c>
      <c r="P121" s="355"/>
      <c r="Q121" s="355"/>
      <c r="R121" s="355"/>
      <c r="S121" s="355"/>
      <c r="T121" s="355"/>
      <c r="U121" s="355"/>
      <c r="V121" s="76">
        <f t="shared" si="27"/>
        <v>0</v>
      </c>
      <c r="W121" s="355"/>
      <c r="X121" s="355"/>
      <c r="Y121" s="355"/>
      <c r="Z121" s="355"/>
      <c r="AA121" s="355"/>
      <c r="AB121" s="355"/>
      <c r="AC121" s="76">
        <f t="shared" si="28"/>
        <v>0</v>
      </c>
      <c r="AD121" s="355"/>
      <c r="AE121" s="355"/>
      <c r="AF121" s="355"/>
      <c r="AG121" s="355"/>
      <c r="AH121" s="355"/>
      <c r="AI121" s="355"/>
      <c r="AJ121" s="76">
        <f t="shared" si="46"/>
        <v>0</v>
      </c>
      <c r="AK121" s="355"/>
      <c r="AL121" s="355"/>
      <c r="AM121" s="355"/>
      <c r="AN121" s="355"/>
      <c r="AO121" s="355"/>
      <c r="AP121" s="355"/>
      <c r="AQ121" s="76">
        <f t="shared" si="47"/>
        <v>0</v>
      </c>
      <c r="AS121" s="75">
        <f t="shared" si="48"/>
        <v>106</v>
      </c>
      <c r="AT121" s="76">
        <f t="shared" si="29"/>
        <v>0</v>
      </c>
      <c r="AU121" s="76">
        <f t="shared" si="30"/>
        <v>0</v>
      </c>
      <c r="AV121" s="76">
        <f t="shared" si="31"/>
        <v>0</v>
      </c>
      <c r="AX121" s="75">
        <f t="shared" si="43"/>
        <v>106</v>
      </c>
      <c r="AY121" s="355"/>
      <c r="AZ121" s="355"/>
      <c r="BA121" s="355"/>
      <c r="BB121" s="355"/>
      <c r="BC121" s="355"/>
      <c r="BD121" s="355"/>
      <c r="BE121" s="76">
        <f t="shared" si="32"/>
        <v>0</v>
      </c>
      <c r="BF121" s="355"/>
      <c r="BG121" s="355"/>
      <c r="BH121" s="355"/>
      <c r="BI121" s="355"/>
      <c r="BJ121" s="355"/>
      <c r="BK121" s="355"/>
      <c r="BL121" s="76">
        <f t="shared" si="33"/>
        <v>0</v>
      </c>
      <c r="BM121" s="355"/>
      <c r="BN121" s="355"/>
      <c r="BO121" s="355"/>
      <c r="BP121" s="355"/>
      <c r="BQ121" s="355"/>
      <c r="BR121" s="355"/>
      <c r="BS121" s="76">
        <f t="shared" si="34"/>
        <v>0</v>
      </c>
      <c r="BT121" s="355"/>
      <c r="BU121" s="355"/>
      <c r="BV121" s="355"/>
      <c r="BW121" s="355"/>
      <c r="BX121" s="355"/>
      <c r="BY121" s="355"/>
      <c r="BZ121" s="76">
        <f t="shared" si="35"/>
        <v>0</v>
      </c>
      <c r="CA121" s="355"/>
      <c r="CB121" s="355"/>
      <c r="CC121" s="355"/>
      <c r="CD121" s="355"/>
      <c r="CE121" s="355"/>
      <c r="CF121" s="355"/>
      <c r="CG121" s="76">
        <f t="shared" si="36"/>
        <v>0</v>
      </c>
      <c r="CH121" s="355"/>
      <c r="CI121" s="355"/>
      <c r="CJ121" s="355"/>
      <c r="CK121" s="355"/>
      <c r="CL121" s="355"/>
      <c r="CM121" s="355"/>
      <c r="CN121" s="76">
        <f t="shared" si="37"/>
        <v>0</v>
      </c>
      <c r="CP121" s="75">
        <f t="shared" si="38"/>
        <v>106</v>
      </c>
      <c r="CQ121" s="76">
        <f t="shared" si="39"/>
        <v>0</v>
      </c>
      <c r="CR121" s="76">
        <f t="shared" si="40"/>
        <v>0</v>
      </c>
      <c r="CS121" s="76">
        <f t="shared" si="41"/>
        <v>0</v>
      </c>
    </row>
    <row r="122" spans="1:97" ht="18" customHeight="1" x14ac:dyDescent="0.25">
      <c r="A122" s="75">
        <f t="shared" si="42"/>
        <v>107</v>
      </c>
      <c r="B122" s="355"/>
      <c r="C122" s="355"/>
      <c r="D122" s="355"/>
      <c r="E122" s="355"/>
      <c r="F122" s="355"/>
      <c r="G122" s="355"/>
      <c r="H122" s="76">
        <f t="shared" si="44"/>
        <v>0</v>
      </c>
      <c r="I122" s="355"/>
      <c r="J122" s="355"/>
      <c r="K122" s="355"/>
      <c r="L122" s="355"/>
      <c r="M122" s="355"/>
      <c r="N122" s="355"/>
      <c r="O122" s="76">
        <f t="shared" si="45"/>
        <v>0</v>
      </c>
      <c r="P122" s="355"/>
      <c r="Q122" s="355"/>
      <c r="R122" s="355"/>
      <c r="S122" s="355"/>
      <c r="T122" s="355"/>
      <c r="U122" s="355"/>
      <c r="V122" s="76">
        <f t="shared" si="27"/>
        <v>0</v>
      </c>
      <c r="W122" s="355"/>
      <c r="X122" s="355"/>
      <c r="Y122" s="355"/>
      <c r="Z122" s="355"/>
      <c r="AA122" s="355"/>
      <c r="AB122" s="355"/>
      <c r="AC122" s="76">
        <f t="shared" si="28"/>
        <v>0</v>
      </c>
      <c r="AD122" s="355"/>
      <c r="AE122" s="355"/>
      <c r="AF122" s="355"/>
      <c r="AG122" s="355"/>
      <c r="AH122" s="355"/>
      <c r="AI122" s="355"/>
      <c r="AJ122" s="76">
        <f t="shared" si="46"/>
        <v>0</v>
      </c>
      <c r="AK122" s="355"/>
      <c r="AL122" s="355"/>
      <c r="AM122" s="355"/>
      <c r="AN122" s="355"/>
      <c r="AO122" s="355"/>
      <c r="AP122" s="355"/>
      <c r="AQ122" s="76">
        <f t="shared" si="47"/>
        <v>0</v>
      </c>
      <c r="AS122" s="75">
        <f t="shared" si="48"/>
        <v>107</v>
      </c>
      <c r="AT122" s="76">
        <f t="shared" si="29"/>
        <v>0</v>
      </c>
      <c r="AU122" s="76">
        <f t="shared" si="30"/>
        <v>0</v>
      </c>
      <c r="AV122" s="76">
        <f t="shared" si="31"/>
        <v>0</v>
      </c>
      <c r="AX122" s="75">
        <f t="shared" si="43"/>
        <v>107</v>
      </c>
      <c r="AY122" s="355"/>
      <c r="AZ122" s="355"/>
      <c r="BA122" s="355"/>
      <c r="BB122" s="355"/>
      <c r="BC122" s="355"/>
      <c r="BD122" s="355"/>
      <c r="BE122" s="76">
        <f t="shared" si="32"/>
        <v>0</v>
      </c>
      <c r="BF122" s="355"/>
      <c r="BG122" s="355"/>
      <c r="BH122" s="355"/>
      <c r="BI122" s="355"/>
      <c r="BJ122" s="355"/>
      <c r="BK122" s="355"/>
      <c r="BL122" s="76">
        <f t="shared" si="33"/>
        <v>0</v>
      </c>
      <c r="BM122" s="355"/>
      <c r="BN122" s="355"/>
      <c r="BO122" s="355"/>
      <c r="BP122" s="355"/>
      <c r="BQ122" s="355"/>
      <c r="BR122" s="355"/>
      <c r="BS122" s="76">
        <f t="shared" si="34"/>
        <v>0</v>
      </c>
      <c r="BT122" s="355"/>
      <c r="BU122" s="355"/>
      <c r="BV122" s="355"/>
      <c r="BW122" s="355"/>
      <c r="BX122" s="355"/>
      <c r="BY122" s="355"/>
      <c r="BZ122" s="76">
        <f t="shared" si="35"/>
        <v>0</v>
      </c>
      <c r="CA122" s="355"/>
      <c r="CB122" s="355"/>
      <c r="CC122" s="355"/>
      <c r="CD122" s="355"/>
      <c r="CE122" s="355"/>
      <c r="CF122" s="355"/>
      <c r="CG122" s="76">
        <f t="shared" si="36"/>
        <v>0</v>
      </c>
      <c r="CH122" s="355"/>
      <c r="CI122" s="355"/>
      <c r="CJ122" s="355"/>
      <c r="CK122" s="355"/>
      <c r="CL122" s="355"/>
      <c r="CM122" s="355"/>
      <c r="CN122" s="76">
        <f t="shared" si="37"/>
        <v>0</v>
      </c>
      <c r="CP122" s="75">
        <f t="shared" si="38"/>
        <v>107</v>
      </c>
      <c r="CQ122" s="76">
        <f t="shared" si="39"/>
        <v>0</v>
      </c>
      <c r="CR122" s="76">
        <f t="shared" si="40"/>
        <v>0</v>
      </c>
      <c r="CS122" s="76">
        <f t="shared" si="41"/>
        <v>0</v>
      </c>
    </row>
    <row r="123" spans="1:97" ht="18" customHeight="1" x14ac:dyDescent="0.25">
      <c r="A123" s="75">
        <f t="shared" si="42"/>
        <v>108</v>
      </c>
      <c r="B123" s="355"/>
      <c r="C123" s="355"/>
      <c r="D123" s="355"/>
      <c r="E123" s="355"/>
      <c r="F123" s="355"/>
      <c r="G123" s="355"/>
      <c r="H123" s="76">
        <f t="shared" si="44"/>
        <v>0</v>
      </c>
      <c r="I123" s="355"/>
      <c r="J123" s="355"/>
      <c r="K123" s="355"/>
      <c r="L123" s="355"/>
      <c r="M123" s="355"/>
      <c r="N123" s="355"/>
      <c r="O123" s="76">
        <f t="shared" si="45"/>
        <v>0</v>
      </c>
      <c r="P123" s="355"/>
      <c r="Q123" s="355"/>
      <c r="R123" s="355"/>
      <c r="S123" s="355"/>
      <c r="T123" s="355"/>
      <c r="U123" s="355"/>
      <c r="V123" s="76">
        <f t="shared" si="27"/>
        <v>0</v>
      </c>
      <c r="W123" s="355"/>
      <c r="X123" s="355"/>
      <c r="Y123" s="355"/>
      <c r="Z123" s="355"/>
      <c r="AA123" s="355"/>
      <c r="AB123" s="355"/>
      <c r="AC123" s="76">
        <f t="shared" si="28"/>
        <v>0</v>
      </c>
      <c r="AD123" s="355"/>
      <c r="AE123" s="355"/>
      <c r="AF123" s="355"/>
      <c r="AG123" s="355"/>
      <c r="AH123" s="355"/>
      <c r="AI123" s="355"/>
      <c r="AJ123" s="76">
        <f t="shared" si="46"/>
        <v>0</v>
      </c>
      <c r="AK123" s="355"/>
      <c r="AL123" s="355"/>
      <c r="AM123" s="355"/>
      <c r="AN123" s="355"/>
      <c r="AO123" s="355"/>
      <c r="AP123" s="355"/>
      <c r="AQ123" s="76">
        <f t="shared" si="47"/>
        <v>0</v>
      </c>
      <c r="AS123" s="75">
        <f t="shared" si="48"/>
        <v>108</v>
      </c>
      <c r="AT123" s="76">
        <f t="shared" si="29"/>
        <v>0</v>
      </c>
      <c r="AU123" s="76">
        <f t="shared" si="30"/>
        <v>0</v>
      </c>
      <c r="AV123" s="76">
        <f t="shared" si="31"/>
        <v>0</v>
      </c>
      <c r="AX123" s="75">
        <f t="shared" si="43"/>
        <v>108</v>
      </c>
      <c r="AY123" s="355"/>
      <c r="AZ123" s="355"/>
      <c r="BA123" s="355"/>
      <c r="BB123" s="355"/>
      <c r="BC123" s="355"/>
      <c r="BD123" s="355"/>
      <c r="BE123" s="76">
        <f t="shared" si="32"/>
        <v>0</v>
      </c>
      <c r="BF123" s="355"/>
      <c r="BG123" s="355"/>
      <c r="BH123" s="355"/>
      <c r="BI123" s="355"/>
      <c r="BJ123" s="355"/>
      <c r="BK123" s="355"/>
      <c r="BL123" s="76">
        <f t="shared" si="33"/>
        <v>0</v>
      </c>
      <c r="BM123" s="355"/>
      <c r="BN123" s="355"/>
      <c r="BO123" s="355"/>
      <c r="BP123" s="355"/>
      <c r="BQ123" s="355"/>
      <c r="BR123" s="355"/>
      <c r="BS123" s="76">
        <f t="shared" si="34"/>
        <v>0</v>
      </c>
      <c r="BT123" s="355"/>
      <c r="BU123" s="355"/>
      <c r="BV123" s="355"/>
      <c r="BW123" s="355"/>
      <c r="BX123" s="355"/>
      <c r="BY123" s="355"/>
      <c r="BZ123" s="76">
        <f t="shared" si="35"/>
        <v>0</v>
      </c>
      <c r="CA123" s="355"/>
      <c r="CB123" s="355"/>
      <c r="CC123" s="355"/>
      <c r="CD123" s="355"/>
      <c r="CE123" s="355"/>
      <c r="CF123" s="355"/>
      <c r="CG123" s="76">
        <f t="shared" si="36"/>
        <v>0</v>
      </c>
      <c r="CH123" s="355"/>
      <c r="CI123" s="355"/>
      <c r="CJ123" s="355"/>
      <c r="CK123" s="355"/>
      <c r="CL123" s="355"/>
      <c r="CM123" s="355"/>
      <c r="CN123" s="76">
        <f t="shared" si="37"/>
        <v>0</v>
      </c>
      <c r="CP123" s="75">
        <f t="shared" si="38"/>
        <v>108</v>
      </c>
      <c r="CQ123" s="76">
        <f t="shared" si="39"/>
        <v>0</v>
      </c>
      <c r="CR123" s="76">
        <f t="shared" si="40"/>
        <v>0</v>
      </c>
      <c r="CS123" s="76">
        <f t="shared" si="41"/>
        <v>0</v>
      </c>
    </row>
    <row r="124" spans="1:97" ht="18" customHeight="1" x14ac:dyDescent="0.25">
      <c r="A124" s="75">
        <f t="shared" si="42"/>
        <v>109</v>
      </c>
      <c r="B124" s="355"/>
      <c r="C124" s="355"/>
      <c r="D124" s="355"/>
      <c r="E124" s="355"/>
      <c r="F124" s="355"/>
      <c r="G124" s="355"/>
      <c r="H124" s="76">
        <f t="shared" si="44"/>
        <v>0</v>
      </c>
      <c r="I124" s="355"/>
      <c r="J124" s="355"/>
      <c r="K124" s="355"/>
      <c r="L124" s="355"/>
      <c r="M124" s="355"/>
      <c r="N124" s="355"/>
      <c r="O124" s="76">
        <f t="shared" si="45"/>
        <v>0</v>
      </c>
      <c r="P124" s="355"/>
      <c r="Q124" s="355"/>
      <c r="R124" s="355"/>
      <c r="S124" s="355"/>
      <c r="T124" s="355"/>
      <c r="U124" s="355"/>
      <c r="V124" s="76">
        <f t="shared" si="27"/>
        <v>0</v>
      </c>
      <c r="W124" s="355"/>
      <c r="X124" s="355"/>
      <c r="Y124" s="355"/>
      <c r="Z124" s="355"/>
      <c r="AA124" s="355"/>
      <c r="AB124" s="355"/>
      <c r="AC124" s="76">
        <f t="shared" si="28"/>
        <v>0</v>
      </c>
      <c r="AD124" s="355"/>
      <c r="AE124" s="355"/>
      <c r="AF124" s="355"/>
      <c r="AG124" s="355"/>
      <c r="AH124" s="355"/>
      <c r="AI124" s="355"/>
      <c r="AJ124" s="76">
        <f t="shared" si="46"/>
        <v>0</v>
      </c>
      <c r="AK124" s="355"/>
      <c r="AL124" s="355"/>
      <c r="AM124" s="355"/>
      <c r="AN124" s="355"/>
      <c r="AO124" s="355"/>
      <c r="AP124" s="355"/>
      <c r="AQ124" s="76">
        <f t="shared" si="47"/>
        <v>0</v>
      </c>
      <c r="AS124" s="75">
        <f t="shared" si="48"/>
        <v>109</v>
      </c>
      <c r="AT124" s="76">
        <f t="shared" si="29"/>
        <v>0</v>
      </c>
      <c r="AU124" s="76">
        <f t="shared" si="30"/>
        <v>0</v>
      </c>
      <c r="AV124" s="76">
        <f t="shared" si="31"/>
        <v>0</v>
      </c>
      <c r="AX124" s="75">
        <f t="shared" si="43"/>
        <v>109</v>
      </c>
      <c r="AY124" s="355"/>
      <c r="AZ124" s="355"/>
      <c r="BA124" s="355"/>
      <c r="BB124" s="355"/>
      <c r="BC124" s="355"/>
      <c r="BD124" s="355"/>
      <c r="BE124" s="76">
        <f t="shared" si="32"/>
        <v>0</v>
      </c>
      <c r="BF124" s="355"/>
      <c r="BG124" s="355"/>
      <c r="BH124" s="355"/>
      <c r="BI124" s="355"/>
      <c r="BJ124" s="355"/>
      <c r="BK124" s="355"/>
      <c r="BL124" s="76">
        <f t="shared" si="33"/>
        <v>0</v>
      </c>
      <c r="BM124" s="355"/>
      <c r="BN124" s="355"/>
      <c r="BO124" s="355"/>
      <c r="BP124" s="355"/>
      <c r="BQ124" s="355"/>
      <c r="BR124" s="355"/>
      <c r="BS124" s="76">
        <f t="shared" si="34"/>
        <v>0</v>
      </c>
      <c r="BT124" s="355"/>
      <c r="BU124" s="355"/>
      <c r="BV124" s="355"/>
      <c r="BW124" s="355"/>
      <c r="BX124" s="355"/>
      <c r="BY124" s="355"/>
      <c r="BZ124" s="76">
        <f t="shared" si="35"/>
        <v>0</v>
      </c>
      <c r="CA124" s="355"/>
      <c r="CB124" s="355"/>
      <c r="CC124" s="355"/>
      <c r="CD124" s="355"/>
      <c r="CE124" s="355"/>
      <c r="CF124" s="355"/>
      <c r="CG124" s="76">
        <f t="shared" si="36"/>
        <v>0</v>
      </c>
      <c r="CH124" s="355"/>
      <c r="CI124" s="355"/>
      <c r="CJ124" s="355"/>
      <c r="CK124" s="355"/>
      <c r="CL124" s="355"/>
      <c r="CM124" s="355"/>
      <c r="CN124" s="76">
        <f t="shared" si="37"/>
        <v>0</v>
      </c>
      <c r="CP124" s="75">
        <f t="shared" si="38"/>
        <v>109</v>
      </c>
      <c r="CQ124" s="76">
        <f t="shared" si="39"/>
        <v>0</v>
      </c>
      <c r="CR124" s="76">
        <f t="shared" si="40"/>
        <v>0</v>
      </c>
      <c r="CS124" s="76">
        <f t="shared" si="41"/>
        <v>0</v>
      </c>
    </row>
    <row r="125" spans="1:97" ht="18" customHeight="1" x14ac:dyDescent="0.25">
      <c r="A125" s="75">
        <f t="shared" si="42"/>
        <v>110</v>
      </c>
      <c r="B125" s="355"/>
      <c r="C125" s="355"/>
      <c r="D125" s="355"/>
      <c r="E125" s="355"/>
      <c r="F125" s="355"/>
      <c r="G125" s="355"/>
      <c r="H125" s="76">
        <f t="shared" si="44"/>
        <v>0</v>
      </c>
      <c r="I125" s="355"/>
      <c r="J125" s="355"/>
      <c r="K125" s="355"/>
      <c r="L125" s="355"/>
      <c r="M125" s="355"/>
      <c r="N125" s="355"/>
      <c r="O125" s="76">
        <f t="shared" si="45"/>
        <v>0</v>
      </c>
      <c r="P125" s="355"/>
      <c r="Q125" s="355"/>
      <c r="R125" s="355"/>
      <c r="S125" s="355"/>
      <c r="T125" s="355"/>
      <c r="U125" s="355"/>
      <c r="V125" s="76">
        <f t="shared" si="27"/>
        <v>0</v>
      </c>
      <c r="W125" s="355"/>
      <c r="X125" s="355"/>
      <c r="Y125" s="355"/>
      <c r="Z125" s="355"/>
      <c r="AA125" s="355"/>
      <c r="AB125" s="355"/>
      <c r="AC125" s="76">
        <f t="shared" si="28"/>
        <v>0</v>
      </c>
      <c r="AD125" s="355"/>
      <c r="AE125" s="355"/>
      <c r="AF125" s="355"/>
      <c r="AG125" s="355"/>
      <c r="AH125" s="355"/>
      <c r="AI125" s="355"/>
      <c r="AJ125" s="76">
        <f t="shared" si="46"/>
        <v>0</v>
      </c>
      <c r="AK125" s="355"/>
      <c r="AL125" s="355"/>
      <c r="AM125" s="355"/>
      <c r="AN125" s="355"/>
      <c r="AO125" s="355"/>
      <c r="AP125" s="355"/>
      <c r="AQ125" s="76">
        <f t="shared" si="47"/>
        <v>0</v>
      </c>
      <c r="AS125" s="75">
        <f t="shared" si="48"/>
        <v>110</v>
      </c>
      <c r="AT125" s="76">
        <f t="shared" si="29"/>
        <v>0</v>
      </c>
      <c r="AU125" s="76">
        <f t="shared" si="30"/>
        <v>0</v>
      </c>
      <c r="AV125" s="76">
        <f t="shared" si="31"/>
        <v>0</v>
      </c>
      <c r="AX125" s="75">
        <f t="shared" si="43"/>
        <v>110</v>
      </c>
      <c r="AY125" s="355"/>
      <c r="AZ125" s="355"/>
      <c r="BA125" s="355"/>
      <c r="BB125" s="355"/>
      <c r="BC125" s="355"/>
      <c r="BD125" s="355"/>
      <c r="BE125" s="76">
        <f t="shared" si="32"/>
        <v>0</v>
      </c>
      <c r="BF125" s="355"/>
      <c r="BG125" s="355"/>
      <c r="BH125" s="355"/>
      <c r="BI125" s="355"/>
      <c r="BJ125" s="355"/>
      <c r="BK125" s="355"/>
      <c r="BL125" s="76">
        <f t="shared" si="33"/>
        <v>0</v>
      </c>
      <c r="BM125" s="355"/>
      <c r="BN125" s="355"/>
      <c r="BO125" s="355"/>
      <c r="BP125" s="355"/>
      <c r="BQ125" s="355"/>
      <c r="BR125" s="355"/>
      <c r="BS125" s="76">
        <f t="shared" si="34"/>
        <v>0</v>
      </c>
      <c r="BT125" s="355"/>
      <c r="BU125" s="355"/>
      <c r="BV125" s="355"/>
      <c r="BW125" s="355"/>
      <c r="BX125" s="355"/>
      <c r="BY125" s="355"/>
      <c r="BZ125" s="76">
        <f t="shared" si="35"/>
        <v>0</v>
      </c>
      <c r="CA125" s="355"/>
      <c r="CB125" s="355"/>
      <c r="CC125" s="355"/>
      <c r="CD125" s="355"/>
      <c r="CE125" s="355"/>
      <c r="CF125" s="355"/>
      <c r="CG125" s="76">
        <f t="shared" si="36"/>
        <v>0</v>
      </c>
      <c r="CH125" s="355"/>
      <c r="CI125" s="355"/>
      <c r="CJ125" s="355"/>
      <c r="CK125" s="355"/>
      <c r="CL125" s="355"/>
      <c r="CM125" s="355"/>
      <c r="CN125" s="76">
        <f t="shared" si="37"/>
        <v>0</v>
      </c>
      <c r="CP125" s="75">
        <f t="shared" si="38"/>
        <v>110</v>
      </c>
      <c r="CQ125" s="76">
        <f t="shared" si="39"/>
        <v>0</v>
      </c>
      <c r="CR125" s="76">
        <f t="shared" si="40"/>
        <v>0</v>
      </c>
      <c r="CS125" s="76">
        <f t="shared" si="41"/>
        <v>0</v>
      </c>
    </row>
    <row r="126" spans="1:97" ht="18" customHeight="1" x14ac:dyDescent="0.25">
      <c r="A126" s="75">
        <f t="shared" si="42"/>
        <v>111</v>
      </c>
      <c r="B126" s="355"/>
      <c r="C126" s="355"/>
      <c r="D126" s="355"/>
      <c r="E126" s="355"/>
      <c r="F126" s="355"/>
      <c r="G126" s="355"/>
      <c r="H126" s="76">
        <f t="shared" si="44"/>
        <v>0</v>
      </c>
      <c r="I126" s="355"/>
      <c r="J126" s="355"/>
      <c r="K126" s="355"/>
      <c r="L126" s="355"/>
      <c r="M126" s="355"/>
      <c r="N126" s="355"/>
      <c r="O126" s="76">
        <f t="shared" si="45"/>
        <v>0</v>
      </c>
      <c r="P126" s="355"/>
      <c r="Q126" s="355"/>
      <c r="R126" s="355"/>
      <c r="S126" s="355"/>
      <c r="T126" s="355"/>
      <c r="U126" s="355"/>
      <c r="V126" s="76">
        <f t="shared" si="27"/>
        <v>0</v>
      </c>
      <c r="W126" s="355"/>
      <c r="X126" s="355"/>
      <c r="Y126" s="355"/>
      <c r="Z126" s="355"/>
      <c r="AA126" s="355"/>
      <c r="AB126" s="355"/>
      <c r="AC126" s="76">
        <f t="shared" si="28"/>
        <v>0</v>
      </c>
      <c r="AD126" s="355"/>
      <c r="AE126" s="355"/>
      <c r="AF126" s="355"/>
      <c r="AG126" s="355"/>
      <c r="AH126" s="355"/>
      <c r="AI126" s="355"/>
      <c r="AJ126" s="76">
        <f t="shared" si="46"/>
        <v>0</v>
      </c>
      <c r="AK126" s="355"/>
      <c r="AL126" s="355"/>
      <c r="AM126" s="355"/>
      <c r="AN126" s="355"/>
      <c r="AO126" s="355"/>
      <c r="AP126" s="355"/>
      <c r="AQ126" s="76">
        <f t="shared" si="47"/>
        <v>0</v>
      </c>
      <c r="AS126" s="75">
        <f t="shared" si="48"/>
        <v>111</v>
      </c>
      <c r="AT126" s="76">
        <f t="shared" si="29"/>
        <v>0</v>
      </c>
      <c r="AU126" s="76">
        <f t="shared" si="30"/>
        <v>0</v>
      </c>
      <c r="AV126" s="76">
        <f t="shared" si="31"/>
        <v>0</v>
      </c>
      <c r="AX126" s="75">
        <f t="shared" si="43"/>
        <v>111</v>
      </c>
      <c r="AY126" s="355"/>
      <c r="AZ126" s="355"/>
      <c r="BA126" s="355"/>
      <c r="BB126" s="355"/>
      <c r="BC126" s="355"/>
      <c r="BD126" s="355"/>
      <c r="BE126" s="76">
        <f t="shared" si="32"/>
        <v>0</v>
      </c>
      <c r="BF126" s="355"/>
      <c r="BG126" s="355"/>
      <c r="BH126" s="355"/>
      <c r="BI126" s="355"/>
      <c r="BJ126" s="355"/>
      <c r="BK126" s="355"/>
      <c r="BL126" s="76">
        <f t="shared" si="33"/>
        <v>0</v>
      </c>
      <c r="BM126" s="355"/>
      <c r="BN126" s="355"/>
      <c r="BO126" s="355"/>
      <c r="BP126" s="355"/>
      <c r="BQ126" s="355"/>
      <c r="BR126" s="355"/>
      <c r="BS126" s="76">
        <f t="shared" si="34"/>
        <v>0</v>
      </c>
      <c r="BT126" s="355"/>
      <c r="BU126" s="355"/>
      <c r="BV126" s="355"/>
      <c r="BW126" s="355"/>
      <c r="BX126" s="355"/>
      <c r="BY126" s="355"/>
      <c r="BZ126" s="76">
        <f t="shared" si="35"/>
        <v>0</v>
      </c>
      <c r="CA126" s="355"/>
      <c r="CB126" s="355"/>
      <c r="CC126" s="355"/>
      <c r="CD126" s="355"/>
      <c r="CE126" s="355"/>
      <c r="CF126" s="355"/>
      <c r="CG126" s="76">
        <f t="shared" si="36"/>
        <v>0</v>
      </c>
      <c r="CH126" s="355"/>
      <c r="CI126" s="355"/>
      <c r="CJ126" s="355"/>
      <c r="CK126" s="355"/>
      <c r="CL126" s="355"/>
      <c r="CM126" s="355"/>
      <c r="CN126" s="76">
        <f t="shared" si="37"/>
        <v>0</v>
      </c>
      <c r="CP126" s="75">
        <f t="shared" si="38"/>
        <v>111</v>
      </c>
      <c r="CQ126" s="76">
        <f t="shared" si="39"/>
        <v>0</v>
      </c>
      <c r="CR126" s="76">
        <f t="shared" si="40"/>
        <v>0</v>
      </c>
      <c r="CS126" s="76">
        <f t="shared" si="41"/>
        <v>0</v>
      </c>
    </row>
    <row r="127" spans="1:97" ht="18" customHeight="1" x14ac:dyDescent="0.25">
      <c r="A127" s="75">
        <f t="shared" si="42"/>
        <v>112</v>
      </c>
      <c r="B127" s="355"/>
      <c r="C127" s="355"/>
      <c r="D127" s="355"/>
      <c r="E127" s="355"/>
      <c r="F127" s="355"/>
      <c r="G127" s="355"/>
      <c r="H127" s="76">
        <f t="shared" si="44"/>
        <v>0</v>
      </c>
      <c r="I127" s="355"/>
      <c r="J127" s="355"/>
      <c r="K127" s="355"/>
      <c r="L127" s="355"/>
      <c r="M127" s="355"/>
      <c r="N127" s="355"/>
      <c r="O127" s="76">
        <f t="shared" si="45"/>
        <v>0</v>
      </c>
      <c r="P127" s="355"/>
      <c r="Q127" s="355"/>
      <c r="R127" s="355"/>
      <c r="S127" s="355"/>
      <c r="T127" s="355"/>
      <c r="U127" s="355"/>
      <c r="V127" s="76">
        <f t="shared" si="27"/>
        <v>0</v>
      </c>
      <c r="W127" s="355"/>
      <c r="X127" s="355"/>
      <c r="Y127" s="355"/>
      <c r="Z127" s="355"/>
      <c r="AA127" s="355"/>
      <c r="AB127" s="355"/>
      <c r="AC127" s="76">
        <f t="shared" si="28"/>
        <v>0</v>
      </c>
      <c r="AD127" s="355"/>
      <c r="AE127" s="355"/>
      <c r="AF127" s="355"/>
      <c r="AG127" s="355"/>
      <c r="AH127" s="355"/>
      <c r="AI127" s="355"/>
      <c r="AJ127" s="76">
        <f t="shared" si="46"/>
        <v>0</v>
      </c>
      <c r="AK127" s="355"/>
      <c r="AL127" s="355"/>
      <c r="AM127" s="355"/>
      <c r="AN127" s="355"/>
      <c r="AO127" s="355"/>
      <c r="AP127" s="355"/>
      <c r="AQ127" s="76">
        <f t="shared" si="47"/>
        <v>0</v>
      </c>
      <c r="AS127" s="75">
        <f t="shared" si="48"/>
        <v>112</v>
      </c>
      <c r="AT127" s="76">
        <f t="shared" si="29"/>
        <v>0</v>
      </c>
      <c r="AU127" s="76">
        <f t="shared" si="30"/>
        <v>0</v>
      </c>
      <c r="AV127" s="76">
        <f t="shared" si="31"/>
        <v>0</v>
      </c>
      <c r="AX127" s="75">
        <f t="shared" si="43"/>
        <v>112</v>
      </c>
      <c r="AY127" s="355"/>
      <c r="AZ127" s="355"/>
      <c r="BA127" s="355"/>
      <c r="BB127" s="355"/>
      <c r="BC127" s="355"/>
      <c r="BD127" s="355"/>
      <c r="BE127" s="76">
        <f t="shared" si="32"/>
        <v>0</v>
      </c>
      <c r="BF127" s="355"/>
      <c r="BG127" s="355"/>
      <c r="BH127" s="355"/>
      <c r="BI127" s="355"/>
      <c r="BJ127" s="355"/>
      <c r="BK127" s="355"/>
      <c r="BL127" s="76">
        <f t="shared" si="33"/>
        <v>0</v>
      </c>
      <c r="BM127" s="355"/>
      <c r="BN127" s="355"/>
      <c r="BO127" s="355"/>
      <c r="BP127" s="355"/>
      <c r="BQ127" s="355"/>
      <c r="BR127" s="355"/>
      <c r="BS127" s="76">
        <f t="shared" si="34"/>
        <v>0</v>
      </c>
      <c r="BT127" s="355"/>
      <c r="BU127" s="355"/>
      <c r="BV127" s="355"/>
      <c r="BW127" s="355"/>
      <c r="BX127" s="355"/>
      <c r="BY127" s="355"/>
      <c r="BZ127" s="76">
        <f t="shared" si="35"/>
        <v>0</v>
      </c>
      <c r="CA127" s="355"/>
      <c r="CB127" s="355"/>
      <c r="CC127" s="355"/>
      <c r="CD127" s="355"/>
      <c r="CE127" s="355"/>
      <c r="CF127" s="355"/>
      <c r="CG127" s="76">
        <f t="shared" si="36"/>
        <v>0</v>
      </c>
      <c r="CH127" s="355"/>
      <c r="CI127" s="355"/>
      <c r="CJ127" s="355"/>
      <c r="CK127" s="355"/>
      <c r="CL127" s="355"/>
      <c r="CM127" s="355"/>
      <c r="CN127" s="76">
        <f t="shared" si="37"/>
        <v>0</v>
      </c>
      <c r="CP127" s="75">
        <f t="shared" si="38"/>
        <v>112</v>
      </c>
      <c r="CQ127" s="76">
        <f t="shared" si="39"/>
        <v>0</v>
      </c>
      <c r="CR127" s="76">
        <f t="shared" si="40"/>
        <v>0</v>
      </c>
      <c r="CS127" s="76">
        <f t="shared" si="41"/>
        <v>0</v>
      </c>
    </row>
    <row r="128" spans="1:97" ht="18" customHeight="1" x14ac:dyDescent="0.25">
      <c r="A128" s="75">
        <f t="shared" si="42"/>
        <v>113</v>
      </c>
      <c r="B128" s="355"/>
      <c r="C128" s="355"/>
      <c r="D128" s="355"/>
      <c r="E128" s="355"/>
      <c r="F128" s="355"/>
      <c r="G128" s="355"/>
      <c r="H128" s="76">
        <f t="shared" si="44"/>
        <v>0</v>
      </c>
      <c r="I128" s="355"/>
      <c r="J128" s="355"/>
      <c r="K128" s="355"/>
      <c r="L128" s="355"/>
      <c r="M128" s="355"/>
      <c r="N128" s="355"/>
      <c r="O128" s="76">
        <f t="shared" si="45"/>
        <v>0</v>
      </c>
      <c r="P128" s="355"/>
      <c r="Q128" s="355"/>
      <c r="R128" s="355"/>
      <c r="S128" s="355"/>
      <c r="T128" s="355"/>
      <c r="U128" s="355"/>
      <c r="V128" s="76">
        <f t="shared" si="27"/>
        <v>0</v>
      </c>
      <c r="W128" s="355"/>
      <c r="X128" s="355"/>
      <c r="Y128" s="355"/>
      <c r="Z128" s="355"/>
      <c r="AA128" s="355"/>
      <c r="AB128" s="355"/>
      <c r="AC128" s="76">
        <f t="shared" si="28"/>
        <v>0</v>
      </c>
      <c r="AD128" s="355"/>
      <c r="AE128" s="355"/>
      <c r="AF128" s="355"/>
      <c r="AG128" s="355"/>
      <c r="AH128" s="355"/>
      <c r="AI128" s="355"/>
      <c r="AJ128" s="76">
        <f t="shared" si="46"/>
        <v>0</v>
      </c>
      <c r="AK128" s="355"/>
      <c r="AL128" s="355"/>
      <c r="AM128" s="355"/>
      <c r="AN128" s="355"/>
      <c r="AO128" s="355"/>
      <c r="AP128" s="355"/>
      <c r="AQ128" s="76">
        <f t="shared" si="47"/>
        <v>0</v>
      </c>
      <c r="AS128" s="75">
        <f t="shared" si="48"/>
        <v>113</v>
      </c>
      <c r="AT128" s="76">
        <f t="shared" si="29"/>
        <v>0</v>
      </c>
      <c r="AU128" s="76">
        <f t="shared" si="30"/>
        <v>0</v>
      </c>
      <c r="AV128" s="76">
        <f t="shared" si="31"/>
        <v>0</v>
      </c>
      <c r="AX128" s="75">
        <f t="shared" si="43"/>
        <v>113</v>
      </c>
      <c r="AY128" s="355"/>
      <c r="AZ128" s="355"/>
      <c r="BA128" s="355"/>
      <c r="BB128" s="355"/>
      <c r="BC128" s="355"/>
      <c r="BD128" s="355"/>
      <c r="BE128" s="76">
        <f t="shared" si="32"/>
        <v>0</v>
      </c>
      <c r="BF128" s="355"/>
      <c r="BG128" s="355"/>
      <c r="BH128" s="355"/>
      <c r="BI128" s="355"/>
      <c r="BJ128" s="355"/>
      <c r="BK128" s="355"/>
      <c r="BL128" s="76">
        <f t="shared" si="33"/>
        <v>0</v>
      </c>
      <c r="BM128" s="355"/>
      <c r="BN128" s="355"/>
      <c r="BO128" s="355"/>
      <c r="BP128" s="355"/>
      <c r="BQ128" s="355"/>
      <c r="BR128" s="355"/>
      <c r="BS128" s="76">
        <f t="shared" si="34"/>
        <v>0</v>
      </c>
      <c r="BT128" s="355"/>
      <c r="BU128" s="355"/>
      <c r="BV128" s="355"/>
      <c r="BW128" s="355"/>
      <c r="BX128" s="355"/>
      <c r="BY128" s="355"/>
      <c r="BZ128" s="76">
        <f t="shared" si="35"/>
        <v>0</v>
      </c>
      <c r="CA128" s="355"/>
      <c r="CB128" s="355"/>
      <c r="CC128" s="355"/>
      <c r="CD128" s="355"/>
      <c r="CE128" s="355"/>
      <c r="CF128" s="355"/>
      <c r="CG128" s="76">
        <f t="shared" si="36"/>
        <v>0</v>
      </c>
      <c r="CH128" s="355"/>
      <c r="CI128" s="355"/>
      <c r="CJ128" s="355"/>
      <c r="CK128" s="355"/>
      <c r="CL128" s="355"/>
      <c r="CM128" s="355"/>
      <c r="CN128" s="76">
        <f t="shared" si="37"/>
        <v>0</v>
      </c>
      <c r="CP128" s="75">
        <f t="shared" si="38"/>
        <v>113</v>
      </c>
      <c r="CQ128" s="76">
        <f t="shared" si="39"/>
        <v>0</v>
      </c>
      <c r="CR128" s="76">
        <f t="shared" si="40"/>
        <v>0</v>
      </c>
      <c r="CS128" s="76">
        <f t="shared" si="41"/>
        <v>0</v>
      </c>
    </row>
    <row r="129" spans="1:97" ht="18" customHeight="1" x14ac:dyDescent="0.25">
      <c r="A129" s="75">
        <f t="shared" si="42"/>
        <v>114</v>
      </c>
      <c r="B129" s="355"/>
      <c r="C129" s="355"/>
      <c r="D129" s="355"/>
      <c r="E129" s="355"/>
      <c r="F129" s="355"/>
      <c r="G129" s="355"/>
      <c r="H129" s="76">
        <f t="shared" si="44"/>
        <v>0</v>
      </c>
      <c r="I129" s="355"/>
      <c r="J129" s="355"/>
      <c r="K129" s="355"/>
      <c r="L129" s="355"/>
      <c r="M129" s="355"/>
      <c r="N129" s="355"/>
      <c r="O129" s="76">
        <f t="shared" si="45"/>
        <v>0</v>
      </c>
      <c r="P129" s="355"/>
      <c r="Q129" s="355"/>
      <c r="R129" s="355"/>
      <c r="S129" s="355"/>
      <c r="T129" s="355"/>
      <c r="U129" s="355"/>
      <c r="V129" s="76">
        <f t="shared" si="27"/>
        <v>0</v>
      </c>
      <c r="W129" s="355"/>
      <c r="X129" s="355"/>
      <c r="Y129" s="355"/>
      <c r="Z129" s="355"/>
      <c r="AA129" s="355"/>
      <c r="AB129" s="355"/>
      <c r="AC129" s="76">
        <f t="shared" si="28"/>
        <v>0</v>
      </c>
      <c r="AD129" s="355"/>
      <c r="AE129" s="355"/>
      <c r="AF129" s="355"/>
      <c r="AG129" s="355"/>
      <c r="AH129" s="355"/>
      <c r="AI129" s="355"/>
      <c r="AJ129" s="76">
        <f t="shared" si="46"/>
        <v>0</v>
      </c>
      <c r="AK129" s="355"/>
      <c r="AL129" s="355"/>
      <c r="AM129" s="355"/>
      <c r="AN129" s="355"/>
      <c r="AO129" s="355"/>
      <c r="AP129" s="355"/>
      <c r="AQ129" s="76">
        <f t="shared" si="47"/>
        <v>0</v>
      </c>
      <c r="AS129" s="75">
        <f t="shared" si="48"/>
        <v>114</v>
      </c>
      <c r="AT129" s="76">
        <f t="shared" si="29"/>
        <v>0</v>
      </c>
      <c r="AU129" s="76">
        <f t="shared" si="30"/>
        <v>0</v>
      </c>
      <c r="AV129" s="76">
        <f t="shared" si="31"/>
        <v>0</v>
      </c>
      <c r="AX129" s="75">
        <f t="shared" si="43"/>
        <v>114</v>
      </c>
      <c r="AY129" s="355"/>
      <c r="AZ129" s="355"/>
      <c r="BA129" s="355"/>
      <c r="BB129" s="355"/>
      <c r="BC129" s="355"/>
      <c r="BD129" s="355"/>
      <c r="BE129" s="76">
        <f t="shared" si="32"/>
        <v>0</v>
      </c>
      <c r="BF129" s="355"/>
      <c r="BG129" s="355"/>
      <c r="BH129" s="355"/>
      <c r="BI129" s="355"/>
      <c r="BJ129" s="355"/>
      <c r="BK129" s="355"/>
      <c r="BL129" s="76">
        <f t="shared" si="33"/>
        <v>0</v>
      </c>
      <c r="BM129" s="355"/>
      <c r="BN129" s="355"/>
      <c r="BO129" s="355"/>
      <c r="BP129" s="355"/>
      <c r="BQ129" s="355"/>
      <c r="BR129" s="355"/>
      <c r="BS129" s="76">
        <f t="shared" si="34"/>
        <v>0</v>
      </c>
      <c r="BT129" s="355"/>
      <c r="BU129" s="355"/>
      <c r="BV129" s="355"/>
      <c r="BW129" s="355"/>
      <c r="BX129" s="355"/>
      <c r="BY129" s="355"/>
      <c r="BZ129" s="76">
        <f t="shared" si="35"/>
        <v>0</v>
      </c>
      <c r="CA129" s="355"/>
      <c r="CB129" s="355"/>
      <c r="CC129" s="355"/>
      <c r="CD129" s="355"/>
      <c r="CE129" s="355"/>
      <c r="CF129" s="355"/>
      <c r="CG129" s="76">
        <f t="shared" si="36"/>
        <v>0</v>
      </c>
      <c r="CH129" s="355"/>
      <c r="CI129" s="355"/>
      <c r="CJ129" s="355"/>
      <c r="CK129" s="355"/>
      <c r="CL129" s="355"/>
      <c r="CM129" s="355"/>
      <c r="CN129" s="76">
        <f t="shared" si="37"/>
        <v>0</v>
      </c>
      <c r="CP129" s="75">
        <f t="shared" si="38"/>
        <v>114</v>
      </c>
      <c r="CQ129" s="76">
        <f t="shared" si="39"/>
        <v>0</v>
      </c>
      <c r="CR129" s="76">
        <f t="shared" si="40"/>
        <v>0</v>
      </c>
      <c r="CS129" s="76">
        <f t="shared" si="41"/>
        <v>0</v>
      </c>
    </row>
    <row r="130" spans="1:97" ht="18" customHeight="1" x14ac:dyDescent="0.25">
      <c r="A130" s="75">
        <f t="shared" si="42"/>
        <v>115</v>
      </c>
      <c r="B130" s="355"/>
      <c r="C130" s="355"/>
      <c r="D130" s="355"/>
      <c r="E130" s="355"/>
      <c r="F130" s="355"/>
      <c r="G130" s="355"/>
      <c r="H130" s="76">
        <f t="shared" si="44"/>
        <v>0</v>
      </c>
      <c r="I130" s="355"/>
      <c r="J130" s="355"/>
      <c r="K130" s="355"/>
      <c r="L130" s="355"/>
      <c r="M130" s="355"/>
      <c r="N130" s="355"/>
      <c r="O130" s="76">
        <f t="shared" si="45"/>
        <v>0</v>
      </c>
      <c r="P130" s="355"/>
      <c r="Q130" s="355"/>
      <c r="R130" s="355"/>
      <c r="S130" s="355"/>
      <c r="T130" s="355"/>
      <c r="U130" s="355"/>
      <c r="V130" s="76">
        <f t="shared" si="27"/>
        <v>0</v>
      </c>
      <c r="W130" s="355"/>
      <c r="X130" s="355"/>
      <c r="Y130" s="355"/>
      <c r="Z130" s="355"/>
      <c r="AA130" s="355"/>
      <c r="AB130" s="355"/>
      <c r="AC130" s="76">
        <f t="shared" si="28"/>
        <v>0</v>
      </c>
      <c r="AD130" s="355"/>
      <c r="AE130" s="355"/>
      <c r="AF130" s="355"/>
      <c r="AG130" s="355"/>
      <c r="AH130" s="355"/>
      <c r="AI130" s="355"/>
      <c r="AJ130" s="76">
        <f t="shared" si="46"/>
        <v>0</v>
      </c>
      <c r="AK130" s="355"/>
      <c r="AL130" s="355"/>
      <c r="AM130" s="355"/>
      <c r="AN130" s="355"/>
      <c r="AO130" s="355"/>
      <c r="AP130" s="355"/>
      <c r="AQ130" s="76">
        <f t="shared" si="47"/>
        <v>0</v>
      </c>
      <c r="AS130" s="75">
        <f t="shared" si="48"/>
        <v>115</v>
      </c>
      <c r="AT130" s="76">
        <f t="shared" si="29"/>
        <v>0</v>
      </c>
      <c r="AU130" s="76">
        <f t="shared" si="30"/>
        <v>0</v>
      </c>
      <c r="AV130" s="76">
        <f t="shared" si="31"/>
        <v>0</v>
      </c>
      <c r="AX130" s="75">
        <f t="shared" si="43"/>
        <v>115</v>
      </c>
      <c r="AY130" s="355"/>
      <c r="AZ130" s="355"/>
      <c r="BA130" s="355"/>
      <c r="BB130" s="355"/>
      <c r="BC130" s="355"/>
      <c r="BD130" s="355"/>
      <c r="BE130" s="76">
        <f t="shared" si="32"/>
        <v>0</v>
      </c>
      <c r="BF130" s="355"/>
      <c r="BG130" s="355"/>
      <c r="BH130" s="355"/>
      <c r="BI130" s="355"/>
      <c r="BJ130" s="355"/>
      <c r="BK130" s="355"/>
      <c r="BL130" s="76">
        <f t="shared" si="33"/>
        <v>0</v>
      </c>
      <c r="BM130" s="355"/>
      <c r="BN130" s="355"/>
      <c r="BO130" s="355"/>
      <c r="BP130" s="355"/>
      <c r="BQ130" s="355"/>
      <c r="BR130" s="355"/>
      <c r="BS130" s="76">
        <f t="shared" si="34"/>
        <v>0</v>
      </c>
      <c r="BT130" s="355"/>
      <c r="BU130" s="355"/>
      <c r="BV130" s="355"/>
      <c r="BW130" s="355"/>
      <c r="BX130" s="355"/>
      <c r="BY130" s="355"/>
      <c r="BZ130" s="76">
        <f t="shared" si="35"/>
        <v>0</v>
      </c>
      <c r="CA130" s="355"/>
      <c r="CB130" s="355"/>
      <c r="CC130" s="355"/>
      <c r="CD130" s="355"/>
      <c r="CE130" s="355"/>
      <c r="CF130" s="355"/>
      <c r="CG130" s="76">
        <f t="shared" si="36"/>
        <v>0</v>
      </c>
      <c r="CH130" s="355"/>
      <c r="CI130" s="355"/>
      <c r="CJ130" s="355"/>
      <c r="CK130" s="355"/>
      <c r="CL130" s="355"/>
      <c r="CM130" s="355"/>
      <c r="CN130" s="76">
        <f t="shared" si="37"/>
        <v>0</v>
      </c>
      <c r="CP130" s="75">
        <f t="shared" si="38"/>
        <v>115</v>
      </c>
      <c r="CQ130" s="76">
        <f t="shared" si="39"/>
        <v>0</v>
      </c>
      <c r="CR130" s="76">
        <f t="shared" si="40"/>
        <v>0</v>
      </c>
      <c r="CS130" s="76">
        <f t="shared" si="41"/>
        <v>0</v>
      </c>
    </row>
    <row r="131" spans="1:97" ht="18" customHeight="1" x14ac:dyDescent="0.25">
      <c r="A131" s="75">
        <f t="shared" si="42"/>
        <v>116</v>
      </c>
      <c r="B131" s="355"/>
      <c r="C131" s="355"/>
      <c r="D131" s="355"/>
      <c r="E131" s="355"/>
      <c r="F131" s="355"/>
      <c r="G131" s="355"/>
      <c r="H131" s="76">
        <f t="shared" si="44"/>
        <v>0</v>
      </c>
      <c r="I131" s="355"/>
      <c r="J131" s="355"/>
      <c r="K131" s="355"/>
      <c r="L131" s="355"/>
      <c r="M131" s="355"/>
      <c r="N131" s="355"/>
      <c r="O131" s="76">
        <f t="shared" si="45"/>
        <v>0</v>
      </c>
      <c r="P131" s="355"/>
      <c r="Q131" s="355"/>
      <c r="R131" s="355"/>
      <c r="S131" s="355"/>
      <c r="T131" s="355"/>
      <c r="U131" s="355"/>
      <c r="V131" s="76">
        <f t="shared" si="27"/>
        <v>0</v>
      </c>
      <c r="W131" s="355"/>
      <c r="X131" s="355"/>
      <c r="Y131" s="355"/>
      <c r="Z131" s="355"/>
      <c r="AA131" s="355"/>
      <c r="AB131" s="355"/>
      <c r="AC131" s="76">
        <f t="shared" si="28"/>
        <v>0</v>
      </c>
      <c r="AD131" s="355"/>
      <c r="AE131" s="355"/>
      <c r="AF131" s="355"/>
      <c r="AG131" s="355"/>
      <c r="AH131" s="355"/>
      <c r="AI131" s="355"/>
      <c r="AJ131" s="76">
        <f t="shared" si="46"/>
        <v>0</v>
      </c>
      <c r="AK131" s="355"/>
      <c r="AL131" s="355"/>
      <c r="AM131" s="355"/>
      <c r="AN131" s="355"/>
      <c r="AO131" s="355"/>
      <c r="AP131" s="355"/>
      <c r="AQ131" s="76">
        <f t="shared" si="47"/>
        <v>0</v>
      </c>
      <c r="AS131" s="75">
        <f t="shared" si="48"/>
        <v>116</v>
      </c>
      <c r="AT131" s="76">
        <f t="shared" si="29"/>
        <v>0</v>
      </c>
      <c r="AU131" s="76">
        <f t="shared" si="30"/>
        <v>0</v>
      </c>
      <c r="AV131" s="76">
        <f t="shared" si="31"/>
        <v>0</v>
      </c>
      <c r="AX131" s="75">
        <f t="shared" si="43"/>
        <v>116</v>
      </c>
      <c r="AY131" s="355"/>
      <c r="AZ131" s="355"/>
      <c r="BA131" s="355"/>
      <c r="BB131" s="355"/>
      <c r="BC131" s="355"/>
      <c r="BD131" s="355"/>
      <c r="BE131" s="76">
        <f t="shared" si="32"/>
        <v>0</v>
      </c>
      <c r="BF131" s="355"/>
      <c r="BG131" s="355"/>
      <c r="BH131" s="355"/>
      <c r="BI131" s="355"/>
      <c r="BJ131" s="355"/>
      <c r="BK131" s="355"/>
      <c r="BL131" s="76">
        <f t="shared" si="33"/>
        <v>0</v>
      </c>
      <c r="BM131" s="355"/>
      <c r="BN131" s="355"/>
      <c r="BO131" s="355"/>
      <c r="BP131" s="355"/>
      <c r="BQ131" s="355"/>
      <c r="BR131" s="355"/>
      <c r="BS131" s="76">
        <f t="shared" si="34"/>
        <v>0</v>
      </c>
      <c r="BT131" s="355"/>
      <c r="BU131" s="355"/>
      <c r="BV131" s="355"/>
      <c r="BW131" s="355"/>
      <c r="BX131" s="355"/>
      <c r="BY131" s="355"/>
      <c r="BZ131" s="76">
        <f t="shared" si="35"/>
        <v>0</v>
      </c>
      <c r="CA131" s="355"/>
      <c r="CB131" s="355"/>
      <c r="CC131" s="355"/>
      <c r="CD131" s="355"/>
      <c r="CE131" s="355"/>
      <c r="CF131" s="355"/>
      <c r="CG131" s="76">
        <f t="shared" si="36"/>
        <v>0</v>
      </c>
      <c r="CH131" s="355"/>
      <c r="CI131" s="355"/>
      <c r="CJ131" s="355"/>
      <c r="CK131" s="355"/>
      <c r="CL131" s="355"/>
      <c r="CM131" s="355"/>
      <c r="CN131" s="76">
        <f t="shared" si="37"/>
        <v>0</v>
      </c>
      <c r="CP131" s="75">
        <f t="shared" si="38"/>
        <v>116</v>
      </c>
      <c r="CQ131" s="76">
        <f t="shared" si="39"/>
        <v>0</v>
      </c>
      <c r="CR131" s="76">
        <f t="shared" si="40"/>
        <v>0</v>
      </c>
      <c r="CS131" s="76">
        <f t="shared" si="41"/>
        <v>0</v>
      </c>
    </row>
    <row r="132" spans="1:97" ht="18" customHeight="1" x14ac:dyDescent="0.25">
      <c r="A132" s="75">
        <f t="shared" si="42"/>
        <v>117</v>
      </c>
      <c r="B132" s="355"/>
      <c r="C132" s="355"/>
      <c r="D132" s="355"/>
      <c r="E132" s="355"/>
      <c r="F132" s="355"/>
      <c r="G132" s="355"/>
      <c r="H132" s="76">
        <f t="shared" si="44"/>
        <v>0</v>
      </c>
      <c r="I132" s="355"/>
      <c r="J132" s="355"/>
      <c r="K132" s="355"/>
      <c r="L132" s="355"/>
      <c r="M132" s="355"/>
      <c r="N132" s="355"/>
      <c r="O132" s="76">
        <f t="shared" si="45"/>
        <v>0</v>
      </c>
      <c r="P132" s="355"/>
      <c r="Q132" s="355"/>
      <c r="R132" s="355"/>
      <c r="S132" s="355"/>
      <c r="T132" s="355"/>
      <c r="U132" s="355"/>
      <c r="V132" s="76">
        <f t="shared" si="27"/>
        <v>0</v>
      </c>
      <c r="W132" s="355"/>
      <c r="X132" s="355"/>
      <c r="Y132" s="355"/>
      <c r="Z132" s="355"/>
      <c r="AA132" s="355"/>
      <c r="AB132" s="355"/>
      <c r="AC132" s="76">
        <f t="shared" si="28"/>
        <v>0</v>
      </c>
      <c r="AD132" s="355"/>
      <c r="AE132" s="355"/>
      <c r="AF132" s="355"/>
      <c r="AG132" s="355"/>
      <c r="AH132" s="355"/>
      <c r="AI132" s="355"/>
      <c r="AJ132" s="76">
        <f t="shared" si="46"/>
        <v>0</v>
      </c>
      <c r="AK132" s="355"/>
      <c r="AL132" s="355"/>
      <c r="AM132" s="355"/>
      <c r="AN132" s="355"/>
      <c r="AO132" s="355"/>
      <c r="AP132" s="355"/>
      <c r="AQ132" s="76">
        <f t="shared" si="47"/>
        <v>0</v>
      </c>
      <c r="AS132" s="75">
        <f t="shared" si="48"/>
        <v>117</v>
      </c>
      <c r="AT132" s="76">
        <f t="shared" si="29"/>
        <v>0</v>
      </c>
      <c r="AU132" s="76">
        <f t="shared" si="30"/>
        <v>0</v>
      </c>
      <c r="AV132" s="76">
        <f t="shared" si="31"/>
        <v>0</v>
      </c>
      <c r="AX132" s="75">
        <f t="shared" si="43"/>
        <v>117</v>
      </c>
      <c r="AY132" s="355"/>
      <c r="AZ132" s="355"/>
      <c r="BA132" s="355"/>
      <c r="BB132" s="355"/>
      <c r="BC132" s="355"/>
      <c r="BD132" s="355"/>
      <c r="BE132" s="76">
        <f t="shared" si="32"/>
        <v>0</v>
      </c>
      <c r="BF132" s="355"/>
      <c r="BG132" s="355"/>
      <c r="BH132" s="355"/>
      <c r="BI132" s="355"/>
      <c r="BJ132" s="355"/>
      <c r="BK132" s="355"/>
      <c r="BL132" s="76">
        <f t="shared" si="33"/>
        <v>0</v>
      </c>
      <c r="BM132" s="355"/>
      <c r="BN132" s="355"/>
      <c r="BO132" s="355"/>
      <c r="BP132" s="355"/>
      <c r="BQ132" s="355"/>
      <c r="BR132" s="355"/>
      <c r="BS132" s="76">
        <f t="shared" si="34"/>
        <v>0</v>
      </c>
      <c r="BT132" s="355"/>
      <c r="BU132" s="355"/>
      <c r="BV132" s="355"/>
      <c r="BW132" s="355"/>
      <c r="BX132" s="355"/>
      <c r="BY132" s="355"/>
      <c r="BZ132" s="76">
        <f t="shared" si="35"/>
        <v>0</v>
      </c>
      <c r="CA132" s="355"/>
      <c r="CB132" s="355"/>
      <c r="CC132" s="355"/>
      <c r="CD132" s="355"/>
      <c r="CE132" s="355"/>
      <c r="CF132" s="355"/>
      <c r="CG132" s="76">
        <f t="shared" si="36"/>
        <v>0</v>
      </c>
      <c r="CH132" s="355"/>
      <c r="CI132" s="355"/>
      <c r="CJ132" s="355"/>
      <c r="CK132" s="355"/>
      <c r="CL132" s="355"/>
      <c r="CM132" s="355"/>
      <c r="CN132" s="76">
        <f t="shared" si="37"/>
        <v>0</v>
      </c>
      <c r="CP132" s="75">
        <f t="shared" si="38"/>
        <v>117</v>
      </c>
      <c r="CQ132" s="76">
        <f t="shared" si="39"/>
        <v>0</v>
      </c>
      <c r="CR132" s="76">
        <f t="shared" si="40"/>
        <v>0</v>
      </c>
      <c r="CS132" s="76">
        <f t="shared" si="41"/>
        <v>0</v>
      </c>
    </row>
    <row r="133" spans="1:97" ht="18" customHeight="1" x14ac:dyDescent="0.25">
      <c r="A133" s="75">
        <f t="shared" si="42"/>
        <v>118</v>
      </c>
      <c r="B133" s="355"/>
      <c r="C133" s="355"/>
      <c r="D133" s="355"/>
      <c r="E133" s="355"/>
      <c r="F133" s="355"/>
      <c r="G133" s="355"/>
      <c r="H133" s="76">
        <f t="shared" si="44"/>
        <v>0</v>
      </c>
      <c r="I133" s="355"/>
      <c r="J133" s="355"/>
      <c r="K133" s="355"/>
      <c r="L133" s="355"/>
      <c r="M133" s="355"/>
      <c r="N133" s="355"/>
      <c r="O133" s="76">
        <f t="shared" si="45"/>
        <v>0</v>
      </c>
      <c r="P133" s="355"/>
      <c r="Q133" s="355"/>
      <c r="R133" s="355"/>
      <c r="S133" s="355"/>
      <c r="T133" s="355"/>
      <c r="U133" s="355"/>
      <c r="V133" s="76">
        <f t="shared" si="27"/>
        <v>0</v>
      </c>
      <c r="W133" s="355"/>
      <c r="X133" s="355"/>
      <c r="Y133" s="355"/>
      <c r="Z133" s="355"/>
      <c r="AA133" s="355"/>
      <c r="AB133" s="355"/>
      <c r="AC133" s="76">
        <f t="shared" si="28"/>
        <v>0</v>
      </c>
      <c r="AD133" s="355"/>
      <c r="AE133" s="355"/>
      <c r="AF133" s="355"/>
      <c r="AG133" s="355"/>
      <c r="AH133" s="355"/>
      <c r="AI133" s="355"/>
      <c r="AJ133" s="76">
        <f t="shared" si="46"/>
        <v>0</v>
      </c>
      <c r="AK133" s="355"/>
      <c r="AL133" s="355"/>
      <c r="AM133" s="355"/>
      <c r="AN133" s="355"/>
      <c r="AO133" s="355"/>
      <c r="AP133" s="355"/>
      <c r="AQ133" s="76">
        <f t="shared" si="47"/>
        <v>0</v>
      </c>
      <c r="AS133" s="75">
        <f t="shared" si="48"/>
        <v>118</v>
      </c>
      <c r="AT133" s="76">
        <f t="shared" si="29"/>
        <v>0</v>
      </c>
      <c r="AU133" s="76">
        <f t="shared" si="30"/>
        <v>0</v>
      </c>
      <c r="AV133" s="76">
        <f t="shared" si="31"/>
        <v>0</v>
      </c>
      <c r="AX133" s="75">
        <f t="shared" si="43"/>
        <v>118</v>
      </c>
      <c r="AY133" s="355"/>
      <c r="AZ133" s="355"/>
      <c r="BA133" s="355"/>
      <c r="BB133" s="355"/>
      <c r="BC133" s="355"/>
      <c r="BD133" s="355"/>
      <c r="BE133" s="76">
        <f t="shared" si="32"/>
        <v>0</v>
      </c>
      <c r="BF133" s="355"/>
      <c r="BG133" s="355"/>
      <c r="BH133" s="355"/>
      <c r="BI133" s="355"/>
      <c r="BJ133" s="355"/>
      <c r="BK133" s="355"/>
      <c r="BL133" s="76">
        <f t="shared" si="33"/>
        <v>0</v>
      </c>
      <c r="BM133" s="355"/>
      <c r="BN133" s="355"/>
      <c r="BO133" s="355"/>
      <c r="BP133" s="355"/>
      <c r="BQ133" s="355"/>
      <c r="BR133" s="355"/>
      <c r="BS133" s="76">
        <f t="shared" si="34"/>
        <v>0</v>
      </c>
      <c r="BT133" s="355"/>
      <c r="BU133" s="355"/>
      <c r="BV133" s="355"/>
      <c r="BW133" s="355"/>
      <c r="BX133" s="355"/>
      <c r="BY133" s="355"/>
      <c r="BZ133" s="76">
        <f t="shared" si="35"/>
        <v>0</v>
      </c>
      <c r="CA133" s="355"/>
      <c r="CB133" s="355"/>
      <c r="CC133" s="355"/>
      <c r="CD133" s="355"/>
      <c r="CE133" s="355"/>
      <c r="CF133" s="355"/>
      <c r="CG133" s="76">
        <f t="shared" si="36"/>
        <v>0</v>
      </c>
      <c r="CH133" s="355"/>
      <c r="CI133" s="355"/>
      <c r="CJ133" s="355"/>
      <c r="CK133" s="355"/>
      <c r="CL133" s="355"/>
      <c r="CM133" s="355"/>
      <c r="CN133" s="76">
        <f t="shared" si="37"/>
        <v>0</v>
      </c>
      <c r="CP133" s="75">
        <f t="shared" si="38"/>
        <v>118</v>
      </c>
      <c r="CQ133" s="76">
        <f t="shared" si="39"/>
        <v>0</v>
      </c>
      <c r="CR133" s="76">
        <f t="shared" si="40"/>
        <v>0</v>
      </c>
      <c r="CS133" s="76">
        <f t="shared" si="41"/>
        <v>0</v>
      </c>
    </row>
    <row r="134" spans="1:97" ht="18" customHeight="1" x14ac:dyDescent="0.25">
      <c r="A134" s="75">
        <f t="shared" si="42"/>
        <v>119</v>
      </c>
      <c r="B134" s="355"/>
      <c r="C134" s="355"/>
      <c r="D134" s="355"/>
      <c r="E134" s="355"/>
      <c r="F134" s="355"/>
      <c r="G134" s="355"/>
      <c r="H134" s="76">
        <f t="shared" si="44"/>
        <v>0</v>
      </c>
      <c r="I134" s="355"/>
      <c r="J134" s="355"/>
      <c r="K134" s="355"/>
      <c r="L134" s="355"/>
      <c r="M134" s="355"/>
      <c r="N134" s="355"/>
      <c r="O134" s="76">
        <f t="shared" si="45"/>
        <v>0</v>
      </c>
      <c r="P134" s="355"/>
      <c r="Q134" s="355"/>
      <c r="R134" s="355"/>
      <c r="S134" s="355"/>
      <c r="T134" s="355"/>
      <c r="U134" s="355"/>
      <c r="V134" s="76">
        <f t="shared" si="27"/>
        <v>0</v>
      </c>
      <c r="W134" s="355"/>
      <c r="X134" s="355"/>
      <c r="Y134" s="355"/>
      <c r="Z134" s="355"/>
      <c r="AA134" s="355"/>
      <c r="AB134" s="355"/>
      <c r="AC134" s="76">
        <f t="shared" si="28"/>
        <v>0</v>
      </c>
      <c r="AD134" s="355"/>
      <c r="AE134" s="355"/>
      <c r="AF134" s="355"/>
      <c r="AG134" s="355"/>
      <c r="AH134" s="355"/>
      <c r="AI134" s="355"/>
      <c r="AJ134" s="76">
        <f t="shared" si="46"/>
        <v>0</v>
      </c>
      <c r="AK134" s="355"/>
      <c r="AL134" s="355"/>
      <c r="AM134" s="355"/>
      <c r="AN134" s="355"/>
      <c r="AO134" s="355"/>
      <c r="AP134" s="355"/>
      <c r="AQ134" s="76">
        <f t="shared" si="47"/>
        <v>0</v>
      </c>
      <c r="AS134" s="75">
        <f t="shared" si="48"/>
        <v>119</v>
      </c>
      <c r="AT134" s="76">
        <f t="shared" si="29"/>
        <v>0</v>
      </c>
      <c r="AU134" s="76">
        <f t="shared" si="30"/>
        <v>0</v>
      </c>
      <c r="AV134" s="76">
        <f t="shared" si="31"/>
        <v>0</v>
      </c>
      <c r="AX134" s="75">
        <f t="shared" si="43"/>
        <v>119</v>
      </c>
      <c r="AY134" s="355"/>
      <c r="AZ134" s="355"/>
      <c r="BA134" s="355"/>
      <c r="BB134" s="355"/>
      <c r="BC134" s="355"/>
      <c r="BD134" s="355"/>
      <c r="BE134" s="76">
        <f t="shared" si="32"/>
        <v>0</v>
      </c>
      <c r="BF134" s="355"/>
      <c r="BG134" s="355"/>
      <c r="BH134" s="355"/>
      <c r="BI134" s="355"/>
      <c r="BJ134" s="355"/>
      <c r="BK134" s="355"/>
      <c r="BL134" s="76">
        <f t="shared" si="33"/>
        <v>0</v>
      </c>
      <c r="BM134" s="355"/>
      <c r="BN134" s="355"/>
      <c r="BO134" s="355"/>
      <c r="BP134" s="355"/>
      <c r="BQ134" s="355"/>
      <c r="BR134" s="355"/>
      <c r="BS134" s="76">
        <f t="shared" si="34"/>
        <v>0</v>
      </c>
      <c r="BT134" s="355"/>
      <c r="BU134" s="355"/>
      <c r="BV134" s="355"/>
      <c r="BW134" s="355"/>
      <c r="BX134" s="355"/>
      <c r="BY134" s="355"/>
      <c r="BZ134" s="76">
        <f t="shared" si="35"/>
        <v>0</v>
      </c>
      <c r="CA134" s="355"/>
      <c r="CB134" s="355"/>
      <c r="CC134" s="355"/>
      <c r="CD134" s="355"/>
      <c r="CE134" s="355"/>
      <c r="CF134" s="355"/>
      <c r="CG134" s="76">
        <f t="shared" si="36"/>
        <v>0</v>
      </c>
      <c r="CH134" s="355"/>
      <c r="CI134" s="355"/>
      <c r="CJ134" s="355"/>
      <c r="CK134" s="355"/>
      <c r="CL134" s="355"/>
      <c r="CM134" s="355"/>
      <c r="CN134" s="76">
        <f t="shared" si="37"/>
        <v>0</v>
      </c>
      <c r="CP134" s="75">
        <f t="shared" si="38"/>
        <v>119</v>
      </c>
      <c r="CQ134" s="76">
        <f t="shared" si="39"/>
        <v>0</v>
      </c>
      <c r="CR134" s="76">
        <f t="shared" si="40"/>
        <v>0</v>
      </c>
      <c r="CS134" s="76">
        <f t="shared" si="41"/>
        <v>0</v>
      </c>
    </row>
    <row r="135" spans="1:97" ht="18" customHeight="1" x14ac:dyDescent="0.25">
      <c r="A135" s="75">
        <f t="shared" si="42"/>
        <v>120</v>
      </c>
      <c r="B135" s="355"/>
      <c r="C135" s="355"/>
      <c r="D135" s="355"/>
      <c r="E135" s="355"/>
      <c r="F135" s="355"/>
      <c r="G135" s="355"/>
      <c r="H135" s="76">
        <f t="shared" si="44"/>
        <v>0</v>
      </c>
      <c r="I135" s="355"/>
      <c r="J135" s="355"/>
      <c r="K135" s="355"/>
      <c r="L135" s="355"/>
      <c r="M135" s="355"/>
      <c r="N135" s="355"/>
      <c r="O135" s="76">
        <f t="shared" si="45"/>
        <v>0</v>
      </c>
      <c r="P135" s="355"/>
      <c r="Q135" s="355"/>
      <c r="R135" s="355"/>
      <c r="S135" s="355"/>
      <c r="T135" s="355"/>
      <c r="U135" s="355"/>
      <c r="V135" s="76">
        <f t="shared" si="27"/>
        <v>0</v>
      </c>
      <c r="W135" s="355"/>
      <c r="X135" s="355"/>
      <c r="Y135" s="355"/>
      <c r="Z135" s="355"/>
      <c r="AA135" s="355"/>
      <c r="AB135" s="355"/>
      <c r="AC135" s="76">
        <f t="shared" si="28"/>
        <v>0</v>
      </c>
      <c r="AD135" s="355"/>
      <c r="AE135" s="355"/>
      <c r="AF135" s="355"/>
      <c r="AG135" s="355"/>
      <c r="AH135" s="355"/>
      <c r="AI135" s="355"/>
      <c r="AJ135" s="76">
        <f t="shared" si="46"/>
        <v>0</v>
      </c>
      <c r="AK135" s="355"/>
      <c r="AL135" s="355"/>
      <c r="AM135" s="355"/>
      <c r="AN135" s="355"/>
      <c r="AO135" s="355"/>
      <c r="AP135" s="355"/>
      <c r="AQ135" s="76">
        <f t="shared" si="47"/>
        <v>0</v>
      </c>
      <c r="AS135" s="75">
        <f t="shared" si="48"/>
        <v>120</v>
      </c>
      <c r="AT135" s="76">
        <f t="shared" si="29"/>
        <v>0</v>
      </c>
      <c r="AU135" s="76">
        <f t="shared" si="30"/>
        <v>0</v>
      </c>
      <c r="AV135" s="76">
        <f t="shared" si="31"/>
        <v>0</v>
      </c>
      <c r="AX135" s="75">
        <f t="shared" si="43"/>
        <v>120</v>
      </c>
      <c r="AY135" s="355"/>
      <c r="AZ135" s="355"/>
      <c r="BA135" s="355"/>
      <c r="BB135" s="355"/>
      <c r="BC135" s="355"/>
      <c r="BD135" s="355"/>
      <c r="BE135" s="76">
        <f t="shared" si="32"/>
        <v>0</v>
      </c>
      <c r="BF135" s="355"/>
      <c r="BG135" s="355"/>
      <c r="BH135" s="355"/>
      <c r="BI135" s="355"/>
      <c r="BJ135" s="355"/>
      <c r="BK135" s="355"/>
      <c r="BL135" s="76">
        <f t="shared" si="33"/>
        <v>0</v>
      </c>
      <c r="BM135" s="355"/>
      <c r="BN135" s="355"/>
      <c r="BO135" s="355"/>
      <c r="BP135" s="355"/>
      <c r="BQ135" s="355"/>
      <c r="BR135" s="355"/>
      <c r="BS135" s="76">
        <f t="shared" si="34"/>
        <v>0</v>
      </c>
      <c r="BT135" s="355"/>
      <c r="BU135" s="355"/>
      <c r="BV135" s="355"/>
      <c r="BW135" s="355"/>
      <c r="BX135" s="355"/>
      <c r="BY135" s="355"/>
      <c r="BZ135" s="76">
        <f t="shared" si="35"/>
        <v>0</v>
      </c>
      <c r="CA135" s="355"/>
      <c r="CB135" s="355"/>
      <c r="CC135" s="355"/>
      <c r="CD135" s="355"/>
      <c r="CE135" s="355"/>
      <c r="CF135" s="355"/>
      <c r="CG135" s="76">
        <f t="shared" si="36"/>
        <v>0</v>
      </c>
      <c r="CH135" s="355"/>
      <c r="CI135" s="355"/>
      <c r="CJ135" s="355"/>
      <c r="CK135" s="355"/>
      <c r="CL135" s="355"/>
      <c r="CM135" s="355"/>
      <c r="CN135" s="76">
        <f t="shared" si="37"/>
        <v>0</v>
      </c>
      <c r="CP135" s="75">
        <f t="shared" si="38"/>
        <v>120</v>
      </c>
      <c r="CQ135" s="76">
        <f t="shared" si="39"/>
        <v>0</v>
      </c>
      <c r="CR135" s="76">
        <f t="shared" si="40"/>
        <v>0</v>
      </c>
      <c r="CS135" s="76">
        <f t="shared" si="41"/>
        <v>0</v>
      </c>
    </row>
    <row r="136" spans="1:97" ht="18" customHeight="1" x14ac:dyDescent="0.25">
      <c r="A136" s="75">
        <f t="shared" si="42"/>
        <v>121</v>
      </c>
      <c r="B136" s="355"/>
      <c r="C136" s="355"/>
      <c r="D136" s="355"/>
      <c r="E136" s="355"/>
      <c r="F136" s="355"/>
      <c r="G136" s="355"/>
      <c r="H136" s="76">
        <f t="shared" si="44"/>
        <v>0</v>
      </c>
      <c r="I136" s="355"/>
      <c r="J136" s="355"/>
      <c r="K136" s="355"/>
      <c r="L136" s="355"/>
      <c r="M136" s="355"/>
      <c r="N136" s="355"/>
      <c r="O136" s="76">
        <f t="shared" si="45"/>
        <v>0</v>
      </c>
      <c r="P136" s="355"/>
      <c r="Q136" s="355"/>
      <c r="R136" s="355"/>
      <c r="S136" s="355"/>
      <c r="T136" s="355"/>
      <c r="U136" s="355"/>
      <c r="V136" s="76">
        <f t="shared" si="27"/>
        <v>0</v>
      </c>
      <c r="W136" s="355"/>
      <c r="X136" s="355"/>
      <c r="Y136" s="355"/>
      <c r="Z136" s="355"/>
      <c r="AA136" s="355"/>
      <c r="AB136" s="355"/>
      <c r="AC136" s="76">
        <f t="shared" si="28"/>
        <v>0</v>
      </c>
      <c r="AD136" s="355"/>
      <c r="AE136" s="355"/>
      <c r="AF136" s="355"/>
      <c r="AG136" s="355"/>
      <c r="AH136" s="355"/>
      <c r="AI136" s="355"/>
      <c r="AJ136" s="76">
        <f t="shared" si="46"/>
        <v>0</v>
      </c>
      <c r="AK136" s="355"/>
      <c r="AL136" s="355"/>
      <c r="AM136" s="355"/>
      <c r="AN136" s="355"/>
      <c r="AO136" s="355"/>
      <c r="AP136" s="355"/>
      <c r="AQ136" s="76">
        <f t="shared" si="47"/>
        <v>0</v>
      </c>
      <c r="AS136" s="75">
        <f t="shared" si="48"/>
        <v>121</v>
      </c>
      <c r="AT136" s="76">
        <f t="shared" si="29"/>
        <v>0</v>
      </c>
      <c r="AU136" s="76">
        <f t="shared" si="30"/>
        <v>0</v>
      </c>
      <c r="AV136" s="76">
        <f t="shared" si="31"/>
        <v>0</v>
      </c>
      <c r="AX136" s="75">
        <f t="shared" si="43"/>
        <v>121</v>
      </c>
      <c r="AY136" s="355"/>
      <c r="AZ136" s="355"/>
      <c r="BA136" s="355"/>
      <c r="BB136" s="355"/>
      <c r="BC136" s="355"/>
      <c r="BD136" s="355"/>
      <c r="BE136" s="76">
        <f t="shared" si="32"/>
        <v>0</v>
      </c>
      <c r="BF136" s="355"/>
      <c r="BG136" s="355"/>
      <c r="BH136" s="355"/>
      <c r="BI136" s="355"/>
      <c r="BJ136" s="355"/>
      <c r="BK136" s="355"/>
      <c r="BL136" s="76">
        <f t="shared" si="33"/>
        <v>0</v>
      </c>
      <c r="BM136" s="355"/>
      <c r="BN136" s="355"/>
      <c r="BO136" s="355"/>
      <c r="BP136" s="355"/>
      <c r="BQ136" s="355"/>
      <c r="BR136" s="355"/>
      <c r="BS136" s="76">
        <f t="shared" si="34"/>
        <v>0</v>
      </c>
      <c r="BT136" s="355"/>
      <c r="BU136" s="355"/>
      <c r="BV136" s="355"/>
      <c r="BW136" s="355"/>
      <c r="BX136" s="355"/>
      <c r="BY136" s="355"/>
      <c r="BZ136" s="76">
        <f t="shared" si="35"/>
        <v>0</v>
      </c>
      <c r="CA136" s="355"/>
      <c r="CB136" s="355"/>
      <c r="CC136" s="355"/>
      <c r="CD136" s="355"/>
      <c r="CE136" s="355"/>
      <c r="CF136" s="355"/>
      <c r="CG136" s="76">
        <f t="shared" si="36"/>
        <v>0</v>
      </c>
      <c r="CH136" s="355"/>
      <c r="CI136" s="355"/>
      <c r="CJ136" s="355"/>
      <c r="CK136" s="355"/>
      <c r="CL136" s="355"/>
      <c r="CM136" s="355"/>
      <c r="CN136" s="76">
        <f t="shared" si="37"/>
        <v>0</v>
      </c>
      <c r="CP136" s="75">
        <f t="shared" si="38"/>
        <v>121</v>
      </c>
      <c r="CQ136" s="76">
        <f t="shared" si="39"/>
        <v>0</v>
      </c>
      <c r="CR136" s="76">
        <f t="shared" si="40"/>
        <v>0</v>
      </c>
      <c r="CS136" s="76">
        <f t="shared" si="41"/>
        <v>0</v>
      </c>
    </row>
    <row r="137" spans="1:97" ht="18" customHeight="1" x14ac:dyDescent="0.25">
      <c r="A137" s="75">
        <f t="shared" si="42"/>
        <v>122</v>
      </c>
      <c r="B137" s="355"/>
      <c r="C137" s="355"/>
      <c r="D137" s="355"/>
      <c r="E137" s="355"/>
      <c r="F137" s="355"/>
      <c r="G137" s="355"/>
      <c r="H137" s="76">
        <f t="shared" si="44"/>
        <v>0</v>
      </c>
      <c r="I137" s="355"/>
      <c r="J137" s="355"/>
      <c r="K137" s="355"/>
      <c r="L137" s="355"/>
      <c r="M137" s="355"/>
      <c r="N137" s="355"/>
      <c r="O137" s="76">
        <f t="shared" si="45"/>
        <v>0</v>
      </c>
      <c r="P137" s="355"/>
      <c r="Q137" s="355"/>
      <c r="R137" s="355"/>
      <c r="S137" s="355"/>
      <c r="T137" s="355"/>
      <c r="U137" s="355"/>
      <c r="V137" s="76">
        <f t="shared" si="27"/>
        <v>0</v>
      </c>
      <c r="W137" s="355"/>
      <c r="X137" s="355"/>
      <c r="Y137" s="355"/>
      <c r="Z137" s="355"/>
      <c r="AA137" s="355"/>
      <c r="AB137" s="355"/>
      <c r="AC137" s="76">
        <f t="shared" si="28"/>
        <v>0</v>
      </c>
      <c r="AD137" s="355"/>
      <c r="AE137" s="355"/>
      <c r="AF137" s="355"/>
      <c r="AG137" s="355"/>
      <c r="AH137" s="355"/>
      <c r="AI137" s="355"/>
      <c r="AJ137" s="76">
        <f t="shared" si="46"/>
        <v>0</v>
      </c>
      <c r="AK137" s="355"/>
      <c r="AL137" s="355"/>
      <c r="AM137" s="355"/>
      <c r="AN137" s="355"/>
      <c r="AO137" s="355"/>
      <c r="AP137" s="355"/>
      <c r="AQ137" s="76">
        <f t="shared" si="47"/>
        <v>0</v>
      </c>
      <c r="AS137" s="75">
        <f t="shared" si="48"/>
        <v>122</v>
      </c>
      <c r="AT137" s="76">
        <f t="shared" si="29"/>
        <v>0</v>
      </c>
      <c r="AU137" s="76">
        <f t="shared" si="30"/>
        <v>0</v>
      </c>
      <c r="AV137" s="76">
        <f t="shared" si="31"/>
        <v>0</v>
      </c>
      <c r="AX137" s="75">
        <f t="shared" si="43"/>
        <v>122</v>
      </c>
      <c r="AY137" s="355"/>
      <c r="AZ137" s="355"/>
      <c r="BA137" s="355"/>
      <c r="BB137" s="355"/>
      <c r="BC137" s="355"/>
      <c r="BD137" s="355"/>
      <c r="BE137" s="76">
        <f t="shared" si="32"/>
        <v>0</v>
      </c>
      <c r="BF137" s="355"/>
      <c r="BG137" s="355"/>
      <c r="BH137" s="355"/>
      <c r="BI137" s="355"/>
      <c r="BJ137" s="355"/>
      <c r="BK137" s="355"/>
      <c r="BL137" s="76">
        <f t="shared" si="33"/>
        <v>0</v>
      </c>
      <c r="BM137" s="355"/>
      <c r="BN137" s="355"/>
      <c r="BO137" s="355"/>
      <c r="BP137" s="355"/>
      <c r="BQ137" s="355"/>
      <c r="BR137" s="355"/>
      <c r="BS137" s="76">
        <f t="shared" si="34"/>
        <v>0</v>
      </c>
      <c r="BT137" s="355"/>
      <c r="BU137" s="355"/>
      <c r="BV137" s="355"/>
      <c r="BW137" s="355"/>
      <c r="BX137" s="355"/>
      <c r="BY137" s="355"/>
      <c r="BZ137" s="76">
        <f t="shared" si="35"/>
        <v>0</v>
      </c>
      <c r="CA137" s="355"/>
      <c r="CB137" s="355"/>
      <c r="CC137" s="355"/>
      <c r="CD137" s="355"/>
      <c r="CE137" s="355"/>
      <c r="CF137" s="355"/>
      <c r="CG137" s="76">
        <f t="shared" si="36"/>
        <v>0</v>
      </c>
      <c r="CH137" s="355"/>
      <c r="CI137" s="355"/>
      <c r="CJ137" s="355"/>
      <c r="CK137" s="355"/>
      <c r="CL137" s="355"/>
      <c r="CM137" s="355"/>
      <c r="CN137" s="76">
        <f t="shared" si="37"/>
        <v>0</v>
      </c>
      <c r="CP137" s="75">
        <f t="shared" si="38"/>
        <v>122</v>
      </c>
      <c r="CQ137" s="76">
        <f t="shared" si="39"/>
        <v>0</v>
      </c>
      <c r="CR137" s="76">
        <f t="shared" si="40"/>
        <v>0</v>
      </c>
      <c r="CS137" s="76">
        <f t="shared" si="41"/>
        <v>0</v>
      </c>
    </row>
    <row r="138" spans="1:97" ht="18" customHeight="1" x14ac:dyDescent="0.25">
      <c r="A138" s="75">
        <f t="shared" si="42"/>
        <v>123</v>
      </c>
      <c r="B138" s="355"/>
      <c r="C138" s="355"/>
      <c r="D138" s="355"/>
      <c r="E138" s="355"/>
      <c r="F138" s="355"/>
      <c r="G138" s="355"/>
      <c r="H138" s="76">
        <f t="shared" si="44"/>
        <v>0</v>
      </c>
      <c r="I138" s="355"/>
      <c r="J138" s="355"/>
      <c r="K138" s="355"/>
      <c r="L138" s="355"/>
      <c r="M138" s="355"/>
      <c r="N138" s="355"/>
      <c r="O138" s="76">
        <f t="shared" si="45"/>
        <v>0</v>
      </c>
      <c r="P138" s="355"/>
      <c r="Q138" s="355"/>
      <c r="R138" s="355"/>
      <c r="S138" s="355"/>
      <c r="T138" s="355"/>
      <c r="U138" s="355"/>
      <c r="V138" s="76">
        <f t="shared" si="27"/>
        <v>0</v>
      </c>
      <c r="W138" s="355"/>
      <c r="X138" s="355"/>
      <c r="Y138" s="355"/>
      <c r="Z138" s="355"/>
      <c r="AA138" s="355"/>
      <c r="AB138" s="355"/>
      <c r="AC138" s="76">
        <f t="shared" si="28"/>
        <v>0</v>
      </c>
      <c r="AD138" s="355"/>
      <c r="AE138" s="355"/>
      <c r="AF138" s="355"/>
      <c r="AG138" s="355"/>
      <c r="AH138" s="355"/>
      <c r="AI138" s="355"/>
      <c r="AJ138" s="76">
        <f t="shared" si="46"/>
        <v>0</v>
      </c>
      <c r="AK138" s="355"/>
      <c r="AL138" s="355"/>
      <c r="AM138" s="355"/>
      <c r="AN138" s="355"/>
      <c r="AO138" s="355"/>
      <c r="AP138" s="355"/>
      <c r="AQ138" s="76">
        <f t="shared" si="47"/>
        <v>0</v>
      </c>
      <c r="AS138" s="75">
        <f t="shared" si="48"/>
        <v>123</v>
      </c>
      <c r="AT138" s="76">
        <f t="shared" si="29"/>
        <v>0</v>
      </c>
      <c r="AU138" s="76">
        <f t="shared" si="30"/>
        <v>0</v>
      </c>
      <c r="AV138" s="76">
        <f t="shared" si="31"/>
        <v>0</v>
      </c>
      <c r="AX138" s="75">
        <f t="shared" si="43"/>
        <v>123</v>
      </c>
      <c r="AY138" s="355"/>
      <c r="AZ138" s="355"/>
      <c r="BA138" s="355"/>
      <c r="BB138" s="355"/>
      <c r="BC138" s="355"/>
      <c r="BD138" s="355"/>
      <c r="BE138" s="76">
        <f t="shared" si="32"/>
        <v>0</v>
      </c>
      <c r="BF138" s="355"/>
      <c r="BG138" s="355"/>
      <c r="BH138" s="355"/>
      <c r="BI138" s="355"/>
      <c r="BJ138" s="355"/>
      <c r="BK138" s="355"/>
      <c r="BL138" s="76">
        <f t="shared" si="33"/>
        <v>0</v>
      </c>
      <c r="BM138" s="355"/>
      <c r="BN138" s="355"/>
      <c r="BO138" s="355"/>
      <c r="BP138" s="355"/>
      <c r="BQ138" s="355"/>
      <c r="BR138" s="355"/>
      <c r="BS138" s="76">
        <f t="shared" si="34"/>
        <v>0</v>
      </c>
      <c r="BT138" s="355"/>
      <c r="BU138" s="355"/>
      <c r="BV138" s="355"/>
      <c r="BW138" s="355"/>
      <c r="BX138" s="355"/>
      <c r="BY138" s="355"/>
      <c r="BZ138" s="76">
        <f t="shared" si="35"/>
        <v>0</v>
      </c>
      <c r="CA138" s="355"/>
      <c r="CB138" s="355"/>
      <c r="CC138" s="355"/>
      <c r="CD138" s="355"/>
      <c r="CE138" s="355"/>
      <c r="CF138" s="355"/>
      <c r="CG138" s="76">
        <f t="shared" si="36"/>
        <v>0</v>
      </c>
      <c r="CH138" s="355"/>
      <c r="CI138" s="355"/>
      <c r="CJ138" s="355"/>
      <c r="CK138" s="355"/>
      <c r="CL138" s="355"/>
      <c r="CM138" s="355"/>
      <c r="CN138" s="76">
        <f t="shared" si="37"/>
        <v>0</v>
      </c>
      <c r="CP138" s="75">
        <f t="shared" si="38"/>
        <v>123</v>
      </c>
      <c r="CQ138" s="76">
        <f t="shared" si="39"/>
        <v>0</v>
      </c>
      <c r="CR138" s="76">
        <f t="shared" si="40"/>
        <v>0</v>
      </c>
      <c r="CS138" s="76">
        <f t="shared" si="41"/>
        <v>0</v>
      </c>
    </row>
    <row r="139" spans="1:97" ht="18" customHeight="1" x14ac:dyDescent="0.25">
      <c r="A139" s="75">
        <f t="shared" si="42"/>
        <v>124</v>
      </c>
      <c r="B139" s="355"/>
      <c r="C139" s="355"/>
      <c r="D139" s="355"/>
      <c r="E139" s="355"/>
      <c r="F139" s="355"/>
      <c r="G139" s="355"/>
      <c r="H139" s="76">
        <f t="shared" si="44"/>
        <v>0</v>
      </c>
      <c r="I139" s="355"/>
      <c r="J139" s="355"/>
      <c r="K139" s="355"/>
      <c r="L139" s="355"/>
      <c r="M139" s="355"/>
      <c r="N139" s="355"/>
      <c r="O139" s="76">
        <f t="shared" si="45"/>
        <v>0</v>
      </c>
      <c r="P139" s="355"/>
      <c r="Q139" s="355"/>
      <c r="R139" s="355"/>
      <c r="S139" s="355"/>
      <c r="T139" s="355"/>
      <c r="U139" s="355"/>
      <c r="V139" s="76">
        <f t="shared" si="27"/>
        <v>0</v>
      </c>
      <c r="W139" s="355"/>
      <c r="X139" s="355"/>
      <c r="Y139" s="355"/>
      <c r="Z139" s="355"/>
      <c r="AA139" s="355"/>
      <c r="AB139" s="355"/>
      <c r="AC139" s="76">
        <f t="shared" si="28"/>
        <v>0</v>
      </c>
      <c r="AD139" s="355"/>
      <c r="AE139" s="355"/>
      <c r="AF139" s="355"/>
      <c r="AG139" s="355"/>
      <c r="AH139" s="355"/>
      <c r="AI139" s="355"/>
      <c r="AJ139" s="76">
        <f t="shared" si="46"/>
        <v>0</v>
      </c>
      <c r="AK139" s="355"/>
      <c r="AL139" s="355"/>
      <c r="AM139" s="355"/>
      <c r="AN139" s="355"/>
      <c r="AO139" s="355"/>
      <c r="AP139" s="355"/>
      <c r="AQ139" s="76">
        <f t="shared" si="47"/>
        <v>0</v>
      </c>
      <c r="AS139" s="75">
        <f t="shared" si="48"/>
        <v>124</v>
      </c>
      <c r="AT139" s="76">
        <f t="shared" si="29"/>
        <v>0</v>
      </c>
      <c r="AU139" s="76">
        <f t="shared" si="30"/>
        <v>0</v>
      </c>
      <c r="AV139" s="76">
        <f t="shared" si="31"/>
        <v>0</v>
      </c>
      <c r="AX139" s="75">
        <f t="shared" si="43"/>
        <v>124</v>
      </c>
      <c r="AY139" s="355"/>
      <c r="AZ139" s="355"/>
      <c r="BA139" s="355"/>
      <c r="BB139" s="355"/>
      <c r="BC139" s="355"/>
      <c r="BD139" s="355"/>
      <c r="BE139" s="76">
        <f t="shared" si="32"/>
        <v>0</v>
      </c>
      <c r="BF139" s="355"/>
      <c r="BG139" s="355"/>
      <c r="BH139" s="355"/>
      <c r="BI139" s="355"/>
      <c r="BJ139" s="355"/>
      <c r="BK139" s="355"/>
      <c r="BL139" s="76">
        <f t="shared" si="33"/>
        <v>0</v>
      </c>
      <c r="BM139" s="355"/>
      <c r="BN139" s="355"/>
      <c r="BO139" s="355"/>
      <c r="BP139" s="355"/>
      <c r="BQ139" s="355"/>
      <c r="BR139" s="355"/>
      <c r="BS139" s="76">
        <f t="shared" si="34"/>
        <v>0</v>
      </c>
      <c r="BT139" s="355"/>
      <c r="BU139" s="355"/>
      <c r="BV139" s="355"/>
      <c r="BW139" s="355"/>
      <c r="BX139" s="355"/>
      <c r="BY139" s="355"/>
      <c r="BZ139" s="76">
        <f t="shared" si="35"/>
        <v>0</v>
      </c>
      <c r="CA139" s="355"/>
      <c r="CB139" s="355"/>
      <c r="CC139" s="355"/>
      <c r="CD139" s="355"/>
      <c r="CE139" s="355"/>
      <c r="CF139" s="355"/>
      <c r="CG139" s="76">
        <f t="shared" si="36"/>
        <v>0</v>
      </c>
      <c r="CH139" s="355"/>
      <c r="CI139" s="355"/>
      <c r="CJ139" s="355"/>
      <c r="CK139" s="355"/>
      <c r="CL139" s="355"/>
      <c r="CM139" s="355"/>
      <c r="CN139" s="76">
        <f t="shared" si="37"/>
        <v>0</v>
      </c>
      <c r="CP139" s="75">
        <f t="shared" si="38"/>
        <v>124</v>
      </c>
      <c r="CQ139" s="76">
        <f t="shared" si="39"/>
        <v>0</v>
      </c>
      <c r="CR139" s="76">
        <f t="shared" si="40"/>
        <v>0</v>
      </c>
      <c r="CS139" s="76">
        <f t="shared" si="41"/>
        <v>0</v>
      </c>
    </row>
    <row r="140" spans="1:97" ht="18" customHeight="1" x14ac:dyDescent="0.25">
      <c r="A140" s="75">
        <f t="shared" si="42"/>
        <v>125</v>
      </c>
      <c r="B140" s="355"/>
      <c r="C140" s="355"/>
      <c r="D140" s="355"/>
      <c r="E140" s="355"/>
      <c r="F140" s="355"/>
      <c r="G140" s="355"/>
      <c r="H140" s="76">
        <f t="shared" si="44"/>
        <v>0</v>
      </c>
      <c r="I140" s="355"/>
      <c r="J140" s="355"/>
      <c r="K140" s="355"/>
      <c r="L140" s="355"/>
      <c r="M140" s="355"/>
      <c r="N140" s="355"/>
      <c r="O140" s="76">
        <f t="shared" si="45"/>
        <v>0</v>
      </c>
      <c r="P140" s="355"/>
      <c r="Q140" s="355"/>
      <c r="R140" s="355"/>
      <c r="S140" s="355"/>
      <c r="T140" s="355"/>
      <c r="U140" s="355"/>
      <c r="V140" s="76">
        <f t="shared" si="27"/>
        <v>0</v>
      </c>
      <c r="W140" s="355"/>
      <c r="X140" s="355"/>
      <c r="Y140" s="355"/>
      <c r="Z140" s="355"/>
      <c r="AA140" s="355"/>
      <c r="AB140" s="355"/>
      <c r="AC140" s="76">
        <f t="shared" si="28"/>
        <v>0</v>
      </c>
      <c r="AD140" s="355"/>
      <c r="AE140" s="355"/>
      <c r="AF140" s="355"/>
      <c r="AG140" s="355"/>
      <c r="AH140" s="355"/>
      <c r="AI140" s="355"/>
      <c r="AJ140" s="76">
        <f t="shared" si="46"/>
        <v>0</v>
      </c>
      <c r="AK140" s="355"/>
      <c r="AL140" s="355"/>
      <c r="AM140" s="355"/>
      <c r="AN140" s="355"/>
      <c r="AO140" s="355"/>
      <c r="AP140" s="355"/>
      <c r="AQ140" s="76">
        <f t="shared" si="47"/>
        <v>0</v>
      </c>
      <c r="AS140" s="75">
        <f t="shared" si="48"/>
        <v>125</v>
      </c>
      <c r="AT140" s="76">
        <f t="shared" si="29"/>
        <v>0</v>
      </c>
      <c r="AU140" s="76">
        <f t="shared" si="30"/>
        <v>0</v>
      </c>
      <c r="AV140" s="76">
        <f t="shared" si="31"/>
        <v>0</v>
      </c>
      <c r="AX140" s="75">
        <f t="shared" si="43"/>
        <v>125</v>
      </c>
      <c r="AY140" s="355"/>
      <c r="AZ140" s="355"/>
      <c r="BA140" s="355"/>
      <c r="BB140" s="355"/>
      <c r="BC140" s="355"/>
      <c r="BD140" s="355"/>
      <c r="BE140" s="76">
        <f t="shared" si="32"/>
        <v>0</v>
      </c>
      <c r="BF140" s="355"/>
      <c r="BG140" s="355"/>
      <c r="BH140" s="355"/>
      <c r="BI140" s="355"/>
      <c r="BJ140" s="355"/>
      <c r="BK140" s="355"/>
      <c r="BL140" s="76">
        <f t="shared" si="33"/>
        <v>0</v>
      </c>
      <c r="BM140" s="355"/>
      <c r="BN140" s="355"/>
      <c r="BO140" s="355"/>
      <c r="BP140" s="355"/>
      <c r="BQ140" s="355"/>
      <c r="BR140" s="355"/>
      <c r="BS140" s="76">
        <f t="shared" si="34"/>
        <v>0</v>
      </c>
      <c r="BT140" s="355"/>
      <c r="BU140" s="355"/>
      <c r="BV140" s="355"/>
      <c r="BW140" s="355"/>
      <c r="BX140" s="355"/>
      <c r="BY140" s="355"/>
      <c r="BZ140" s="76">
        <f t="shared" si="35"/>
        <v>0</v>
      </c>
      <c r="CA140" s="355"/>
      <c r="CB140" s="355"/>
      <c r="CC140" s="355"/>
      <c r="CD140" s="355"/>
      <c r="CE140" s="355"/>
      <c r="CF140" s="355"/>
      <c r="CG140" s="76">
        <f t="shared" si="36"/>
        <v>0</v>
      </c>
      <c r="CH140" s="355"/>
      <c r="CI140" s="355"/>
      <c r="CJ140" s="355"/>
      <c r="CK140" s="355"/>
      <c r="CL140" s="355"/>
      <c r="CM140" s="355"/>
      <c r="CN140" s="76">
        <f t="shared" si="37"/>
        <v>0</v>
      </c>
      <c r="CP140" s="75">
        <f t="shared" si="38"/>
        <v>125</v>
      </c>
      <c r="CQ140" s="76">
        <f t="shared" si="39"/>
        <v>0</v>
      </c>
      <c r="CR140" s="76">
        <f t="shared" si="40"/>
        <v>0</v>
      </c>
      <c r="CS140" s="76">
        <f t="shared" si="41"/>
        <v>0</v>
      </c>
    </row>
    <row r="141" spans="1:97" ht="18" customHeight="1" x14ac:dyDescent="0.25">
      <c r="A141" s="75">
        <f t="shared" si="42"/>
        <v>126</v>
      </c>
      <c r="B141" s="355"/>
      <c r="C141" s="355"/>
      <c r="D141" s="355"/>
      <c r="E141" s="355"/>
      <c r="F141" s="355"/>
      <c r="G141" s="355"/>
      <c r="H141" s="76">
        <f t="shared" si="44"/>
        <v>0</v>
      </c>
      <c r="I141" s="355"/>
      <c r="J141" s="355"/>
      <c r="K141" s="355"/>
      <c r="L141" s="355"/>
      <c r="M141" s="355"/>
      <c r="N141" s="355"/>
      <c r="O141" s="76">
        <f t="shared" si="45"/>
        <v>0</v>
      </c>
      <c r="P141" s="355"/>
      <c r="Q141" s="355"/>
      <c r="R141" s="355"/>
      <c r="S141" s="355"/>
      <c r="T141" s="355"/>
      <c r="U141" s="355"/>
      <c r="V141" s="76">
        <f t="shared" si="27"/>
        <v>0</v>
      </c>
      <c r="W141" s="355"/>
      <c r="X141" s="355"/>
      <c r="Y141" s="355"/>
      <c r="Z141" s="355"/>
      <c r="AA141" s="355"/>
      <c r="AB141" s="355"/>
      <c r="AC141" s="76">
        <f t="shared" si="28"/>
        <v>0</v>
      </c>
      <c r="AD141" s="355"/>
      <c r="AE141" s="355"/>
      <c r="AF141" s="355"/>
      <c r="AG141" s="355"/>
      <c r="AH141" s="355"/>
      <c r="AI141" s="355"/>
      <c r="AJ141" s="76">
        <f t="shared" si="46"/>
        <v>0</v>
      </c>
      <c r="AK141" s="355"/>
      <c r="AL141" s="355"/>
      <c r="AM141" s="355"/>
      <c r="AN141" s="355"/>
      <c r="AO141" s="355"/>
      <c r="AP141" s="355"/>
      <c r="AQ141" s="76">
        <f t="shared" si="47"/>
        <v>0</v>
      </c>
      <c r="AS141" s="75">
        <f t="shared" si="48"/>
        <v>126</v>
      </c>
      <c r="AT141" s="76">
        <f t="shared" si="29"/>
        <v>0</v>
      </c>
      <c r="AU141" s="76">
        <f t="shared" si="30"/>
        <v>0</v>
      </c>
      <c r="AV141" s="76">
        <f t="shared" si="31"/>
        <v>0</v>
      </c>
      <c r="AX141" s="75">
        <f t="shared" si="43"/>
        <v>126</v>
      </c>
      <c r="AY141" s="355"/>
      <c r="AZ141" s="355"/>
      <c r="BA141" s="355"/>
      <c r="BB141" s="355"/>
      <c r="BC141" s="355"/>
      <c r="BD141" s="355"/>
      <c r="BE141" s="76">
        <f t="shared" si="32"/>
        <v>0</v>
      </c>
      <c r="BF141" s="355"/>
      <c r="BG141" s="355"/>
      <c r="BH141" s="355"/>
      <c r="BI141" s="355"/>
      <c r="BJ141" s="355"/>
      <c r="BK141" s="355"/>
      <c r="BL141" s="76">
        <f t="shared" si="33"/>
        <v>0</v>
      </c>
      <c r="BM141" s="355"/>
      <c r="BN141" s="355"/>
      <c r="BO141" s="355"/>
      <c r="BP141" s="355"/>
      <c r="BQ141" s="355"/>
      <c r="BR141" s="355"/>
      <c r="BS141" s="76">
        <f t="shared" si="34"/>
        <v>0</v>
      </c>
      <c r="BT141" s="355"/>
      <c r="BU141" s="355"/>
      <c r="BV141" s="355"/>
      <c r="BW141" s="355"/>
      <c r="BX141" s="355"/>
      <c r="BY141" s="355"/>
      <c r="BZ141" s="76">
        <f t="shared" si="35"/>
        <v>0</v>
      </c>
      <c r="CA141" s="355"/>
      <c r="CB141" s="355"/>
      <c r="CC141" s="355"/>
      <c r="CD141" s="355"/>
      <c r="CE141" s="355"/>
      <c r="CF141" s="355"/>
      <c r="CG141" s="76">
        <f t="shared" si="36"/>
        <v>0</v>
      </c>
      <c r="CH141" s="355"/>
      <c r="CI141" s="355"/>
      <c r="CJ141" s="355"/>
      <c r="CK141" s="355"/>
      <c r="CL141" s="355"/>
      <c r="CM141" s="355"/>
      <c r="CN141" s="76">
        <f t="shared" si="37"/>
        <v>0</v>
      </c>
      <c r="CP141" s="75">
        <f t="shared" si="38"/>
        <v>126</v>
      </c>
      <c r="CQ141" s="76">
        <f t="shared" si="39"/>
        <v>0</v>
      </c>
      <c r="CR141" s="76">
        <f t="shared" si="40"/>
        <v>0</v>
      </c>
      <c r="CS141" s="76">
        <f t="shared" si="41"/>
        <v>0</v>
      </c>
    </row>
    <row r="142" spans="1:97" ht="18" customHeight="1" x14ac:dyDescent="0.25">
      <c r="A142" s="75">
        <f t="shared" si="42"/>
        <v>127</v>
      </c>
      <c r="B142" s="355"/>
      <c r="C142" s="355"/>
      <c r="D142" s="355"/>
      <c r="E142" s="355"/>
      <c r="F142" s="355"/>
      <c r="G142" s="355"/>
      <c r="H142" s="76">
        <f t="shared" si="44"/>
        <v>0</v>
      </c>
      <c r="I142" s="355"/>
      <c r="J142" s="355"/>
      <c r="K142" s="355"/>
      <c r="L142" s="355"/>
      <c r="M142" s="355"/>
      <c r="N142" s="355"/>
      <c r="O142" s="76">
        <f t="shared" si="45"/>
        <v>0</v>
      </c>
      <c r="P142" s="355"/>
      <c r="Q142" s="355"/>
      <c r="R142" s="355"/>
      <c r="S142" s="355"/>
      <c r="T142" s="355"/>
      <c r="U142" s="355"/>
      <c r="V142" s="76">
        <f t="shared" si="27"/>
        <v>0</v>
      </c>
      <c r="W142" s="355"/>
      <c r="X142" s="355"/>
      <c r="Y142" s="355"/>
      <c r="Z142" s="355"/>
      <c r="AA142" s="355"/>
      <c r="AB142" s="355"/>
      <c r="AC142" s="76">
        <f t="shared" si="28"/>
        <v>0</v>
      </c>
      <c r="AD142" s="355"/>
      <c r="AE142" s="355"/>
      <c r="AF142" s="355"/>
      <c r="AG142" s="355"/>
      <c r="AH142" s="355"/>
      <c r="AI142" s="355"/>
      <c r="AJ142" s="76">
        <f t="shared" si="46"/>
        <v>0</v>
      </c>
      <c r="AK142" s="355"/>
      <c r="AL142" s="355"/>
      <c r="AM142" s="355"/>
      <c r="AN142" s="355"/>
      <c r="AO142" s="355"/>
      <c r="AP142" s="355"/>
      <c r="AQ142" s="76">
        <f t="shared" si="47"/>
        <v>0</v>
      </c>
      <c r="AS142" s="75">
        <f t="shared" si="48"/>
        <v>127</v>
      </c>
      <c r="AT142" s="76">
        <f t="shared" si="29"/>
        <v>0</v>
      </c>
      <c r="AU142" s="76">
        <f t="shared" si="30"/>
        <v>0</v>
      </c>
      <c r="AV142" s="76">
        <f t="shared" si="31"/>
        <v>0</v>
      </c>
      <c r="AX142" s="75">
        <f t="shared" si="43"/>
        <v>127</v>
      </c>
      <c r="AY142" s="355"/>
      <c r="AZ142" s="355"/>
      <c r="BA142" s="355"/>
      <c r="BB142" s="355"/>
      <c r="BC142" s="355"/>
      <c r="BD142" s="355"/>
      <c r="BE142" s="76">
        <f t="shared" si="32"/>
        <v>0</v>
      </c>
      <c r="BF142" s="355"/>
      <c r="BG142" s="355"/>
      <c r="BH142" s="355"/>
      <c r="BI142" s="355"/>
      <c r="BJ142" s="355"/>
      <c r="BK142" s="355"/>
      <c r="BL142" s="76">
        <f t="shared" si="33"/>
        <v>0</v>
      </c>
      <c r="BM142" s="355"/>
      <c r="BN142" s="355"/>
      <c r="BO142" s="355"/>
      <c r="BP142" s="355"/>
      <c r="BQ142" s="355"/>
      <c r="BR142" s="355"/>
      <c r="BS142" s="76">
        <f t="shared" si="34"/>
        <v>0</v>
      </c>
      <c r="BT142" s="355"/>
      <c r="BU142" s="355"/>
      <c r="BV142" s="355"/>
      <c r="BW142" s="355"/>
      <c r="BX142" s="355"/>
      <c r="BY142" s="355"/>
      <c r="BZ142" s="76">
        <f t="shared" si="35"/>
        <v>0</v>
      </c>
      <c r="CA142" s="355"/>
      <c r="CB142" s="355"/>
      <c r="CC142" s="355"/>
      <c r="CD142" s="355"/>
      <c r="CE142" s="355"/>
      <c r="CF142" s="355"/>
      <c r="CG142" s="76">
        <f t="shared" si="36"/>
        <v>0</v>
      </c>
      <c r="CH142" s="355"/>
      <c r="CI142" s="355"/>
      <c r="CJ142" s="355"/>
      <c r="CK142" s="355"/>
      <c r="CL142" s="355"/>
      <c r="CM142" s="355"/>
      <c r="CN142" s="76">
        <f t="shared" si="37"/>
        <v>0</v>
      </c>
      <c r="CP142" s="75">
        <f t="shared" si="38"/>
        <v>127</v>
      </c>
      <c r="CQ142" s="76">
        <f t="shared" si="39"/>
        <v>0</v>
      </c>
      <c r="CR142" s="76">
        <f t="shared" si="40"/>
        <v>0</v>
      </c>
      <c r="CS142" s="76">
        <f t="shared" si="41"/>
        <v>0</v>
      </c>
    </row>
    <row r="143" spans="1:97" ht="18" customHeight="1" x14ac:dyDescent="0.25">
      <c r="A143" s="75">
        <f t="shared" si="42"/>
        <v>128</v>
      </c>
      <c r="B143" s="355"/>
      <c r="C143" s="355"/>
      <c r="D143" s="355"/>
      <c r="E143" s="355"/>
      <c r="F143" s="355"/>
      <c r="G143" s="355"/>
      <c r="H143" s="76">
        <f t="shared" si="44"/>
        <v>0</v>
      </c>
      <c r="I143" s="355"/>
      <c r="J143" s="355"/>
      <c r="K143" s="355"/>
      <c r="L143" s="355"/>
      <c r="M143" s="355"/>
      <c r="N143" s="355"/>
      <c r="O143" s="76">
        <f t="shared" si="45"/>
        <v>0</v>
      </c>
      <c r="P143" s="355"/>
      <c r="Q143" s="355"/>
      <c r="R143" s="355"/>
      <c r="S143" s="355"/>
      <c r="T143" s="355"/>
      <c r="U143" s="355"/>
      <c r="V143" s="76">
        <f t="shared" si="27"/>
        <v>0</v>
      </c>
      <c r="W143" s="355"/>
      <c r="X143" s="355"/>
      <c r="Y143" s="355"/>
      <c r="Z143" s="355"/>
      <c r="AA143" s="355"/>
      <c r="AB143" s="355"/>
      <c r="AC143" s="76">
        <f t="shared" si="28"/>
        <v>0</v>
      </c>
      <c r="AD143" s="355"/>
      <c r="AE143" s="355"/>
      <c r="AF143" s="355"/>
      <c r="AG143" s="355"/>
      <c r="AH143" s="355"/>
      <c r="AI143" s="355"/>
      <c r="AJ143" s="76">
        <f t="shared" si="46"/>
        <v>0</v>
      </c>
      <c r="AK143" s="355"/>
      <c r="AL143" s="355"/>
      <c r="AM143" s="355"/>
      <c r="AN143" s="355"/>
      <c r="AO143" s="355"/>
      <c r="AP143" s="355"/>
      <c r="AQ143" s="76">
        <f t="shared" si="47"/>
        <v>0</v>
      </c>
      <c r="AS143" s="75">
        <f t="shared" si="48"/>
        <v>128</v>
      </c>
      <c r="AT143" s="76">
        <f t="shared" si="29"/>
        <v>0</v>
      </c>
      <c r="AU143" s="76">
        <f t="shared" si="30"/>
        <v>0</v>
      </c>
      <c r="AV143" s="76">
        <f t="shared" si="31"/>
        <v>0</v>
      </c>
      <c r="AX143" s="75">
        <f t="shared" si="43"/>
        <v>128</v>
      </c>
      <c r="AY143" s="355"/>
      <c r="AZ143" s="355"/>
      <c r="BA143" s="355"/>
      <c r="BB143" s="355"/>
      <c r="BC143" s="355"/>
      <c r="BD143" s="355"/>
      <c r="BE143" s="76">
        <f t="shared" si="32"/>
        <v>0</v>
      </c>
      <c r="BF143" s="355"/>
      <c r="BG143" s="355"/>
      <c r="BH143" s="355"/>
      <c r="BI143" s="355"/>
      <c r="BJ143" s="355"/>
      <c r="BK143" s="355"/>
      <c r="BL143" s="76">
        <f t="shared" si="33"/>
        <v>0</v>
      </c>
      <c r="BM143" s="355"/>
      <c r="BN143" s="355"/>
      <c r="BO143" s="355"/>
      <c r="BP143" s="355"/>
      <c r="BQ143" s="355"/>
      <c r="BR143" s="355"/>
      <c r="BS143" s="76">
        <f t="shared" si="34"/>
        <v>0</v>
      </c>
      <c r="BT143" s="355"/>
      <c r="BU143" s="355"/>
      <c r="BV143" s="355"/>
      <c r="BW143" s="355"/>
      <c r="BX143" s="355"/>
      <c r="BY143" s="355"/>
      <c r="BZ143" s="76">
        <f t="shared" si="35"/>
        <v>0</v>
      </c>
      <c r="CA143" s="355"/>
      <c r="CB143" s="355"/>
      <c r="CC143" s="355"/>
      <c r="CD143" s="355"/>
      <c r="CE143" s="355"/>
      <c r="CF143" s="355"/>
      <c r="CG143" s="76">
        <f t="shared" si="36"/>
        <v>0</v>
      </c>
      <c r="CH143" s="355"/>
      <c r="CI143" s="355"/>
      <c r="CJ143" s="355"/>
      <c r="CK143" s="355"/>
      <c r="CL143" s="355"/>
      <c r="CM143" s="355"/>
      <c r="CN143" s="76">
        <f t="shared" si="37"/>
        <v>0</v>
      </c>
      <c r="CP143" s="75">
        <f t="shared" si="38"/>
        <v>128</v>
      </c>
      <c r="CQ143" s="76">
        <f t="shared" si="39"/>
        <v>0</v>
      </c>
      <c r="CR143" s="76">
        <f t="shared" si="40"/>
        <v>0</v>
      </c>
      <c r="CS143" s="76">
        <f t="shared" si="41"/>
        <v>0</v>
      </c>
    </row>
    <row r="144" spans="1:97" ht="18" customHeight="1" x14ac:dyDescent="0.25">
      <c r="A144" s="75">
        <f t="shared" si="42"/>
        <v>129</v>
      </c>
      <c r="B144" s="355"/>
      <c r="C144" s="355"/>
      <c r="D144" s="355"/>
      <c r="E144" s="355"/>
      <c r="F144" s="355"/>
      <c r="G144" s="355"/>
      <c r="H144" s="76">
        <f t="shared" si="44"/>
        <v>0</v>
      </c>
      <c r="I144" s="355"/>
      <c r="J144" s="355"/>
      <c r="K144" s="355"/>
      <c r="L144" s="355"/>
      <c r="M144" s="355"/>
      <c r="N144" s="355"/>
      <c r="O144" s="76">
        <f t="shared" si="45"/>
        <v>0</v>
      </c>
      <c r="P144" s="355"/>
      <c r="Q144" s="355"/>
      <c r="R144" s="355"/>
      <c r="S144" s="355"/>
      <c r="T144" s="355"/>
      <c r="U144" s="355"/>
      <c r="V144" s="76">
        <f t="shared" si="27"/>
        <v>0</v>
      </c>
      <c r="W144" s="355"/>
      <c r="X144" s="355"/>
      <c r="Y144" s="355"/>
      <c r="Z144" s="355"/>
      <c r="AA144" s="355"/>
      <c r="AB144" s="355"/>
      <c r="AC144" s="76">
        <f t="shared" si="28"/>
        <v>0</v>
      </c>
      <c r="AD144" s="355"/>
      <c r="AE144" s="355"/>
      <c r="AF144" s="355"/>
      <c r="AG144" s="355"/>
      <c r="AH144" s="355"/>
      <c r="AI144" s="355"/>
      <c r="AJ144" s="76">
        <f t="shared" si="46"/>
        <v>0</v>
      </c>
      <c r="AK144" s="355"/>
      <c r="AL144" s="355"/>
      <c r="AM144" s="355"/>
      <c r="AN144" s="355"/>
      <c r="AO144" s="355"/>
      <c r="AP144" s="355"/>
      <c r="AQ144" s="76">
        <f t="shared" si="47"/>
        <v>0</v>
      </c>
      <c r="AS144" s="75">
        <f t="shared" si="48"/>
        <v>129</v>
      </c>
      <c r="AT144" s="76">
        <f t="shared" si="29"/>
        <v>0</v>
      </c>
      <c r="AU144" s="76">
        <f t="shared" si="30"/>
        <v>0</v>
      </c>
      <c r="AV144" s="76">
        <f t="shared" si="31"/>
        <v>0</v>
      </c>
      <c r="AX144" s="75">
        <f t="shared" si="43"/>
        <v>129</v>
      </c>
      <c r="AY144" s="355"/>
      <c r="AZ144" s="355"/>
      <c r="BA144" s="355"/>
      <c r="BB144" s="355"/>
      <c r="BC144" s="355"/>
      <c r="BD144" s="355"/>
      <c r="BE144" s="76">
        <f t="shared" si="32"/>
        <v>0</v>
      </c>
      <c r="BF144" s="355"/>
      <c r="BG144" s="355"/>
      <c r="BH144" s="355"/>
      <c r="BI144" s="355"/>
      <c r="BJ144" s="355"/>
      <c r="BK144" s="355"/>
      <c r="BL144" s="76">
        <f t="shared" si="33"/>
        <v>0</v>
      </c>
      <c r="BM144" s="355"/>
      <c r="BN144" s="355"/>
      <c r="BO144" s="355"/>
      <c r="BP144" s="355"/>
      <c r="BQ144" s="355"/>
      <c r="BR144" s="355"/>
      <c r="BS144" s="76">
        <f t="shared" si="34"/>
        <v>0</v>
      </c>
      <c r="BT144" s="355"/>
      <c r="BU144" s="355"/>
      <c r="BV144" s="355"/>
      <c r="BW144" s="355"/>
      <c r="BX144" s="355"/>
      <c r="BY144" s="355"/>
      <c r="BZ144" s="76">
        <f t="shared" si="35"/>
        <v>0</v>
      </c>
      <c r="CA144" s="355"/>
      <c r="CB144" s="355"/>
      <c r="CC144" s="355"/>
      <c r="CD144" s="355"/>
      <c r="CE144" s="355"/>
      <c r="CF144" s="355"/>
      <c r="CG144" s="76">
        <f t="shared" si="36"/>
        <v>0</v>
      </c>
      <c r="CH144" s="355"/>
      <c r="CI144" s="355"/>
      <c r="CJ144" s="355"/>
      <c r="CK144" s="355"/>
      <c r="CL144" s="355"/>
      <c r="CM144" s="355"/>
      <c r="CN144" s="76">
        <f t="shared" si="37"/>
        <v>0</v>
      </c>
      <c r="CP144" s="75">
        <f t="shared" si="38"/>
        <v>129</v>
      </c>
      <c r="CQ144" s="76">
        <f t="shared" si="39"/>
        <v>0</v>
      </c>
      <c r="CR144" s="76">
        <f t="shared" si="40"/>
        <v>0</v>
      </c>
      <c r="CS144" s="76">
        <f t="shared" si="41"/>
        <v>0</v>
      </c>
    </row>
    <row r="145" spans="1:97" ht="18" customHeight="1" x14ac:dyDescent="0.25">
      <c r="A145" s="75">
        <f t="shared" si="42"/>
        <v>130</v>
      </c>
      <c r="B145" s="355"/>
      <c r="C145" s="355"/>
      <c r="D145" s="355"/>
      <c r="E145" s="355"/>
      <c r="F145" s="355"/>
      <c r="G145" s="355"/>
      <c r="H145" s="76">
        <f t="shared" si="44"/>
        <v>0</v>
      </c>
      <c r="I145" s="355"/>
      <c r="J145" s="355"/>
      <c r="K145" s="355"/>
      <c r="L145" s="355"/>
      <c r="M145" s="355"/>
      <c r="N145" s="355"/>
      <c r="O145" s="76">
        <f t="shared" si="45"/>
        <v>0</v>
      </c>
      <c r="P145" s="355"/>
      <c r="Q145" s="355"/>
      <c r="R145" s="355"/>
      <c r="S145" s="355"/>
      <c r="T145" s="355"/>
      <c r="U145" s="355"/>
      <c r="V145" s="76">
        <f t="shared" ref="V145:V208" si="49">SUM(Q145:T145)-P145-U145</f>
        <v>0</v>
      </c>
      <c r="W145" s="355"/>
      <c r="X145" s="355"/>
      <c r="Y145" s="355"/>
      <c r="Z145" s="355"/>
      <c r="AA145" s="355"/>
      <c r="AB145" s="355"/>
      <c r="AC145" s="76">
        <f t="shared" ref="AC145:AC208" si="50">SUM(X145:AA145)-W145-AB145</f>
        <v>0</v>
      </c>
      <c r="AD145" s="355"/>
      <c r="AE145" s="355"/>
      <c r="AF145" s="355"/>
      <c r="AG145" s="355"/>
      <c r="AH145" s="355"/>
      <c r="AI145" s="355"/>
      <c r="AJ145" s="76">
        <f t="shared" si="46"/>
        <v>0</v>
      </c>
      <c r="AK145" s="355"/>
      <c r="AL145" s="355"/>
      <c r="AM145" s="355"/>
      <c r="AN145" s="355"/>
      <c r="AO145" s="355"/>
      <c r="AP145" s="355"/>
      <c r="AQ145" s="76">
        <f t="shared" si="47"/>
        <v>0</v>
      </c>
      <c r="AS145" s="75">
        <f t="shared" si="48"/>
        <v>130</v>
      </c>
      <c r="AT145" s="76">
        <f t="shared" ref="AT145:AT208" si="51">H145+O145</f>
        <v>0</v>
      </c>
      <c r="AU145" s="76">
        <f t="shared" ref="AU145:AU208" si="52">AC145+V145</f>
        <v>0</v>
      </c>
      <c r="AV145" s="76">
        <f t="shared" ref="AV145:AV208" si="53">AJ145+AQ145</f>
        <v>0</v>
      </c>
      <c r="AX145" s="75">
        <f t="shared" si="43"/>
        <v>130</v>
      </c>
      <c r="AY145" s="355"/>
      <c r="AZ145" s="355"/>
      <c r="BA145" s="355"/>
      <c r="BB145" s="355"/>
      <c r="BC145" s="355"/>
      <c r="BD145" s="355"/>
      <c r="BE145" s="76">
        <f t="shared" ref="BE145:BE208" si="54">SUM(AZ145:BC145)-AY145-BD145</f>
        <v>0</v>
      </c>
      <c r="BF145" s="355"/>
      <c r="BG145" s="355"/>
      <c r="BH145" s="355"/>
      <c r="BI145" s="355"/>
      <c r="BJ145" s="355"/>
      <c r="BK145" s="355"/>
      <c r="BL145" s="76">
        <f t="shared" ref="BL145:BL208" si="55">SUM(BG145:BJ145)-BF145-BK145</f>
        <v>0</v>
      </c>
      <c r="BM145" s="355"/>
      <c r="BN145" s="355"/>
      <c r="BO145" s="355"/>
      <c r="BP145" s="355"/>
      <c r="BQ145" s="355"/>
      <c r="BR145" s="355"/>
      <c r="BS145" s="76">
        <f t="shared" ref="BS145:BS208" si="56">SUM(BN145:BQ145)-BM145-BR145</f>
        <v>0</v>
      </c>
      <c r="BT145" s="355"/>
      <c r="BU145" s="355"/>
      <c r="BV145" s="355"/>
      <c r="BW145" s="355"/>
      <c r="BX145" s="355"/>
      <c r="BY145" s="355"/>
      <c r="BZ145" s="76">
        <f t="shared" ref="BZ145:BZ208" si="57">SUM(BU145:BX145)-BT145-BY145</f>
        <v>0</v>
      </c>
      <c r="CA145" s="355"/>
      <c r="CB145" s="355"/>
      <c r="CC145" s="355"/>
      <c r="CD145" s="355"/>
      <c r="CE145" s="355"/>
      <c r="CF145" s="355"/>
      <c r="CG145" s="76">
        <f t="shared" ref="CG145:CG208" si="58">SUM(CB145:CE145)-CA145-CF145</f>
        <v>0</v>
      </c>
      <c r="CH145" s="355"/>
      <c r="CI145" s="355"/>
      <c r="CJ145" s="355"/>
      <c r="CK145" s="355"/>
      <c r="CL145" s="355"/>
      <c r="CM145" s="355"/>
      <c r="CN145" s="76">
        <f t="shared" ref="CN145:CN208" si="59">SUM(CI145:CL145)-CH145-CM145</f>
        <v>0</v>
      </c>
      <c r="CP145" s="75">
        <f t="shared" ref="CP145:CP208" si="60">AX145</f>
        <v>130</v>
      </c>
      <c r="CQ145" s="76">
        <f t="shared" ref="CQ145:CQ208" si="61">BE145+BL145</f>
        <v>0</v>
      </c>
      <c r="CR145" s="76">
        <f t="shared" ref="CR145:CR208" si="62">BZ145+BS145</f>
        <v>0</v>
      </c>
      <c r="CS145" s="76">
        <f t="shared" ref="CS145:CS208" si="63">CG145+CN145</f>
        <v>0</v>
      </c>
    </row>
    <row r="146" spans="1:97" ht="18" customHeight="1" x14ac:dyDescent="0.25">
      <c r="A146" s="75">
        <f t="shared" ref="A146:A209" si="64">A145+1</f>
        <v>131</v>
      </c>
      <c r="B146" s="355"/>
      <c r="C146" s="355"/>
      <c r="D146" s="355"/>
      <c r="E146" s="355"/>
      <c r="F146" s="355"/>
      <c r="G146" s="355"/>
      <c r="H146" s="76">
        <f t="shared" si="44"/>
        <v>0</v>
      </c>
      <c r="I146" s="355"/>
      <c r="J146" s="355"/>
      <c r="K146" s="355"/>
      <c r="L146" s="355"/>
      <c r="M146" s="355"/>
      <c r="N146" s="355"/>
      <c r="O146" s="76">
        <f t="shared" si="45"/>
        <v>0</v>
      </c>
      <c r="P146" s="355"/>
      <c r="Q146" s="355"/>
      <c r="R146" s="355"/>
      <c r="S146" s="355"/>
      <c r="T146" s="355"/>
      <c r="U146" s="355"/>
      <c r="V146" s="76">
        <f t="shared" si="49"/>
        <v>0</v>
      </c>
      <c r="W146" s="355"/>
      <c r="X146" s="355"/>
      <c r="Y146" s="355"/>
      <c r="Z146" s="355"/>
      <c r="AA146" s="355"/>
      <c r="AB146" s="355"/>
      <c r="AC146" s="76">
        <f t="shared" si="50"/>
        <v>0</v>
      </c>
      <c r="AD146" s="355"/>
      <c r="AE146" s="355"/>
      <c r="AF146" s="355"/>
      <c r="AG146" s="355"/>
      <c r="AH146" s="355"/>
      <c r="AI146" s="355"/>
      <c r="AJ146" s="76">
        <f t="shared" si="46"/>
        <v>0</v>
      </c>
      <c r="AK146" s="355"/>
      <c r="AL146" s="355"/>
      <c r="AM146" s="355"/>
      <c r="AN146" s="355"/>
      <c r="AO146" s="355"/>
      <c r="AP146" s="355"/>
      <c r="AQ146" s="76">
        <f t="shared" si="47"/>
        <v>0</v>
      </c>
      <c r="AS146" s="75">
        <f t="shared" si="48"/>
        <v>131</v>
      </c>
      <c r="AT146" s="76">
        <f t="shared" si="51"/>
        <v>0</v>
      </c>
      <c r="AU146" s="76">
        <f t="shared" si="52"/>
        <v>0</v>
      </c>
      <c r="AV146" s="76">
        <f t="shared" si="53"/>
        <v>0</v>
      </c>
      <c r="AX146" s="75">
        <f t="shared" ref="AX146:AX209" si="65">AX145+1</f>
        <v>131</v>
      </c>
      <c r="AY146" s="355"/>
      <c r="AZ146" s="355"/>
      <c r="BA146" s="355"/>
      <c r="BB146" s="355"/>
      <c r="BC146" s="355"/>
      <c r="BD146" s="355"/>
      <c r="BE146" s="76">
        <f t="shared" si="54"/>
        <v>0</v>
      </c>
      <c r="BF146" s="355"/>
      <c r="BG146" s="355"/>
      <c r="BH146" s="355"/>
      <c r="BI146" s="355"/>
      <c r="BJ146" s="355"/>
      <c r="BK146" s="355"/>
      <c r="BL146" s="76">
        <f t="shared" si="55"/>
        <v>0</v>
      </c>
      <c r="BM146" s="355"/>
      <c r="BN146" s="355"/>
      <c r="BO146" s="355"/>
      <c r="BP146" s="355"/>
      <c r="BQ146" s="355"/>
      <c r="BR146" s="355"/>
      <c r="BS146" s="76">
        <f t="shared" si="56"/>
        <v>0</v>
      </c>
      <c r="BT146" s="355"/>
      <c r="BU146" s="355"/>
      <c r="BV146" s="355"/>
      <c r="BW146" s="355"/>
      <c r="BX146" s="355"/>
      <c r="BY146" s="355"/>
      <c r="BZ146" s="76">
        <f t="shared" si="57"/>
        <v>0</v>
      </c>
      <c r="CA146" s="355"/>
      <c r="CB146" s="355"/>
      <c r="CC146" s="355"/>
      <c r="CD146" s="355"/>
      <c r="CE146" s="355"/>
      <c r="CF146" s="355"/>
      <c r="CG146" s="76">
        <f t="shared" si="58"/>
        <v>0</v>
      </c>
      <c r="CH146" s="355"/>
      <c r="CI146" s="355"/>
      <c r="CJ146" s="355"/>
      <c r="CK146" s="355"/>
      <c r="CL146" s="355"/>
      <c r="CM146" s="355"/>
      <c r="CN146" s="76">
        <f t="shared" si="59"/>
        <v>0</v>
      </c>
      <c r="CP146" s="75">
        <f t="shared" si="60"/>
        <v>131</v>
      </c>
      <c r="CQ146" s="76">
        <f t="shared" si="61"/>
        <v>0</v>
      </c>
      <c r="CR146" s="76">
        <f t="shared" si="62"/>
        <v>0</v>
      </c>
      <c r="CS146" s="76">
        <f t="shared" si="63"/>
        <v>0</v>
      </c>
    </row>
    <row r="147" spans="1:97" ht="18" customHeight="1" x14ac:dyDescent="0.25">
      <c r="A147" s="75">
        <f t="shared" si="64"/>
        <v>132</v>
      </c>
      <c r="B147" s="355"/>
      <c r="C147" s="355"/>
      <c r="D147" s="355"/>
      <c r="E147" s="355"/>
      <c r="F147" s="355"/>
      <c r="G147" s="355"/>
      <c r="H147" s="76">
        <f t="shared" si="44"/>
        <v>0</v>
      </c>
      <c r="I147" s="355"/>
      <c r="J147" s="355"/>
      <c r="K147" s="355"/>
      <c r="L147" s="355"/>
      <c r="M147" s="355"/>
      <c r="N147" s="355"/>
      <c r="O147" s="76">
        <f t="shared" si="45"/>
        <v>0</v>
      </c>
      <c r="P147" s="355"/>
      <c r="Q147" s="355"/>
      <c r="R147" s="355"/>
      <c r="S147" s="355"/>
      <c r="T147" s="355"/>
      <c r="U147" s="355"/>
      <c r="V147" s="76">
        <f t="shared" si="49"/>
        <v>0</v>
      </c>
      <c r="W147" s="355"/>
      <c r="X147" s="355"/>
      <c r="Y147" s="355"/>
      <c r="Z147" s="355"/>
      <c r="AA147" s="355"/>
      <c r="AB147" s="355"/>
      <c r="AC147" s="76">
        <f t="shared" si="50"/>
        <v>0</v>
      </c>
      <c r="AD147" s="355"/>
      <c r="AE147" s="355"/>
      <c r="AF147" s="355"/>
      <c r="AG147" s="355"/>
      <c r="AH147" s="355"/>
      <c r="AI147" s="355"/>
      <c r="AJ147" s="76">
        <f t="shared" si="46"/>
        <v>0</v>
      </c>
      <c r="AK147" s="355"/>
      <c r="AL147" s="355"/>
      <c r="AM147" s="355"/>
      <c r="AN147" s="355"/>
      <c r="AO147" s="355"/>
      <c r="AP147" s="355"/>
      <c r="AQ147" s="76">
        <f t="shared" si="47"/>
        <v>0</v>
      </c>
      <c r="AS147" s="75">
        <f t="shared" si="48"/>
        <v>132</v>
      </c>
      <c r="AT147" s="76">
        <f t="shared" si="51"/>
        <v>0</v>
      </c>
      <c r="AU147" s="76">
        <f t="shared" si="52"/>
        <v>0</v>
      </c>
      <c r="AV147" s="76">
        <f t="shared" si="53"/>
        <v>0</v>
      </c>
      <c r="AX147" s="75">
        <f t="shared" si="65"/>
        <v>132</v>
      </c>
      <c r="AY147" s="355"/>
      <c r="AZ147" s="355"/>
      <c r="BA147" s="355"/>
      <c r="BB147" s="355"/>
      <c r="BC147" s="355"/>
      <c r="BD147" s="355"/>
      <c r="BE147" s="76">
        <f t="shared" si="54"/>
        <v>0</v>
      </c>
      <c r="BF147" s="355"/>
      <c r="BG147" s="355"/>
      <c r="BH147" s="355"/>
      <c r="BI147" s="355"/>
      <c r="BJ147" s="355"/>
      <c r="BK147" s="355"/>
      <c r="BL147" s="76">
        <f t="shared" si="55"/>
        <v>0</v>
      </c>
      <c r="BM147" s="355"/>
      <c r="BN147" s="355"/>
      <c r="BO147" s="355"/>
      <c r="BP147" s="355"/>
      <c r="BQ147" s="355"/>
      <c r="BR147" s="355"/>
      <c r="BS147" s="76">
        <f t="shared" si="56"/>
        <v>0</v>
      </c>
      <c r="BT147" s="355"/>
      <c r="BU147" s="355"/>
      <c r="BV147" s="355"/>
      <c r="BW147" s="355"/>
      <c r="BX147" s="355"/>
      <c r="BY147" s="355"/>
      <c r="BZ147" s="76">
        <f t="shared" si="57"/>
        <v>0</v>
      </c>
      <c r="CA147" s="355"/>
      <c r="CB147" s="355"/>
      <c r="CC147" s="355"/>
      <c r="CD147" s="355"/>
      <c r="CE147" s="355"/>
      <c r="CF147" s="355"/>
      <c r="CG147" s="76">
        <f t="shared" si="58"/>
        <v>0</v>
      </c>
      <c r="CH147" s="355"/>
      <c r="CI147" s="355"/>
      <c r="CJ147" s="355"/>
      <c r="CK147" s="355"/>
      <c r="CL147" s="355"/>
      <c r="CM147" s="355"/>
      <c r="CN147" s="76">
        <f t="shared" si="59"/>
        <v>0</v>
      </c>
      <c r="CP147" s="75">
        <f t="shared" si="60"/>
        <v>132</v>
      </c>
      <c r="CQ147" s="76">
        <f t="shared" si="61"/>
        <v>0</v>
      </c>
      <c r="CR147" s="76">
        <f t="shared" si="62"/>
        <v>0</v>
      </c>
      <c r="CS147" s="76">
        <f t="shared" si="63"/>
        <v>0</v>
      </c>
    </row>
    <row r="148" spans="1:97" ht="18" customHeight="1" x14ac:dyDescent="0.25">
      <c r="A148" s="75">
        <f t="shared" si="64"/>
        <v>133</v>
      </c>
      <c r="B148" s="355"/>
      <c r="C148" s="355"/>
      <c r="D148" s="355"/>
      <c r="E148" s="355"/>
      <c r="F148" s="355"/>
      <c r="G148" s="355"/>
      <c r="H148" s="76">
        <f t="shared" si="44"/>
        <v>0</v>
      </c>
      <c r="I148" s="355"/>
      <c r="J148" s="355"/>
      <c r="K148" s="355"/>
      <c r="L148" s="355"/>
      <c r="M148" s="355"/>
      <c r="N148" s="355"/>
      <c r="O148" s="76">
        <f t="shared" si="45"/>
        <v>0</v>
      </c>
      <c r="P148" s="355"/>
      <c r="Q148" s="355"/>
      <c r="R148" s="355"/>
      <c r="S148" s="355"/>
      <c r="T148" s="355"/>
      <c r="U148" s="355"/>
      <c r="V148" s="76">
        <f t="shared" si="49"/>
        <v>0</v>
      </c>
      <c r="W148" s="355"/>
      <c r="X148" s="355"/>
      <c r="Y148" s="355"/>
      <c r="Z148" s="355"/>
      <c r="AA148" s="355"/>
      <c r="AB148" s="355"/>
      <c r="AC148" s="76">
        <f t="shared" si="50"/>
        <v>0</v>
      </c>
      <c r="AD148" s="355"/>
      <c r="AE148" s="355"/>
      <c r="AF148" s="355"/>
      <c r="AG148" s="355"/>
      <c r="AH148" s="355"/>
      <c r="AI148" s="355"/>
      <c r="AJ148" s="76">
        <f t="shared" si="46"/>
        <v>0</v>
      </c>
      <c r="AK148" s="355"/>
      <c r="AL148" s="355"/>
      <c r="AM148" s="355"/>
      <c r="AN148" s="355"/>
      <c r="AO148" s="355"/>
      <c r="AP148" s="355"/>
      <c r="AQ148" s="76">
        <f t="shared" si="47"/>
        <v>0</v>
      </c>
      <c r="AS148" s="75">
        <f t="shared" si="48"/>
        <v>133</v>
      </c>
      <c r="AT148" s="76">
        <f t="shared" si="51"/>
        <v>0</v>
      </c>
      <c r="AU148" s="76">
        <f t="shared" si="52"/>
        <v>0</v>
      </c>
      <c r="AV148" s="76">
        <f t="shared" si="53"/>
        <v>0</v>
      </c>
      <c r="AX148" s="75">
        <f t="shared" si="65"/>
        <v>133</v>
      </c>
      <c r="AY148" s="355"/>
      <c r="AZ148" s="355"/>
      <c r="BA148" s="355"/>
      <c r="BB148" s="355"/>
      <c r="BC148" s="355"/>
      <c r="BD148" s="355"/>
      <c r="BE148" s="76">
        <f t="shared" si="54"/>
        <v>0</v>
      </c>
      <c r="BF148" s="355"/>
      <c r="BG148" s="355"/>
      <c r="BH148" s="355"/>
      <c r="BI148" s="355"/>
      <c r="BJ148" s="355"/>
      <c r="BK148" s="355"/>
      <c r="BL148" s="76">
        <f t="shared" si="55"/>
        <v>0</v>
      </c>
      <c r="BM148" s="355"/>
      <c r="BN148" s="355"/>
      <c r="BO148" s="355"/>
      <c r="BP148" s="355"/>
      <c r="BQ148" s="355"/>
      <c r="BR148" s="355"/>
      <c r="BS148" s="76">
        <f t="shared" si="56"/>
        <v>0</v>
      </c>
      <c r="BT148" s="355"/>
      <c r="BU148" s="355"/>
      <c r="BV148" s="355"/>
      <c r="BW148" s="355"/>
      <c r="BX148" s="355"/>
      <c r="BY148" s="355"/>
      <c r="BZ148" s="76">
        <f t="shared" si="57"/>
        <v>0</v>
      </c>
      <c r="CA148" s="355"/>
      <c r="CB148" s="355"/>
      <c r="CC148" s="355"/>
      <c r="CD148" s="355"/>
      <c r="CE148" s="355"/>
      <c r="CF148" s="355"/>
      <c r="CG148" s="76">
        <f t="shared" si="58"/>
        <v>0</v>
      </c>
      <c r="CH148" s="355"/>
      <c r="CI148" s="355"/>
      <c r="CJ148" s="355"/>
      <c r="CK148" s="355"/>
      <c r="CL148" s="355"/>
      <c r="CM148" s="355"/>
      <c r="CN148" s="76">
        <f t="shared" si="59"/>
        <v>0</v>
      </c>
      <c r="CP148" s="75">
        <f t="shared" si="60"/>
        <v>133</v>
      </c>
      <c r="CQ148" s="76">
        <f t="shared" si="61"/>
        <v>0</v>
      </c>
      <c r="CR148" s="76">
        <f t="shared" si="62"/>
        <v>0</v>
      </c>
      <c r="CS148" s="76">
        <f t="shared" si="63"/>
        <v>0</v>
      </c>
    </row>
    <row r="149" spans="1:97" ht="18" customHeight="1" x14ac:dyDescent="0.25">
      <c r="A149" s="75">
        <f t="shared" si="64"/>
        <v>134</v>
      </c>
      <c r="B149" s="355"/>
      <c r="C149" s="355"/>
      <c r="D149" s="355"/>
      <c r="E149" s="355"/>
      <c r="F149" s="355"/>
      <c r="G149" s="355"/>
      <c r="H149" s="76">
        <f t="shared" si="44"/>
        <v>0</v>
      </c>
      <c r="I149" s="355"/>
      <c r="J149" s="355"/>
      <c r="K149" s="355"/>
      <c r="L149" s="355"/>
      <c r="M149" s="355"/>
      <c r="N149" s="355"/>
      <c r="O149" s="76">
        <f t="shared" si="45"/>
        <v>0</v>
      </c>
      <c r="P149" s="355"/>
      <c r="Q149" s="355"/>
      <c r="R149" s="355"/>
      <c r="S149" s="355"/>
      <c r="T149" s="355"/>
      <c r="U149" s="355"/>
      <c r="V149" s="76">
        <f t="shared" si="49"/>
        <v>0</v>
      </c>
      <c r="W149" s="355"/>
      <c r="X149" s="355"/>
      <c r="Y149" s="355"/>
      <c r="Z149" s="355"/>
      <c r="AA149" s="355"/>
      <c r="AB149" s="355"/>
      <c r="AC149" s="76">
        <f t="shared" si="50"/>
        <v>0</v>
      </c>
      <c r="AD149" s="355"/>
      <c r="AE149" s="355"/>
      <c r="AF149" s="355"/>
      <c r="AG149" s="355"/>
      <c r="AH149" s="355"/>
      <c r="AI149" s="355"/>
      <c r="AJ149" s="76">
        <f t="shared" si="46"/>
        <v>0</v>
      </c>
      <c r="AK149" s="355"/>
      <c r="AL149" s="355"/>
      <c r="AM149" s="355"/>
      <c r="AN149" s="355"/>
      <c r="AO149" s="355"/>
      <c r="AP149" s="355"/>
      <c r="AQ149" s="76">
        <f t="shared" si="47"/>
        <v>0</v>
      </c>
      <c r="AS149" s="75">
        <f t="shared" si="48"/>
        <v>134</v>
      </c>
      <c r="AT149" s="76">
        <f t="shared" si="51"/>
        <v>0</v>
      </c>
      <c r="AU149" s="76">
        <f t="shared" si="52"/>
        <v>0</v>
      </c>
      <c r="AV149" s="76">
        <f t="shared" si="53"/>
        <v>0</v>
      </c>
      <c r="AX149" s="75">
        <f t="shared" si="65"/>
        <v>134</v>
      </c>
      <c r="AY149" s="355"/>
      <c r="AZ149" s="355"/>
      <c r="BA149" s="355"/>
      <c r="BB149" s="355"/>
      <c r="BC149" s="355"/>
      <c r="BD149" s="355"/>
      <c r="BE149" s="76">
        <f t="shared" si="54"/>
        <v>0</v>
      </c>
      <c r="BF149" s="355"/>
      <c r="BG149" s="355"/>
      <c r="BH149" s="355"/>
      <c r="BI149" s="355"/>
      <c r="BJ149" s="355"/>
      <c r="BK149" s="355"/>
      <c r="BL149" s="76">
        <f t="shared" si="55"/>
        <v>0</v>
      </c>
      <c r="BM149" s="355"/>
      <c r="BN149" s="355"/>
      <c r="BO149" s="355"/>
      <c r="BP149" s="355"/>
      <c r="BQ149" s="355"/>
      <c r="BR149" s="355"/>
      <c r="BS149" s="76">
        <f t="shared" si="56"/>
        <v>0</v>
      </c>
      <c r="BT149" s="355"/>
      <c r="BU149" s="355"/>
      <c r="BV149" s="355"/>
      <c r="BW149" s="355"/>
      <c r="BX149" s="355"/>
      <c r="BY149" s="355"/>
      <c r="BZ149" s="76">
        <f t="shared" si="57"/>
        <v>0</v>
      </c>
      <c r="CA149" s="355"/>
      <c r="CB149" s="355"/>
      <c r="CC149" s="355"/>
      <c r="CD149" s="355"/>
      <c r="CE149" s="355"/>
      <c r="CF149" s="355"/>
      <c r="CG149" s="76">
        <f t="shared" si="58"/>
        <v>0</v>
      </c>
      <c r="CH149" s="355"/>
      <c r="CI149" s="355"/>
      <c r="CJ149" s="355"/>
      <c r="CK149" s="355"/>
      <c r="CL149" s="355"/>
      <c r="CM149" s="355"/>
      <c r="CN149" s="76">
        <f t="shared" si="59"/>
        <v>0</v>
      </c>
      <c r="CP149" s="75">
        <f t="shared" si="60"/>
        <v>134</v>
      </c>
      <c r="CQ149" s="76">
        <f t="shared" si="61"/>
        <v>0</v>
      </c>
      <c r="CR149" s="76">
        <f t="shared" si="62"/>
        <v>0</v>
      </c>
      <c r="CS149" s="76">
        <f t="shared" si="63"/>
        <v>0</v>
      </c>
    </row>
    <row r="150" spans="1:97" ht="18" customHeight="1" x14ac:dyDescent="0.25">
      <c r="A150" s="75">
        <f t="shared" si="64"/>
        <v>135</v>
      </c>
      <c r="B150" s="355"/>
      <c r="C150" s="355"/>
      <c r="D150" s="355"/>
      <c r="E150" s="355"/>
      <c r="F150" s="355"/>
      <c r="G150" s="355"/>
      <c r="H150" s="76">
        <f t="shared" si="44"/>
        <v>0</v>
      </c>
      <c r="I150" s="355"/>
      <c r="J150" s="355"/>
      <c r="K150" s="355"/>
      <c r="L150" s="355"/>
      <c r="M150" s="355"/>
      <c r="N150" s="355"/>
      <c r="O150" s="76">
        <f t="shared" si="45"/>
        <v>0</v>
      </c>
      <c r="P150" s="355"/>
      <c r="Q150" s="355"/>
      <c r="R150" s="355"/>
      <c r="S150" s="355"/>
      <c r="T150" s="355"/>
      <c r="U150" s="355"/>
      <c r="V150" s="76">
        <f t="shared" si="49"/>
        <v>0</v>
      </c>
      <c r="W150" s="355"/>
      <c r="X150" s="355"/>
      <c r="Y150" s="355"/>
      <c r="Z150" s="355"/>
      <c r="AA150" s="355"/>
      <c r="AB150" s="355"/>
      <c r="AC150" s="76">
        <f t="shared" si="50"/>
        <v>0</v>
      </c>
      <c r="AD150" s="355"/>
      <c r="AE150" s="355"/>
      <c r="AF150" s="355"/>
      <c r="AG150" s="355"/>
      <c r="AH150" s="355"/>
      <c r="AI150" s="355"/>
      <c r="AJ150" s="76">
        <f t="shared" si="46"/>
        <v>0</v>
      </c>
      <c r="AK150" s="355"/>
      <c r="AL150" s="355"/>
      <c r="AM150" s="355"/>
      <c r="AN150" s="355"/>
      <c r="AO150" s="355"/>
      <c r="AP150" s="355"/>
      <c r="AQ150" s="76">
        <f t="shared" si="47"/>
        <v>0</v>
      </c>
      <c r="AS150" s="75">
        <f t="shared" si="48"/>
        <v>135</v>
      </c>
      <c r="AT150" s="76">
        <f t="shared" si="51"/>
        <v>0</v>
      </c>
      <c r="AU150" s="76">
        <f t="shared" si="52"/>
        <v>0</v>
      </c>
      <c r="AV150" s="76">
        <f t="shared" si="53"/>
        <v>0</v>
      </c>
      <c r="AX150" s="75">
        <f t="shared" si="65"/>
        <v>135</v>
      </c>
      <c r="AY150" s="355"/>
      <c r="AZ150" s="355"/>
      <c r="BA150" s="355"/>
      <c r="BB150" s="355"/>
      <c r="BC150" s="355"/>
      <c r="BD150" s="355"/>
      <c r="BE150" s="76">
        <f t="shared" si="54"/>
        <v>0</v>
      </c>
      <c r="BF150" s="355"/>
      <c r="BG150" s="355"/>
      <c r="BH150" s="355"/>
      <c r="BI150" s="355"/>
      <c r="BJ150" s="355"/>
      <c r="BK150" s="355"/>
      <c r="BL150" s="76">
        <f t="shared" si="55"/>
        <v>0</v>
      </c>
      <c r="BM150" s="355"/>
      <c r="BN150" s="355"/>
      <c r="BO150" s="355"/>
      <c r="BP150" s="355"/>
      <c r="BQ150" s="355"/>
      <c r="BR150" s="355"/>
      <c r="BS150" s="76">
        <f t="shared" si="56"/>
        <v>0</v>
      </c>
      <c r="BT150" s="355"/>
      <c r="BU150" s="355"/>
      <c r="BV150" s="355"/>
      <c r="BW150" s="355"/>
      <c r="BX150" s="355"/>
      <c r="BY150" s="355"/>
      <c r="BZ150" s="76">
        <f t="shared" si="57"/>
        <v>0</v>
      </c>
      <c r="CA150" s="355"/>
      <c r="CB150" s="355"/>
      <c r="CC150" s="355"/>
      <c r="CD150" s="355"/>
      <c r="CE150" s="355"/>
      <c r="CF150" s="355"/>
      <c r="CG150" s="76">
        <f t="shared" si="58"/>
        <v>0</v>
      </c>
      <c r="CH150" s="355"/>
      <c r="CI150" s="355"/>
      <c r="CJ150" s="355"/>
      <c r="CK150" s="355"/>
      <c r="CL150" s="355"/>
      <c r="CM150" s="355"/>
      <c r="CN150" s="76">
        <f t="shared" si="59"/>
        <v>0</v>
      </c>
      <c r="CP150" s="75">
        <f t="shared" si="60"/>
        <v>135</v>
      </c>
      <c r="CQ150" s="76">
        <f t="shared" si="61"/>
        <v>0</v>
      </c>
      <c r="CR150" s="76">
        <f t="shared" si="62"/>
        <v>0</v>
      </c>
      <c r="CS150" s="76">
        <f t="shared" si="63"/>
        <v>0</v>
      </c>
    </row>
    <row r="151" spans="1:97" ht="18" customHeight="1" x14ac:dyDescent="0.25">
      <c r="A151" s="75">
        <f t="shared" si="64"/>
        <v>136</v>
      </c>
      <c r="B151" s="355"/>
      <c r="C151" s="355"/>
      <c r="D151" s="355"/>
      <c r="E151" s="355"/>
      <c r="F151" s="355"/>
      <c r="G151" s="355"/>
      <c r="H151" s="76">
        <f t="shared" si="44"/>
        <v>0</v>
      </c>
      <c r="I151" s="355"/>
      <c r="J151" s="355"/>
      <c r="K151" s="355"/>
      <c r="L151" s="355"/>
      <c r="M151" s="355"/>
      <c r="N151" s="355"/>
      <c r="O151" s="76">
        <f t="shared" si="45"/>
        <v>0</v>
      </c>
      <c r="P151" s="355"/>
      <c r="Q151" s="355"/>
      <c r="R151" s="355"/>
      <c r="S151" s="355"/>
      <c r="T151" s="355"/>
      <c r="U151" s="355"/>
      <c r="V151" s="76">
        <f t="shared" si="49"/>
        <v>0</v>
      </c>
      <c r="W151" s="355"/>
      <c r="X151" s="355"/>
      <c r="Y151" s="355"/>
      <c r="Z151" s="355"/>
      <c r="AA151" s="355"/>
      <c r="AB151" s="355"/>
      <c r="AC151" s="76">
        <f t="shared" si="50"/>
        <v>0</v>
      </c>
      <c r="AD151" s="355"/>
      <c r="AE151" s="355"/>
      <c r="AF151" s="355"/>
      <c r="AG151" s="355"/>
      <c r="AH151" s="355"/>
      <c r="AI151" s="355"/>
      <c r="AJ151" s="76">
        <f t="shared" si="46"/>
        <v>0</v>
      </c>
      <c r="AK151" s="355"/>
      <c r="AL151" s="355"/>
      <c r="AM151" s="355"/>
      <c r="AN151" s="355"/>
      <c r="AO151" s="355"/>
      <c r="AP151" s="355"/>
      <c r="AQ151" s="76">
        <f t="shared" si="47"/>
        <v>0</v>
      </c>
      <c r="AS151" s="75">
        <f t="shared" si="48"/>
        <v>136</v>
      </c>
      <c r="AT151" s="76">
        <f t="shared" si="51"/>
        <v>0</v>
      </c>
      <c r="AU151" s="76">
        <f t="shared" si="52"/>
        <v>0</v>
      </c>
      <c r="AV151" s="76">
        <f t="shared" si="53"/>
        <v>0</v>
      </c>
      <c r="AX151" s="75">
        <f t="shared" si="65"/>
        <v>136</v>
      </c>
      <c r="AY151" s="355"/>
      <c r="AZ151" s="355"/>
      <c r="BA151" s="355"/>
      <c r="BB151" s="355"/>
      <c r="BC151" s="355"/>
      <c r="BD151" s="355"/>
      <c r="BE151" s="76">
        <f t="shared" si="54"/>
        <v>0</v>
      </c>
      <c r="BF151" s="355"/>
      <c r="BG151" s="355"/>
      <c r="BH151" s="355"/>
      <c r="BI151" s="355"/>
      <c r="BJ151" s="355"/>
      <c r="BK151" s="355"/>
      <c r="BL151" s="76">
        <f t="shared" si="55"/>
        <v>0</v>
      </c>
      <c r="BM151" s="355"/>
      <c r="BN151" s="355"/>
      <c r="BO151" s="355"/>
      <c r="BP151" s="355"/>
      <c r="BQ151" s="355"/>
      <c r="BR151" s="355"/>
      <c r="BS151" s="76">
        <f t="shared" si="56"/>
        <v>0</v>
      </c>
      <c r="BT151" s="355"/>
      <c r="BU151" s="355"/>
      <c r="BV151" s="355"/>
      <c r="BW151" s="355"/>
      <c r="BX151" s="355"/>
      <c r="BY151" s="355"/>
      <c r="BZ151" s="76">
        <f t="shared" si="57"/>
        <v>0</v>
      </c>
      <c r="CA151" s="355"/>
      <c r="CB151" s="355"/>
      <c r="CC151" s="355"/>
      <c r="CD151" s="355"/>
      <c r="CE151" s="355"/>
      <c r="CF151" s="355"/>
      <c r="CG151" s="76">
        <f t="shared" si="58"/>
        <v>0</v>
      </c>
      <c r="CH151" s="355"/>
      <c r="CI151" s="355"/>
      <c r="CJ151" s="355"/>
      <c r="CK151" s="355"/>
      <c r="CL151" s="355"/>
      <c r="CM151" s="355"/>
      <c r="CN151" s="76">
        <f t="shared" si="59"/>
        <v>0</v>
      </c>
      <c r="CP151" s="75">
        <f t="shared" si="60"/>
        <v>136</v>
      </c>
      <c r="CQ151" s="76">
        <f t="shared" si="61"/>
        <v>0</v>
      </c>
      <c r="CR151" s="76">
        <f t="shared" si="62"/>
        <v>0</v>
      </c>
      <c r="CS151" s="76">
        <f t="shared" si="63"/>
        <v>0</v>
      </c>
    </row>
    <row r="152" spans="1:97" ht="18" customHeight="1" x14ac:dyDescent="0.25">
      <c r="A152" s="75">
        <f t="shared" si="64"/>
        <v>137</v>
      </c>
      <c r="B152" s="355"/>
      <c r="C152" s="355"/>
      <c r="D152" s="355"/>
      <c r="E152" s="355"/>
      <c r="F152" s="355"/>
      <c r="G152" s="355"/>
      <c r="H152" s="76">
        <f t="shared" si="44"/>
        <v>0</v>
      </c>
      <c r="I152" s="355"/>
      <c r="J152" s="355"/>
      <c r="K152" s="355"/>
      <c r="L152" s="355"/>
      <c r="M152" s="355"/>
      <c r="N152" s="355"/>
      <c r="O152" s="76">
        <f t="shared" si="45"/>
        <v>0</v>
      </c>
      <c r="P152" s="355"/>
      <c r="Q152" s="355"/>
      <c r="R152" s="355"/>
      <c r="S152" s="355"/>
      <c r="T152" s="355"/>
      <c r="U152" s="355"/>
      <c r="V152" s="76">
        <f t="shared" si="49"/>
        <v>0</v>
      </c>
      <c r="W152" s="355"/>
      <c r="X152" s="355"/>
      <c r="Y152" s="355"/>
      <c r="Z152" s="355"/>
      <c r="AA152" s="355"/>
      <c r="AB152" s="355"/>
      <c r="AC152" s="76">
        <f t="shared" si="50"/>
        <v>0</v>
      </c>
      <c r="AD152" s="355"/>
      <c r="AE152" s="355"/>
      <c r="AF152" s="355"/>
      <c r="AG152" s="355"/>
      <c r="AH152" s="355"/>
      <c r="AI152" s="355"/>
      <c r="AJ152" s="76">
        <f t="shared" si="46"/>
        <v>0</v>
      </c>
      <c r="AK152" s="355"/>
      <c r="AL152" s="355"/>
      <c r="AM152" s="355"/>
      <c r="AN152" s="355"/>
      <c r="AO152" s="355"/>
      <c r="AP152" s="355"/>
      <c r="AQ152" s="76">
        <f t="shared" si="47"/>
        <v>0</v>
      </c>
      <c r="AS152" s="75">
        <f t="shared" si="48"/>
        <v>137</v>
      </c>
      <c r="AT152" s="76">
        <f t="shared" si="51"/>
        <v>0</v>
      </c>
      <c r="AU152" s="76">
        <f t="shared" si="52"/>
        <v>0</v>
      </c>
      <c r="AV152" s="76">
        <f t="shared" si="53"/>
        <v>0</v>
      </c>
      <c r="AX152" s="75">
        <f t="shared" si="65"/>
        <v>137</v>
      </c>
      <c r="AY152" s="355"/>
      <c r="AZ152" s="355"/>
      <c r="BA152" s="355"/>
      <c r="BB152" s="355"/>
      <c r="BC152" s="355"/>
      <c r="BD152" s="355"/>
      <c r="BE152" s="76">
        <f t="shared" si="54"/>
        <v>0</v>
      </c>
      <c r="BF152" s="355"/>
      <c r="BG152" s="355"/>
      <c r="BH152" s="355"/>
      <c r="BI152" s="355"/>
      <c r="BJ152" s="355"/>
      <c r="BK152" s="355"/>
      <c r="BL152" s="76">
        <f t="shared" si="55"/>
        <v>0</v>
      </c>
      <c r="BM152" s="355"/>
      <c r="BN152" s="355"/>
      <c r="BO152" s="355"/>
      <c r="BP152" s="355"/>
      <c r="BQ152" s="355"/>
      <c r="BR152" s="355"/>
      <c r="BS152" s="76">
        <f t="shared" si="56"/>
        <v>0</v>
      </c>
      <c r="BT152" s="355"/>
      <c r="BU152" s="355"/>
      <c r="BV152" s="355"/>
      <c r="BW152" s="355"/>
      <c r="BX152" s="355"/>
      <c r="BY152" s="355"/>
      <c r="BZ152" s="76">
        <f t="shared" si="57"/>
        <v>0</v>
      </c>
      <c r="CA152" s="355"/>
      <c r="CB152" s="355"/>
      <c r="CC152" s="355"/>
      <c r="CD152" s="355"/>
      <c r="CE152" s="355"/>
      <c r="CF152" s="355"/>
      <c r="CG152" s="76">
        <f t="shared" si="58"/>
        <v>0</v>
      </c>
      <c r="CH152" s="355"/>
      <c r="CI152" s="355"/>
      <c r="CJ152" s="355"/>
      <c r="CK152" s="355"/>
      <c r="CL152" s="355"/>
      <c r="CM152" s="355"/>
      <c r="CN152" s="76">
        <f t="shared" si="59"/>
        <v>0</v>
      </c>
      <c r="CP152" s="75">
        <f t="shared" si="60"/>
        <v>137</v>
      </c>
      <c r="CQ152" s="76">
        <f t="shared" si="61"/>
        <v>0</v>
      </c>
      <c r="CR152" s="76">
        <f t="shared" si="62"/>
        <v>0</v>
      </c>
      <c r="CS152" s="76">
        <f t="shared" si="63"/>
        <v>0</v>
      </c>
    </row>
    <row r="153" spans="1:97" ht="18" customHeight="1" x14ac:dyDescent="0.25">
      <c r="A153" s="75">
        <f t="shared" si="64"/>
        <v>138</v>
      </c>
      <c r="B153" s="355"/>
      <c r="C153" s="355"/>
      <c r="D153" s="355"/>
      <c r="E153" s="355"/>
      <c r="F153" s="355"/>
      <c r="G153" s="355"/>
      <c r="H153" s="76">
        <f t="shared" si="44"/>
        <v>0</v>
      </c>
      <c r="I153" s="355"/>
      <c r="J153" s="355"/>
      <c r="K153" s="355"/>
      <c r="L153" s="355"/>
      <c r="M153" s="355"/>
      <c r="N153" s="355"/>
      <c r="O153" s="76">
        <f t="shared" si="45"/>
        <v>0</v>
      </c>
      <c r="P153" s="355"/>
      <c r="Q153" s="355"/>
      <c r="R153" s="355"/>
      <c r="S153" s="355"/>
      <c r="T153" s="355"/>
      <c r="U153" s="355"/>
      <c r="V153" s="76">
        <f t="shared" si="49"/>
        <v>0</v>
      </c>
      <c r="W153" s="355"/>
      <c r="X153" s="355"/>
      <c r="Y153" s="355"/>
      <c r="Z153" s="355"/>
      <c r="AA153" s="355"/>
      <c r="AB153" s="355"/>
      <c r="AC153" s="76">
        <f t="shared" si="50"/>
        <v>0</v>
      </c>
      <c r="AD153" s="355"/>
      <c r="AE153" s="355"/>
      <c r="AF153" s="355"/>
      <c r="AG153" s="355"/>
      <c r="AH153" s="355"/>
      <c r="AI153" s="355"/>
      <c r="AJ153" s="76">
        <f t="shared" si="46"/>
        <v>0</v>
      </c>
      <c r="AK153" s="355"/>
      <c r="AL153" s="355"/>
      <c r="AM153" s="355"/>
      <c r="AN153" s="355"/>
      <c r="AO153" s="355"/>
      <c r="AP153" s="355"/>
      <c r="AQ153" s="76">
        <f t="shared" si="47"/>
        <v>0</v>
      </c>
      <c r="AS153" s="75">
        <f t="shared" si="48"/>
        <v>138</v>
      </c>
      <c r="AT153" s="76">
        <f t="shared" si="51"/>
        <v>0</v>
      </c>
      <c r="AU153" s="76">
        <f t="shared" si="52"/>
        <v>0</v>
      </c>
      <c r="AV153" s="76">
        <f t="shared" si="53"/>
        <v>0</v>
      </c>
      <c r="AX153" s="75">
        <f t="shared" si="65"/>
        <v>138</v>
      </c>
      <c r="AY153" s="355"/>
      <c r="AZ153" s="355"/>
      <c r="BA153" s="355"/>
      <c r="BB153" s="355"/>
      <c r="BC153" s="355"/>
      <c r="BD153" s="355"/>
      <c r="BE153" s="76">
        <f t="shared" si="54"/>
        <v>0</v>
      </c>
      <c r="BF153" s="355"/>
      <c r="BG153" s="355"/>
      <c r="BH153" s="355"/>
      <c r="BI153" s="355"/>
      <c r="BJ153" s="355"/>
      <c r="BK153" s="355"/>
      <c r="BL153" s="76">
        <f t="shared" si="55"/>
        <v>0</v>
      </c>
      <c r="BM153" s="355"/>
      <c r="BN153" s="355"/>
      <c r="BO153" s="355"/>
      <c r="BP153" s="355"/>
      <c r="BQ153" s="355"/>
      <c r="BR153" s="355"/>
      <c r="BS153" s="76">
        <f t="shared" si="56"/>
        <v>0</v>
      </c>
      <c r="BT153" s="355"/>
      <c r="BU153" s="355"/>
      <c r="BV153" s="355"/>
      <c r="BW153" s="355"/>
      <c r="BX153" s="355"/>
      <c r="BY153" s="355"/>
      <c r="BZ153" s="76">
        <f t="shared" si="57"/>
        <v>0</v>
      </c>
      <c r="CA153" s="355"/>
      <c r="CB153" s="355"/>
      <c r="CC153" s="355"/>
      <c r="CD153" s="355"/>
      <c r="CE153" s="355"/>
      <c r="CF153" s="355"/>
      <c r="CG153" s="76">
        <f t="shared" si="58"/>
        <v>0</v>
      </c>
      <c r="CH153" s="355"/>
      <c r="CI153" s="355"/>
      <c r="CJ153" s="355"/>
      <c r="CK153" s="355"/>
      <c r="CL153" s="355"/>
      <c r="CM153" s="355"/>
      <c r="CN153" s="76">
        <f t="shared" si="59"/>
        <v>0</v>
      </c>
      <c r="CP153" s="75">
        <f t="shared" si="60"/>
        <v>138</v>
      </c>
      <c r="CQ153" s="76">
        <f t="shared" si="61"/>
        <v>0</v>
      </c>
      <c r="CR153" s="76">
        <f t="shared" si="62"/>
        <v>0</v>
      </c>
      <c r="CS153" s="76">
        <f t="shared" si="63"/>
        <v>0</v>
      </c>
    </row>
    <row r="154" spans="1:97" ht="18" customHeight="1" x14ac:dyDescent="0.25">
      <c r="A154" s="75">
        <f t="shared" si="64"/>
        <v>139</v>
      </c>
      <c r="B154" s="355"/>
      <c r="C154" s="355"/>
      <c r="D154" s="355"/>
      <c r="E154" s="355"/>
      <c r="F154" s="355"/>
      <c r="G154" s="355"/>
      <c r="H154" s="76">
        <f t="shared" si="44"/>
        <v>0</v>
      </c>
      <c r="I154" s="355"/>
      <c r="J154" s="355"/>
      <c r="K154" s="355"/>
      <c r="L154" s="355"/>
      <c r="M154" s="355"/>
      <c r="N154" s="355"/>
      <c r="O154" s="76">
        <f t="shared" si="45"/>
        <v>0</v>
      </c>
      <c r="P154" s="355"/>
      <c r="Q154" s="355"/>
      <c r="R154" s="355"/>
      <c r="S154" s="355"/>
      <c r="T154" s="355"/>
      <c r="U154" s="355"/>
      <c r="V154" s="76">
        <f t="shared" si="49"/>
        <v>0</v>
      </c>
      <c r="W154" s="355"/>
      <c r="X154" s="355"/>
      <c r="Y154" s="355"/>
      <c r="Z154" s="355"/>
      <c r="AA154" s="355"/>
      <c r="AB154" s="355"/>
      <c r="AC154" s="76">
        <f t="shared" si="50"/>
        <v>0</v>
      </c>
      <c r="AD154" s="355"/>
      <c r="AE154" s="355"/>
      <c r="AF154" s="355"/>
      <c r="AG154" s="355"/>
      <c r="AH154" s="355"/>
      <c r="AI154" s="355"/>
      <c r="AJ154" s="76">
        <f t="shared" si="46"/>
        <v>0</v>
      </c>
      <c r="AK154" s="355"/>
      <c r="AL154" s="355"/>
      <c r="AM154" s="355"/>
      <c r="AN154" s="355"/>
      <c r="AO154" s="355"/>
      <c r="AP154" s="355"/>
      <c r="AQ154" s="76">
        <f t="shared" si="47"/>
        <v>0</v>
      </c>
      <c r="AS154" s="75">
        <f t="shared" si="48"/>
        <v>139</v>
      </c>
      <c r="AT154" s="76">
        <f t="shared" si="51"/>
        <v>0</v>
      </c>
      <c r="AU154" s="76">
        <f t="shared" si="52"/>
        <v>0</v>
      </c>
      <c r="AV154" s="76">
        <f t="shared" si="53"/>
        <v>0</v>
      </c>
      <c r="AX154" s="75">
        <f t="shared" si="65"/>
        <v>139</v>
      </c>
      <c r="AY154" s="355"/>
      <c r="AZ154" s="355"/>
      <c r="BA154" s="355"/>
      <c r="BB154" s="355"/>
      <c r="BC154" s="355"/>
      <c r="BD154" s="355"/>
      <c r="BE154" s="76">
        <f t="shared" si="54"/>
        <v>0</v>
      </c>
      <c r="BF154" s="355"/>
      <c r="BG154" s="355"/>
      <c r="BH154" s="355"/>
      <c r="BI154" s="355"/>
      <c r="BJ154" s="355"/>
      <c r="BK154" s="355"/>
      <c r="BL154" s="76">
        <f t="shared" si="55"/>
        <v>0</v>
      </c>
      <c r="BM154" s="355"/>
      <c r="BN154" s="355"/>
      <c r="BO154" s="355"/>
      <c r="BP154" s="355"/>
      <c r="BQ154" s="355"/>
      <c r="BR154" s="355"/>
      <c r="BS154" s="76">
        <f t="shared" si="56"/>
        <v>0</v>
      </c>
      <c r="BT154" s="355"/>
      <c r="BU154" s="355"/>
      <c r="BV154" s="355"/>
      <c r="BW154" s="355"/>
      <c r="BX154" s="355"/>
      <c r="BY154" s="355"/>
      <c r="BZ154" s="76">
        <f t="shared" si="57"/>
        <v>0</v>
      </c>
      <c r="CA154" s="355"/>
      <c r="CB154" s="355"/>
      <c r="CC154" s="355"/>
      <c r="CD154" s="355"/>
      <c r="CE154" s="355"/>
      <c r="CF154" s="355"/>
      <c r="CG154" s="76">
        <f t="shared" si="58"/>
        <v>0</v>
      </c>
      <c r="CH154" s="355"/>
      <c r="CI154" s="355"/>
      <c r="CJ154" s="355"/>
      <c r="CK154" s="355"/>
      <c r="CL154" s="355"/>
      <c r="CM154" s="355"/>
      <c r="CN154" s="76">
        <f t="shared" si="59"/>
        <v>0</v>
      </c>
      <c r="CP154" s="75">
        <f t="shared" si="60"/>
        <v>139</v>
      </c>
      <c r="CQ154" s="76">
        <f t="shared" si="61"/>
        <v>0</v>
      </c>
      <c r="CR154" s="76">
        <f t="shared" si="62"/>
        <v>0</v>
      </c>
      <c r="CS154" s="76">
        <f t="shared" si="63"/>
        <v>0</v>
      </c>
    </row>
    <row r="155" spans="1:97" ht="18" customHeight="1" x14ac:dyDescent="0.25">
      <c r="A155" s="75">
        <f t="shared" si="64"/>
        <v>140</v>
      </c>
      <c r="B155" s="355"/>
      <c r="C155" s="355"/>
      <c r="D155" s="355"/>
      <c r="E155" s="355"/>
      <c r="F155" s="355"/>
      <c r="G155" s="355"/>
      <c r="H155" s="76">
        <f t="shared" si="44"/>
        <v>0</v>
      </c>
      <c r="I155" s="355"/>
      <c r="J155" s="355"/>
      <c r="K155" s="355"/>
      <c r="L155" s="355"/>
      <c r="M155" s="355"/>
      <c r="N155" s="355"/>
      <c r="O155" s="76">
        <f t="shared" si="45"/>
        <v>0</v>
      </c>
      <c r="P155" s="355"/>
      <c r="Q155" s="355"/>
      <c r="R155" s="355"/>
      <c r="S155" s="355"/>
      <c r="T155" s="355"/>
      <c r="U155" s="355"/>
      <c r="V155" s="76">
        <f t="shared" si="49"/>
        <v>0</v>
      </c>
      <c r="W155" s="355"/>
      <c r="X155" s="355"/>
      <c r="Y155" s="355"/>
      <c r="Z155" s="355"/>
      <c r="AA155" s="355"/>
      <c r="AB155" s="355"/>
      <c r="AC155" s="76">
        <f t="shared" si="50"/>
        <v>0</v>
      </c>
      <c r="AD155" s="355"/>
      <c r="AE155" s="355"/>
      <c r="AF155" s="355"/>
      <c r="AG155" s="355"/>
      <c r="AH155" s="355"/>
      <c r="AI155" s="355"/>
      <c r="AJ155" s="76">
        <f t="shared" si="46"/>
        <v>0</v>
      </c>
      <c r="AK155" s="355"/>
      <c r="AL155" s="355"/>
      <c r="AM155" s="355"/>
      <c r="AN155" s="355"/>
      <c r="AO155" s="355"/>
      <c r="AP155" s="355"/>
      <c r="AQ155" s="76">
        <f t="shared" si="47"/>
        <v>0</v>
      </c>
      <c r="AS155" s="75">
        <f t="shared" si="48"/>
        <v>140</v>
      </c>
      <c r="AT155" s="76">
        <f t="shared" si="51"/>
        <v>0</v>
      </c>
      <c r="AU155" s="76">
        <f t="shared" si="52"/>
        <v>0</v>
      </c>
      <c r="AV155" s="76">
        <f t="shared" si="53"/>
        <v>0</v>
      </c>
      <c r="AX155" s="75">
        <f t="shared" si="65"/>
        <v>140</v>
      </c>
      <c r="AY155" s="355"/>
      <c r="AZ155" s="355"/>
      <c r="BA155" s="355"/>
      <c r="BB155" s="355"/>
      <c r="BC155" s="355"/>
      <c r="BD155" s="355"/>
      <c r="BE155" s="76">
        <f t="shared" si="54"/>
        <v>0</v>
      </c>
      <c r="BF155" s="355"/>
      <c r="BG155" s="355"/>
      <c r="BH155" s="355"/>
      <c r="BI155" s="355"/>
      <c r="BJ155" s="355"/>
      <c r="BK155" s="355"/>
      <c r="BL155" s="76">
        <f t="shared" si="55"/>
        <v>0</v>
      </c>
      <c r="BM155" s="355"/>
      <c r="BN155" s="355"/>
      <c r="BO155" s="355"/>
      <c r="BP155" s="355"/>
      <c r="BQ155" s="355"/>
      <c r="BR155" s="355"/>
      <c r="BS155" s="76">
        <f t="shared" si="56"/>
        <v>0</v>
      </c>
      <c r="BT155" s="355"/>
      <c r="BU155" s="355"/>
      <c r="BV155" s="355"/>
      <c r="BW155" s="355"/>
      <c r="BX155" s="355"/>
      <c r="BY155" s="355"/>
      <c r="BZ155" s="76">
        <f t="shared" si="57"/>
        <v>0</v>
      </c>
      <c r="CA155" s="355"/>
      <c r="CB155" s="355"/>
      <c r="CC155" s="355"/>
      <c r="CD155" s="355"/>
      <c r="CE155" s="355"/>
      <c r="CF155" s="355"/>
      <c r="CG155" s="76">
        <f t="shared" si="58"/>
        <v>0</v>
      </c>
      <c r="CH155" s="355"/>
      <c r="CI155" s="355"/>
      <c r="CJ155" s="355"/>
      <c r="CK155" s="355"/>
      <c r="CL155" s="355"/>
      <c r="CM155" s="355"/>
      <c r="CN155" s="76">
        <f t="shared" si="59"/>
        <v>0</v>
      </c>
      <c r="CP155" s="75">
        <f t="shared" si="60"/>
        <v>140</v>
      </c>
      <c r="CQ155" s="76">
        <f t="shared" si="61"/>
        <v>0</v>
      </c>
      <c r="CR155" s="76">
        <f t="shared" si="62"/>
        <v>0</v>
      </c>
      <c r="CS155" s="76">
        <f t="shared" si="63"/>
        <v>0</v>
      </c>
    </row>
    <row r="156" spans="1:97" ht="18" customHeight="1" x14ac:dyDescent="0.25">
      <c r="A156" s="75">
        <f t="shared" si="64"/>
        <v>141</v>
      </c>
      <c r="B156" s="355"/>
      <c r="C156" s="355"/>
      <c r="D156" s="355"/>
      <c r="E156" s="355"/>
      <c r="F156" s="355"/>
      <c r="G156" s="355"/>
      <c r="H156" s="76">
        <f t="shared" si="44"/>
        <v>0</v>
      </c>
      <c r="I156" s="355"/>
      <c r="J156" s="355"/>
      <c r="K156" s="355"/>
      <c r="L156" s="355"/>
      <c r="M156" s="355"/>
      <c r="N156" s="355"/>
      <c r="O156" s="76">
        <f t="shared" si="45"/>
        <v>0</v>
      </c>
      <c r="P156" s="355"/>
      <c r="Q156" s="355"/>
      <c r="R156" s="355"/>
      <c r="S156" s="355"/>
      <c r="T156" s="355"/>
      <c r="U156" s="355"/>
      <c r="V156" s="76">
        <f t="shared" si="49"/>
        <v>0</v>
      </c>
      <c r="W156" s="355"/>
      <c r="X156" s="355"/>
      <c r="Y156" s="355"/>
      <c r="Z156" s="355"/>
      <c r="AA156" s="355"/>
      <c r="AB156" s="355"/>
      <c r="AC156" s="76">
        <f t="shared" si="50"/>
        <v>0</v>
      </c>
      <c r="AD156" s="355"/>
      <c r="AE156" s="355"/>
      <c r="AF156" s="355"/>
      <c r="AG156" s="355"/>
      <c r="AH156" s="355"/>
      <c r="AI156" s="355"/>
      <c r="AJ156" s="76">
        <f t="shared" si="46"/>
        <v>0</v>
      </c>
      <c r="AK156" s="355"/>
      <c r="AL156" s="355"/>
      <c r="AM156" s="355"/>
      <c r="AN156" s="355"/>
      <c r="AO156" s="355"/>
      <c r="AP156" s="355"/>
      <c r="AQ156" s="76">
        <f t="shared" si="47"/>
        <v>0</v>
      </c>
      <c r="AS156" s="75">
        <f t="shared" si="48"/>
        <v>141</v>
      </c>
      <c r="AT156" s="76">
        <f t="shared" si="51"/>
        <v>0</v>
      </c>
      <c r="AU156" s="76">
        <f t="shared" si="52"/>
        <v>0</v>
      </c>
      <c r="AV156" s="76">
        <f t="shared" si="53"/>
        <v>0</v>
      </c>
      <c r="AX156" s="75">
        <f t="shared" si="65"/>
        <v>141</v>
      </c>
      <c r="AY156" s="355"/>
      <c r="AZ156" s="355"/>
      <c r="BA156" s="355"/>
      <c r="BB156" s="355"/>
      <c r="BC156" s="355"/>
      <c r="BD156" s="355"/>
      <c r="BE156" s="76">
        <f t="shared" si="54"/>
        <v>0</v>
      </c>
      <c r="BF156" s="355"/>
      <c r="BG156" s="355"/>
      <c r="BH156" s="355"/>
      <c r="BI156" s="355"/>
      <c r="BJ156" s="355"/>
      <c r="BK156" s="355"/>
      <c r="BL156" s="76">
        <f t="shared" si="55"/>
        <v>0</v>
      </c>
      <c r="BM156" s="355"/>
      <c r="BN156" s="355"/>
      <c r="BO156" s="355"/>
      <c r="BP156" s="355"/>
      <c r="BQ156" s="355"/>
      <c r="BR156" s="355"/>
      <c r="BS156" s="76">
        <f t="shared" si="56"/>
        <v>0</v>
      </c>
      <c r="BT156" s="355"/>
      <c r="BU156" s="355"/>
      <c r="BV156" s="355"/>
      <c r="BW156" s="355"/>
      <c r="BX156" s="355"/>
      <c r="BY156" s="355"/>
      <c r="BZ156" s="76">
        <f t="shared" si="57"/>
        <v>0</v>
      </c>
      <c r="CA156" s="355"/>
      <c r="CB156" s="355"/>
      <c r="CC156" s="355"/>
      <c r="CD156" s="355"/>
      <c r="CE156" s="355"/>
      <c r="CF156" s="355"/>
      <c r="CG156" s="76">
        <f t="shared" si="58"/>
        <v>0</v>
      </c>
      <c r="CH156" s="355"/>
      <c r="CI156" s="355"/>
      <c r="CJ156" s="355"/>
      <c r="CK156" s="355"/>
      <c r="CL156" s="355"/>
      <c r="CM156" s="355"/>
      <c r="CN156" s="76">
        <f t="shared" si="59"/>
        <v>0</v>
      </c>
      <c r="CP156" s="75">
        <f t="shared" si="60"/>
        <v>141</v>
      </c>
      <c r="CQ156" s="76">
        <f t="shared" si="61"/>
        <v>0</v>
      </c>
      <c r="CR156" s="76">
        <f t="shared" si="62"/>
        <v>0</v>
      </c>
      <c r="CS156" s="76">
        <f t="shared" si="63"/>
        <v>0</v>
      </c>
    </row>
    <row r="157" spans="1:97" ht="18" customHeight="1" x14ac:dyDescent="0.25">
      <c r="A157" s="75">
        <f t="shared" si="64"/>
        <v>142</v>
      </c>
      <c r="B157" s="355"/>
      <c r="C157" s="355"/>
      <c r="D157" s="355"/>
      <c r="E157" s="355"/>
      <c r="F157" s="355"/>
      <c r="G157" s="355"/>
      <c r="H157" s="76">
        <f t="shared" si="44"/>
        <v>0</v>
      </c>
      <c r="I157" s="355"/>
      <c r="J157" s="355"/>
      <c r="K157" s="355"/>
      <c r="L157" s="355"/>
      <c r="M157" s="355"/>
      <c r="N157" s="355"/>
      <c r="O157" s="76">
        <f t="shared" si="45"/>
        <v>0</v>
      </c>
      <c r="P157" s="355"/>
      <c r="Q157" s="355"/>
      <c r="R157" s="355"/>
      <c r="S157" s="355"/>
      <c r="T157" s="355"/>
      <c r="U157" s="355"/>
      <c r="V157" s="76">
        <f t="shared" si="49"/>
        <v>0</v>
      </c>
      <c r="W157" s="355"/>
      <c r="X157" s="355"/>
      <c r="Y157" s="355"/>
      <c r="Z157" s="355"/>
      <c r="AA157" s="355"/>
      <c r="AB157" s="355"/>
      <c r="AC157" s="76">
        <f t="shared" si="50"/>
        <v>0</v>
      </c>
      <c r="AD157" s="355"/>
      <c r="AE157" s="355"/>
      <c r="AF157" s="355"/>
      <c r="AG157" s="355"/>
      <c r="AH157" s="355"/>
      <c r="AI157" s="355"/>
      <c r="AJ157" s="76">
        <f t="shared" si="46"/>
        <v>0</v>
      </c>
      <c r="AK157" s="355"/>
      <c r="AL157" s="355"/>
      <c r="AM157" s="355"/>
      <c r="AN157" s="355"/>
      <c r="AO157" s="355"/>
      <c r="AP157" s="355"/>
      <c r="AQ157" s="76">
        <f t="shared" si="47"/>
        <v>0</v>
      </c>
      <c r="AS157" s="75">
        <f t="shared" si="48"/>
        <v>142</v>
      </c>
      <c r="AT157" s="76">
        <f t="shared" si="51"/>
        <v>0</v>
      </c>
      <c r="AU157" s="76">
        <f t="shared" si="52"/>
        <v>0</v>
      </c>
      <c r="AV157" s="76">
        <f t="shared" si="53"/>
        <v>0</v>
      </c>
      <c r="AX157" s="75">
        <f t="shared" si="65"/>
        <v>142</v>
      </c>
      <c r="AY157" s="355"/>
      <c r="AZ157" s="355"/>
      <c r="BA157" s="355"/>
      <c r="BB157" s="355"/>
      <c r="BC157" s="355"/>
      <c r="BD157" s="355"/>
      <c r="BE157" s="76">
        <f t="shared" si="54"/>
        <v>0</v>
      </c>
      <c r="BF157" s="355"/>
      <c r="BG157" s="355"/>
      <c r="BH157" s="355"/>
      <c r="BI157" s="355"/>
      <c r="BJ157" s="355"/>
      <c r="BK157" s="355"/>
      <c r="BL157" s="76">
        <f t="shared" si="55"/>
        <v>0</v>
      </c>
      <c r="BM157" s="355"/>
      <c r="BN157" s="355"/>
      <c r="BO157" s="355"/>
      <c r="BP157" s="355"/>
      <c r="BQ157" s="355"/>
      <c r="BR157" s="355"/>
      <c r="BS157" s="76">
        <f t="shared" si="56"/>
        <v>0</v>
      </c>
      <c r="BT157" s="355"/>
      <c r="BU157" s="355"/>
      <c r="BV157" s="355"/>
      <c r="BW157" s="355"/>
      <c r="BX157" s="355"/>
      <c r="BY157" s="355"/>
      <c r="BZ157" s="76">
        <f t="shared" si="57"/>
        <v>0</v>
      </c>
      <c r="CA157" s="355"/>
      <c r="CB157" s="355"/>
      <c r="CC157" s="355"/>
      <c r="CD157" s="355"/>
      <c r="CE157" s="355"/>
      <c r="CF157" s="355"/>
      <c r="CG157" s="76">
        <f t="shared" si="58"/>
        <v>0</v>
      </c>
      <c r="CH157" s="355"/>
      <c r="CI157" s="355"/>
      <c r="CJ157" s="355"/>
      <c r="CK157" s="355"/>
      <c r="CL157" s="355"/>
      <c r="CM157" s="355"/>
      <c r="CN157" s="76">
        <f t="shared" si="59"/>
        <v>0</v>
      </c>
      <c r="CP157" s="75">
        <f t="shared" si="60"/>
        <v>142</v>
      </c>
      <c r="CQ157" s="76">
        <f t="shared" si="61"/>
        <v>0</v>
      </c>
      <c r="CR157" s="76">
        <f t="shared" si="62"/>
        <v>0</v>
      </c>
      <c r="CS157" s="76">
        <f t="shared" si="63"/>
        <v>0</v>
      </c>
    </row>
    <row r="158" spans="1:97" ht="18" customHeight="1" x14ac:dyDescent="0.25">
      <c r="A158" s="75">
        <f t="shared" si="64"/>
        <v>143</v>
      </c>
      <c r="B158" s="355"/>
      <c r="C158" s="355"/>
      <c r="D158" s="355"/>
      <c r="E158" s="355"/>
      <c r="F158" s="355"/>
      <c r="G158" s="355"/>
      <c r="H158" s="76">
        <f t="shared" si="44"/>
        <v>0</v>
      </c>
      <c r="I158" s="355"/>
      <c r="J158" s="355"/>
      <c r="K158" s="355"/>
      <c r="L158" s="355"/>
      <c r="M158" s="355"/>
      <c r="N158" s="355"/>
      <c r="O158" s="76">
        <f t="shared" si="45"/>
        <v>0</v>
      </c>
      <c r="P158" s="355"/>
      <c r="Q158" s="355"/>
      <c r="R158" s="355"/>
      <c r="S158" s="355"/>
      <c r="T158" s="355"/>
      <c r="U158" s="355"/>
      <c r="V158" s="76">
        <f t="shared" si="49"/>
        <v>0</v>
      </c>
      <c r="W158" s="355"/>
      <c r="X158" s="355"/>
      <c r="Y158" s="355"/>
      <c r="Z158" s="355"/>
      <c r="AA158" s="355"/>
      <c r="AB158" s="355"/>
      <c r="AC158" s="76">
        <f t="shared" si="50"/>
        <v>0</v>
      </c>
      <c r="AD158" s="355"/>
      <c r="AE158" s="355"/>
      <c r="AF158" s="355"/>
      <c r="AG158" s="355"/>
      <c r="AH158" s="355"/>
      <c r="AI158" s="355"/>
      <c r="AJ158" s="76">
        <f t="shared" si="46"/>
        <v>0</v>
      </c>
      <c r="AK158" s="355"/>
      <c r="AL158" s="355"/>
      <c r="AM158" s="355"/>
      <c r="AN158" s="355"/>
      <c r="AO158" s="355"/>
      <c r="AP158" s="355"/>
      <c r="AQ158" s="76">
        <f t="shared" si="47"/>
        <v>0</v>
      </c>
      <c r="AS158" s="75">
        <f t="shared" si="48"/>
        <v>143</v>
      </c>
      <c r="AT158" s="76">
        <f t="shared" si="51"/>
        <v>0</v>
      </c>
      <c r="AU158" s="76">
        <f t="shared" si="52"/>
        <v>0</v>
      </c>
      <c r="AV158" s="76">
        <f t="shared" si="53"/>
        <v>0</v>
      </c>
      <c r="AX158" s="75">
        <f t="shared" si="65"/>
        <v>143</v>
      </c>
      <c r="AY158" s="355"/>
      <c r="AZ158" s="355"/>
      <c r="BA158" s="355"/>
      <c r="BB158" s="355"/>
      <c r="BC158" s="355"/>
      <c r="BD158" s="355"/>
      <c r="BE158" s="76">
        <f t="shared" si="54"/>
        <v>0</v>
      </c>
      <c r="BF158" s="355"/>
      <c r="BG158" s="355"/>
      <c r="BH158" s="355"/>
      <c r="BI158" s="355"/>
      <c r="BJ158" s="355"/>
      <c r="BK158" s="355"/>
      <c r="BL158" s="76">
        <f t="shared" si="55"/>
        <v>0</v>
      </c>
      <c r="BM158" s="355"/>
      <c r="BN158" s="355"/>
      <c r="BO158" s="355"/>
      <c r="BP158" s="355"/>
      <c r="BQ158" s="355"/>
      <c r="BR158" s="355"/>
      <c r="BS158" s="76">
        <f t="shared" si="56"/>
        <v>0</v>
      </c>
      <c r="BT158" s="355"/>
      <c r="BU158" s="355"/>
      <c r="BV158" s="355"/>
      <c r="BW158" s="355"/>
      <c r="BX158" s="355"/>
      <c r="BY158" s="355"/>
      <c r="BZ158" s="76">
        <f t="shared" si="57"/>
        <v>0</v>
      </c>
      <c r="CA158" s="355"/>
      <c r="CB158" s="355"/>
      <c r="CC158" s="355"/>
      <c r="CD158" s="355"/>
      <c r="CE158" s="355"/>
      <c r="CF158" s="355"/>
      <c r="CG158" s="76">
        <f t="shared" si="58"/>
        <v>0</v>
      </c>
      <c r="CH158" s="355"/>
      <c r="CI158" s="355"/>
      <c r="CJ158" s="355"/>
      <c r="CK158" s="355"/>
      <c r="CL158" s="355"/>
      <c r="CM158" s="355"/>
      <c r="CN158" s="76">
        <f t="shared" si="59"/>
        <v>0</v>
      </c>
      <c r="CP158" s="75">
        <f t="shared" si="60"/>
        <v>143</v>
      </c>
      <c r="CQ158" s="76">
        <f t="shared" si="61"/>
        <v>0</v>
      </c>
      <c r="CR158" s="76">
        <f t="shared" si="62"/>
        <v>0</v>
      </c>
      <c r="CS158" s="76">
        <f t="shared" si="63"/>
        <v>0</v>
      </c>
    </row>
    <row r="159" spans="1:97" ht="18" customHeight="1" x14ac:dyDescent="0.25">
      <c r="A159" s="75">
        <f t="shared" si="64"/>
        <v>144</v>
      </c>
      <c r="B159" s="355"/>
      <c r="C159" s="355"/>
      <c r="D159" s="355"/>
      <c r="E159" s="355"/>
      <c r="F159" s="355"/>
      <c r="G159" s="355"/>
      <c r="H159" s="76">
        <f t="shared" si="44"/>
        <v>0</v>
      </c>
      <c r="I159" s="355"/>
      <c r="J159" s="355"/>
      <c r="K159" s="355"/>
      <c r="L159" s="355"/>
      <c r="M159" s="355"/>
      <c r="N159" s="355"/>
      <c r="O159" s="76">
        <f t="shared" si="45"/>
        <v>0</v>
      </c>
      <c r="P159" s="355"/>
      <c r="Q159" s="355"/>
      <c r="R159" s="355"/>
      <c r="S159" s="355"/>
      <c r="T159" s="355"/>
      <c r="U159" s="355"/>
      <c r="V159" s="76">
        <f t="shared" si="49"/>
        <v>0</v>
      </c>
      <c r="W159" s="355"/>
      <c r="X159" s="355"/>
      <c r="Y159" s="355"/>
      <c r="Z159" s="355"/>
      <c r="AA159" s="355"/>
      <c r="AB159" s="355"/>
      <c r="AC159" s="76">
        <f t="shared" si="50"/>
        <v>0</v>
      </c>
      <c r="AD159" s="355"/>
      <c r="AE159" s="355"/>
      <c r="AF159" s="355"/>
      <c r="AG159" s="355"/>
      <c r="AH159" s="355"/>
      <c r="AI159" s="355"/>
      <c r="AJ159" s="76">
        <f t="shared" si="46"/>
        <v>0</v>
      </c>
      <c r="AK159" s="355"/>
      <c r="AL159" s="355"/>
      <c r="AM159" s="355"/>
      <c r="AN159" s="355"/>
      <c r="AO159" s="355"/>
      <c r="AP159" s="355"/>
      <c r="AQ159" s="76">
        <f t="shared" si="47"/>
        <v>0</v>
      </c>
      <c r="AS159" s="75">
        <f t="shared" si="48"/>
        <v>144</v>
      </c>
      <c r="AT159" s="76">
        <f t="shared" si="51"/>
        <v>0</v>
      </c>
      <c r="AU159" s="76">
        <f t="shared" si="52"/>
        <v>0</v>
      </c>
      <c r="AV159" s="76">
        <f t="shared" si="53"/>
        <v>0</v>
      </c>
      <c r="AX159" s="75">
        <f t="shared" si="65"/>
        <v>144</v>
      </c>
      <c r="AY159" s="355"/>
      <c r="AZ159" s="355"/>
      <c r="BA159" s="355"/>
      <c r="BB159" s="355"/>
      <c r="BC159" s="355"/>
      <c r="BD159" s="355"/>
      <c r="BE159" s="76">
        <f t="shared" si="54"/>
        <v>0</v>
      </c>
      <c r="BF159" s="355"/>
      <c r="BG159" s="355"/>
      <c r="BH159" s="355"/>
      <c r="BI159" s="355"/>
      <c r="BJ159" s="355"/>
      <c r="BK159" s="355"/>
      <c r="BL159" s="76">
        <f t="shared" si="55"/>
        <v>0</v>
      </c>
      <c r="BM159" s="355"/>
      <c r="BN159" s="355"/>
      <c r="BO159" s="355"/>
      <c r="BP159" s="355"/>
      <c r="BQ159" s="355"/>
      <c r="BR159" s="355"/>
      <c r="BS159" s="76">
        <f t="shared" si="56"/>
        <v>0</v>
      </c>
      <c r="BT159" s="355"/>
      <c r="BU159" s="355"/>
      <c r="BV159" s="355"/>
      <c r="BW159" s="355"/>
      <c r="BX159" s="355"/>
      <c r="BY159" s="355"/>
      <c r="BZ159" s="76">
        <f t="shared" si="57"/>
        <v>0</v>
      </c>
      <c r="CA159" s="355"/>
      <c r="CB159" s="355"/>
      <c r="CC159" s="355"/>
      <c r="CD159" s="355"/>
      <c r="CE159" s="355"/>
      <c r="CF159" s="355"/>
      <c r="CG159" s="76">
        <f t="shared" si="58"/>
        <v>0</v>
      </c>
      <c r="CH159" s="355"/>
      <c r="CI159" s="355"/>
      <c r="CJ159" s="355"/>
      <c r="CK159" s="355"/>
      <c r="CL159" s="355"/>
      <c r="CM159" s="355"/>
      <c r="CN159" s="76">
        <f t="shared" si="59"/>
        <v>0</v>
      </c>
      <c r="CP159" s="75">
        <f t="shared" si="60"/>
        <v>144</v>
      </c>
      <c r="CQ159" s="76">
        <f t="shared" si="61"/>
        <v>0</v>
      </c>
      <c r="CR159" s="76">
        <f t="shared" si="62"/>
        <v>0</v>
      </c>
      <c r="CS159" s="76">
        <f t="shared" si="63"/>
        <v>0</v>
      </c>
    </row>
    <row r="160" spans="1:97" ht="18" customHeight="1" x14ac:dyDescent="0.25">
      <c r="A160" s="75">
        <f t="shared" si="64"/>
        <v>145</v>
      </c>
      <c r="B160" s="355"/>
      <c r="C160" s="355"/>
      <c r="D160" s="355"/>
      <c r="E160" s="355"/>
      <c r="F160" s="355"/>
      <c r="G160" s="355"/>
      <c r="H160" s="76">
        <f t="shared" si="44"/>
        <v>0</v>
      </c>
      <c r="I160" s="355"/>
      <c r="J160" s="355"/>
      <c r="K160" s="355"/>
      <c r="L160" s="355"/>
      <c r="M160" s="355"/>
      <c r="N160" s="355"/>
      <c r="O160" s="76">
        <f t="shared" si="45"/>
        <v>0</v>
      </c>
      <c r="P160" s="355"/>
      <c r="Q160" s="355"/>
      <c r="R160" s="355"/>
      <c r="S160" s="355"/>
      <c r="T160" s="355"/>
      <c r="U160" s="355"/>
      <c r="V160" s="76">
        <f t="shared" si="49"/>
        <v>0</v>
      </c>
      <c r="W160" s="355"/>
      <c r="X160" s="355"/>
      <c r="Y160" s="355"/>
      <c r="Z160" s="355"/>
      <c r="AA160" s="355"/>
      <c r="AB160" s="355"/>
      <c r="AC160" s="76">
        <f t="shared" si="50"/>
        <v>0</v>
      </c>
      <c r="AD160" s="355"/>
      <c r="AE160" s="355"/>
      <c r="AF160" s="355"/>
      <c r="AG160" s="355"/>
      <c r="AH160" s="355"/>
      <c r="AI160" s="355"/>
      <c r="AJ160" s="76">
        <f t="shared" si="46"/>
        <v>0</v>
      </c>
      <c r="AK160" s="355"/>
      <c r="AL160" s="355"/>
      <c r="AM160" s="355"/>
      <c r="AN160" s="355"/>
      <c r="AO160" s="355"/>
      <c r="AP160" s="355"/>
      <c r="AQ160" s="76">
        <f t="shared" si="47"/>
        <v>0</v>
      </c>
      <c r="AS160" s="75">
        <f t="shared" si="48"/>
        <v>145</v>
      </c>
      <c r="AT160" s="76">
        <f t="shared" si="51"/>
        <v>0</v>
      </c>
      <c r="AU160" s="76">
        <f t="shared" si="52"/>
        <v>0</v>
      </c>
      <c r="AV160" s="76">
        <f t="shared" si="53"/>
        <v>0</v>
      </c>
      <c r="AX160" s="75">
        <f t="shared" si="65"/>
        <v>145</v>
      </c>
      <c r="AY160" s="355"/>
      <c r="AZ160" s="355"/>
      <c r="BA160" s="355"/>
      <c r="BB160" s="355"/>
      <c r="BC160" s="355"/>
      <c r="BD160" s="355"/>
      <c r="BE160" s="76">
        <f t="shared" si="54"/>
        <v>0</v>
      </c>
      <c r="BF160" s="355"/>
      <c r="BG160" s="355"/>
      <c r="BH160" s="355"/>
      <c r="BI160" s="355"/>
      <c r="BJ160" s="355"/>
      <c r="BK160" s="355"/>
      <c r="BL160" s="76">
        <f t="shared" si="55"/>
        <v>0</v>
      </c>
      <c r="BM160" s="355"/>
      <c r="BN160" s="355"/>
      <c r="BO160" s="355"/>
      <c r="BP160" s="355"/>
      <c r="BQ160" s="355"/>
      <c r="BR160" s="355"/>
      <c r="BS160" s="76">
        <f t="shared" si="56"/>
        <v>0</v>
      </c>
      <c r="BT160" s="355"/>
      <c r="BU160" s="355"/>
      <c r="BV160" s="355"/>
      <c r="BW160" s="355"/>
      <c r="BX160" s="355"/>
      <c r="BY160" s="355"/>
      <c r="BZ160" s="76">
        <f t="shared" si="57"/>
        <v>0</v>
      </c>
      <c r="CA160" s="355"/>
      <c r="CB160" s="355"/>
      <c r="CC160" s="355"/>
      <c r="CD160" s="355"/>
      <c r="CE160" s="355"/>
      <c r="CF160" s="355"/>
      <c r="CG160" s="76">
        <f t="shared" si="58"/>
        <v>0</v>
      </c>
      <c r="CH160" s="355"/>
      <c r="CI160" s="355"/>
      <c r="CJ160" s="355"/>
      <c r="CK160" s="355"/>
      <c r="CL160" s="355"/>
      <c r="CM160" s="355"/>
      <c r="CN160" s="76">
        <f t="shared" si="59"/>
        <v>0</v>
      </c>
      <c r="CP160" s="75">
        <f t="shared" si="60"/>
        <v>145</v>
      </c>
      <c r="CQ160" s="76">
        <f t="shared" si="61"/>
        <v>0</v>
      </c>
      <c r="CR160" s="76">
        <f t="shared" si="62"/>
        <v>0</v>
      </c>
      <c r="CS160" s="76">
        <f t="shared" si="63"/>
        <v>0</v>
      </c>
    </row>
    <row r="161" spans="1:97" ht="18" customHeight="1" x14ac:dyDescent="0.25">
      <c r="A161" s="75">
        <f t="shared" si="64"/>
        <v>146</v>
      </c>
      <c r="B161" s="355"/>
      <c r="C161" s="355"/>
      <c r="D161" s="355"/>
      <c r="E161" s="355"/>
      <c r="F161" s="355"/>
      <c r="G161" s="355"/>
      <c r="H161" s="76">
        <f t="shared" si="44"/>
        <v>0</v>
      </c>
      <c r="I161" s="355"/>
      <c r="J161" s="355"/>
      <c r="K161" s="355"/>
      <c r="L161" s="355"/>
      <c r="M161" s="355"/>
      <c r="N161" s="355"/>
      <c r="O161" s="76">
        <f t="shared" si="45"/>
        <v>0</v>
      </c>
      <c r="P161" s="355"/>
      <c r="Q161" s="355"/>
      <c r="R161" s="355"/>
      <c r="S161" s="355"/>
      <c r="T161" s="355"/>
      <c r="U161" s="355"/>
      <c r="V161" s="76">
        <f t="shared" si="49"/>
        <v>0</v>
      </c>
      <c r="W161" s="355"/>
      <c r="X161" s="355"/>
      <c r="Y161" s="355"/>
      <c r="Z161" s="355"/>
      <c r="AA161" s="355"/>
      <c r="AB161" s="355"/>
      <c r="AC161" s="76">
        <f t="shared" si="50"/>
        <v>0</v>
      </c>
      <c r="AD161" s="355"/>
      <c r="AE161" s="355"/>
      <c r="AF161" s="355"/>
      <c r="AG161" s="355"/>
      <c r="AH161" s="355"/>
      <c r="AI161" s="355"/>
      <c r="AJ161" s="76">
        <f t="shared" si="46"/>
        <v>0</v>
      </c>
      <c r="AK161" s="355"/>
      <c r="AL161" s="355"/>
      <c r="AM161" s="355"/>
      <c r="AN161" s="355"/>
      <c r="AO161" s="355"/>
      <c r="AP161" s="355"/>
      <c r="AQ161" s="76">
        <f t="shared" si="47"/>
        <v>0</v>
      </c>
      <c r="AS161" s="75">
        <f t="shared" si="48"/>
        <v>146</v>
      </c>
      <c r="AT161" s="76">
        <f t="shared" si="51"/>
        <v>0</v>
      </c>
      <c r="AU161" s="76">
        <f t="shared" si="52"/>
        <v>0</v>
      </c>
      <c r="AV161" s="76">
        <f t="shared" si="53"/>
        <v>0</v>
      </c>
      <c r="AX161" s="75">
        <f t="shared" si="65"/>
        <v>146</v>
      </c>
      <c r="AY161" s="355"/>
      <c r="AZ161" s="355"/>
      <c r="BA161" s="355"/>
      <c r="BB161" s="355"/>
      <c r="BC161" s="355"/>
      <c r="BD161" s="355"/>
      <c r="BE161" s="76">
        <f t="shared" si="54"/>
        <v>0</v>
      </c>
      <c r="BF161" s="355"/>
      <c r="BG161" s="355"/>
      <c r="BH161" s="355"/>
      <c r="BI161" s="355"/>
      <c r="BJ161" s="355"/>
      <c r="BK161" s="355"/>
      <c r="BL161" s="76">
        <f t="shared" si="55"/>
        <v>0</v>
      </c>
      <c r="BM161" s="355"/>
      <c r="BN161" s="355"/>
      <c r="BO161" s="355"/>
      <c r="BP161" s="355"/>
      <c r="BQ161" s="355"/>
      <c r="BR161" s="355"/>
      <c r="BS161" s="76">
        <f t="shared" si="56"/>
        <v>0</v>
      </c>
      <c r="BT161" s="355"/>
      <c r="BU161" s="355"/>
      <c r="BV161" s="355"/>
      <c r="BW161" s="355"/>
      <c r="BX161" s="355"/>
      <c r="BY161" s="355"/>
      <c r="BZ161" s="76">
        <f t="shared" si="57"/>
        <v>0</v>
      </c>
      <c r="CA161" s="355"/>
      <c r="CB161" s="355"/>
      <c r="CC161" s="355"/>
      <c r="CD161" s="355"/>
      <c r="CE161" s="355"/>
      <c r="CF161" s="355"/>
      <c r="CG161" s="76">
        <f t="shared" si="58"/>
        <v>0</v>
      </c>
      <c r="CH161" s="355"/>
      <c r="CI161" s="355"/>
      <c r="CJ161" s="355"/>
      <c r="CK161" s="355"/>
      <c r="CL161" s="355"/>
      <c r="CM161" s="355"/>
      <c r="CN161" s="76">
        <f t="shared" si="59"/>
        <v>0</v>
      </c>
      <c r="CP161" s="75">
        <f t="shared" si="60"/>
        <v>146</v>
      </c>
      <c r="CQ161" s="76">
        <f t="shared" si="61"/>
        <v>0</v>
      </c>
      <c r="CR161" s="76">
        <f t="shared" si="62"/>
        <v>0</v>
      </c>
      <c r="CS161" s="76">
        <f t="shared" si="63"/>
        <v>0</v>
      </c>
    </row>
    <row r="162" spans="1:97" ht="18" customHeight="1" x14ac:dyDescent="0.25">
      <c r="A162" s="75">
        <f t="shared" si="64"/>
        <v>147</v>
      </c>
      <c r="B162" s="355"/>
      <c r="C162" s="355"/>
      <c r="D162" s="355"/>
      <c r="E162" s="355"/>
      <c r="F162" s="355"/>
      <c r="G162" s="355"/>
      <c r="H162" s="76">
        <f t="shared" si="44"/>
        <v>0</v>
      </c>
      <c r="I162" s="355"/>
      <c r="J162" s="355"/>
      <c r="K162" s="355"/>
      <c r="L162" s="355"/>
      <c r="M162" s="355"/>
      <c r="N162" s="355"/>
      <c r="O162" s="76">
        <f t="shared" si="45"/>
        <v>0</v>
      </c>
      <c r="P162" s="355"/>
      <c r="Q162" s="355"/>
      <c r="R162" s="355"/>
      <c r="S162" s="355"/>
      <c r="T162" s="355"/>
      <c r="U162" s="355"/>
      <c r="V162" s="76">
        <f t="shared" si="49"/>
        <v>0</v>
      </c>
      <c r="W162" s="355"/>
      <c r="X162" s="355"/>
      <c r="Y162" s="355"/>
      <c r="Z162" s="355"/>
      <c r="AA162" s="355"/>
      <c r="AB162" s="355"/>
      <c r="AC162" s="76">
        <f t="shared" si="50"/>
        <v>0</v>
      </c>
      <c r="AD162" s="355"/>
      <c r="AE162" s="355"/>
      <c r="AF162" s="355"/>
      <c r="AG162" s="355"/>
      <c r="AH162" s="355"/>
      <c r="AI162" s="355"/>
      <c r="AJ162" s="76">
        <f t="shared" si="46"/>
        <v>0</v>
      </c>
      <c r="AK162" s="355"/>
      <c r="AL162" s="355"/>
      <c r="AM162" s="355"/>
      <c r="AN162" s="355"/>
      <c r="AO162" s="355"/>
      <c r="AP162" s="355"/>
      <c r="AQ162" s="76">
        <f t="shared" si="47"/>
        <v>0</v>
      </c>
      <c r="AS162" s="75">
        <f t="shared" si="48"/>
        <v>147</v>
      </c>
      <c r="AT162" s="76">
        <f t="shared" si="51"/>
        <v>0</v>
      </c>
      <c r="AU162" s="76">
        <f t="shared" si="52"/>
        <v>0</v>
      </c>
      <c r="AV162" s="76">
        <f t="shared" si="53"/>
        <v>0</v>
      </c>
      <c r="AX162" s="75">
        <f t="shared" si="65"/>
        <v>147</v>
      </c>
      <c r="AY162" s="355"/>
      <c r="AZ162" s="355"/>
      <c r="BA162" s="355"/>
      <c r="BB162" s="355"/>
      <c r="BC162" s="355"/>
      <c r="BD162" s="355"/>
      <c r="BE162" s="76">
        <f t="shared" si="54"/>
        <v>0</v>
      </c>
      <c r="BF162" s="355"/>
      <c r="BG162" s="355"/>
      <c r="BH162" s="355"/>
      <c r="BI162" s="355"/>
      <c r="BJ162" s="355"/>
      <c r="BK162" s="355"/>
      <c r="BL162" s="76">
        <f t="shared" si="55"/>
        <v>0</v>
      </c>
      <c r="BM162" s="355"/>
      <c r="BN162" s="355"/>
      <c r="BO162" s="355"/>
      <c r="BP162" s="355"/>
      <c r="BQ162" s="355"/>
      <c r="BR162" s="355"/>
      <c r="BS162" s="76">
        <f t="shared" si="56"/>
        <v>0</v>
      </c>
      <c r="BT162" s="355"/>
      <c r="BU162" s="355"/>
      <c r="BV162" s="355"/>
      <c r="BW162" s="355"/>
      <c r="BX162" s="355"/>
      <c r="BY162" s="355"/>
      <c r="BZ162" s="76">
        <f t="shared" si="57"/>
        <v>0</v>
      </c>
      <c r="CA162" s="355"/>
      <c r="CB162" s="355"/>
      <c r="CC162" s="355"/>
      <c r="CD162" s="355"/>
      <c r="CE162" s="355"/>
      <c r="CF162" s="355"/>
      <c r="CG162" s="76">
        <f t="shared" si="58"/>
        <v>0</v>
      </c>
      <c r="CH162" s="355"/>
      <c r="CI162" s="355"/>
      <c r="CJ162" s="355"/>
      <c r="CK162" s="355"/>
      <c r="CL162" s="355"/>
      <c r="CM162" s="355"/>
      <c r="CN162" s="76">
        <f t="shared" si="59"/>
        <v>0</v>
      </c>
      <c r="CP162" s="75">
        <f t="shared" si="60"/>
        <v>147</v>
      </c>
      <c r="CQ162" s="76">
        <f t="shared" si="61"/>
        <v>0</v>
      </c>
      <c r="CR162" s="76">
        <f t="shared" si="62"/>
        <v>0</v>
      </c>
      <c r="CS162" s="76">
        <f t="shared" si="63"/>
        <v>0</v>
      </c>
    </row>
    <row r="163" spans="1:97" ht="18" customHeight="1" x14ac:dyDescent="0.25">
      <c r="A163" s="75">
        <f t="shared" si="64"/>
        <v>148</v>
      </c>
      <c r="B163" s="355"/>
      <c r="C163" s="355"/>
      <c r="D163" s="355"/>
      <c r="E163" s="355"/>
      <c r="F163" s="355"/>
      <c r="G163" s="355"/>
      <c r="H163" s="76">
        <f t="shared" si="44"/>
        <v>0</v>
      </c>
      <c r="I163" s="355"/>
      <c r="J163" s="355"/>
      <c r="K163" s="355"/>
      <c r="L163" s="355"/>
      <c r="M163" s="355"/>
      <c r="N163" s="355"/>
      <c r="O163" s="76">
        <f t="shared" si="45"/>
        <v>0</v>
      </c>
      <c r="P163" s="355"/>
      <c r="Q163" s="355"/>
      <c r="R163" s="355"/>
      <c r="S163" s="355"/>
      <c r="T163" s="355"/>
      <c r="U163" s="355"/>
      <c r="V163" s="76">
        <f t="shared" si="49"/>
        <v>0</v>
      </c>
      <c r="W163" s="355"/>
      <c r="X163" s="355"/>
      <c r="Y163" s="355"/>
      <c r="Z163" s="355"/>
      <c r="AA163" s="355"/>
      <c r="AB163" s="355"/>
      <c r="AC163" s="76">
        <f t="shared" si="50"/>
        <v>0</v>
      </c>
      <c r="AD163" s="355"/>
      <c r="AE163" s="355"/>
      <c r="AF163" s="355"/>
      <c r="AG163" s="355"/>
      <c r="AH163" s="355"/>
      <c r="AI163" s="355"/>
      <c r="AJ163" s="76">
        <f t="shared" si="46"/>
        <v>0</v>
      </c>
      <c r="AK163" s="355"/>
      <c r="AL163" s="355"/>
      <c r="AM163" s="355"/>
      <c r="AN163" s="355"/>
      <c r="AO163" s="355"/>
      <c r="AP163" s="355"/>
      <c r="AQ163" s="76">
        <f t="shared" si="47"/>
        <v>0</v>
      </c>
      <c r="AS163" s="75">
        <f t="shared" si="48"/>
        <v>148</v>
      </c>
      <c r="AT163" s="76">
        <f t="shared" si="51"/>
        <v>0</v>
      </c>
      <c r="AU163" s="76">
        <f t="shared" si="52"/>
        <v>0</v>
      </c>
      <c r="AV163" s="76">
        <f t="shared" si="53"/>
        <v>0</v>
      </c>
      <c r="AX163" s="75">
        <f t="shared" si="65"/>
        <v>148</v>
      </c>
      <c r="AY163" s="355"/>
      <c r="AZ163" s="355"/>
      <c r="BA163" s="355"/>
      <c r="BB163" s="355"/>
      <c r="BC163" s="355"/>
      <c r="BD163" s="355"/>
      <c r="BE163" s="76">
        <f t="shared" si="54"/>
        <v>0</v>
      </c>
      <c r="BF163" s="355"/>
      <c r="BG163" s="355"/>
      <c r="BH163" s="355"/>
      <c r="BI163" s="355"/>
      <c r="BJ163" s="355"/>
      <c r="BK163" s="355"/>
      <c r="BL163" s="76">
        <f t="shared" si="55"/>
        <v>0</v>
      </c>
      <c r="BM163" s="355"/>
      <c r="BN163" s="355"/>
      <c r="BO163" s="355"/>
      <c r="BP163" s="355"/>
      <c r="BQ163" s="355"/>
      <c r="BR163" s="355"/>
      <c r="BS163" s="76">
        <f t="shared" si="56"/>
        <v>0</v>
      </c>
      <c r="BT163" s="355"/>
      <c r="BU163" s="355"/>
      <c r="BV163" s="355"/>
      <c r="BW163" s="355"/>
      <c r="BX163" s="355"/>
      <c r="BY163" s="355"/>
      <c r="BZ163" s="76">
        <f t="shared" si="57"/>
        <v>0</v>
      </c>
      <c r="CA163" s="355"/>
      <c r="CB163" s="355"/>
      <c r="CC163" s="355"/>
      <c r="CD163" s="355"/>
      <c r="CE163" s="355"/>
      <c r="CF163" s="355"/>
      <c r="CG163" s="76">
        <f t="shared" si="58"/>
        <v>0</v>
      </c>
      <c r="CH163" s="355"/>
      <c r="CI163" s="355"/>
      <c r="CJ163" s="355"/>
      <c r="CK163" s="355"/>
      <c r="CL163" s="355"/>
      <c r="CM163" s="355"/>
      <c r="CN163" s="76">
        <f t="shared" si="59"/>
        <v>0</v>
      </c>
      <c r="CP163" s="75">
        <f t="shared" si="60"/>
        <v>148</v>
      </c>
      <c r="CQ163" s="76">
        <f t="shared" si="61"/>
        <v>0</v>
      </c>
      <c r="CR163" s="76">
        <f t="shared" si="62"/>
        <v>0</v>
      </c>
      <c r="CS163" s="76">
        <f t="shared" si="63"/>
        <v>0</v>
      </c>
    </row>
    <row r="164" spans="1:97" ht="18" customHeight="1" x14ac:dyDescent="0.25">
      <c r="A164" s="75">
        <f t="shared" si="64"/>
        <v>149</v>
      </c>
      <c r="B164" s="355"/>
      <c r="C164" s="355"/>
      <c r="D164" s="355"/>
      <c r="E164" s="355"/>
      <c r="F164" s="355"/>
      <c r="G164" s="355"/>
      <c r="H164" s="76">
        <f t="shared" si="44"/>
        <v>0</v>
      </c>
      <c r="I164" s="355"/>
      <c r="J164" s="355"/>
      <c r="K164" s="355"/>
      <c r="L164" s="355"/>
      <c r="M164" s="355"/>
      <c r="N164" s="355"/>
      <c r="O164" s="76">
        <f t="shared" si="45"/>
        <v>0</v>
      </c>
      <c r="P164" s="355"/>
      <c r="Q164" s="355"/>
      <c r="R164" s="355"/>
      <c r="S164" s="355"/>
      <c r="T164" s="355"/>
      <c r="U164" s="355"/>
      <c r="V164" s="76">
        <f t="shared" si="49"/>
        <v>0</v>
      </c>
      <c r="W164" s="355"/>
      <c r="X164" s="355"/>
      <c r="Y164" s="355"/>
      <c r="Z164" s="355"/>
      <c r="AA164" s="355"/>
      <c r="AB164" s="355"/>
      <c r="AC164" s="76">
        <f t="shared" si="50"/>
        <v>0</v>
      </c>
      <c r="AD164" s="355"/>
      <c r="AE164" s="355"/>
      <c r="AF164" s="355"/>
      <c r="AG164" s="355"/>
      <c r="AH164" s="355"/>
      <c r="AI164" s="355"/>
      <c r="AJ164" s="76">
        <f t="shared" si="46"/>
        <v>0</v>
      </c>
      <c r="AK164" s="355"/>
      <c r="AL164" s="355"/>
      <c r="AM164" s="355"/>
      <c r="AN164" s="355"/>
      <c r="AO164" s="355"/>
      <c r="AP164" s="355"/>
      <c r="AQ164" s="76">
        <f t="shared" si="47"/>
        <v>0</v>
      </c>
      <c r="AS164" s="75">
        <f t="shared" si="48"/>
        <v>149</v>
      </c>
      <c r="AT164" s="76">
        <f t="shared" si="51"/>
        <v>0</v>
      </c>
      <c r="AU164" s="76">
        <f t="shared" si="52"/>
        <v>0</v>
      </c>
      <c r="AV164" s="76">
        <f t="shared" si="53"/>
        <v>0</v>
      </c>
      <c r="AX164" s="75">
        <f t="shared" si="65"/>
        <v>149</v>
      </c>
      <c r="AY164" s="355"/>
      <c r="AZ164" s="355"/>
      <c r="BA164" s="355"/>
      <c r="BB164" s="355"/>
      <c r="BC164" s="355"/>
      <c r="BD164" s="355"/>
      <c r="BE164" s="76">
        <f t="shared" si="54"/>
        <v>0</v>
      </c>
      <c r="BF164" s="355"/>
      <c r="BG164" s="355"/>
      <c r="BH164" s="355"/>
      <c r="BI164" s="355"/>
      <c r="BJ164" s="355"/>
      <c r="BK164" s="355"/>
      <c r="BL164" s="76">
        <f t="shared" si="55"/>
        <v>0</v>
      </c>
      <c r="BM164" s="355"/>
      <c r="BN164" s="355"/>
      <c r="BO164" s="355"/>
      <c r="BP164" s="355"/>
      <c r="BQ164" s="355"/>
      <c r="BR164" s="355"/>
      <c r="BS164" s="76">
        <f t="shared" si="56"/>
        <v>0</v>
      </c>
      <c r="BT164" s="355"/>
      <c r="BU164" s="355"/>
      <c r="BV164" s="355"/>
      <c r="BW164" s="355"/>
      <c r="BX164" s="355"/>
      <c r="BY164" s="355"/>
      <c r="BZ164" s="76">
        <f t="shared" si="57"/>
        <v>0</v>
      </c>
      <c r="CA164" s="355"/>
      <c r="CB164" s="355"/>
      <c r="CC164" s="355"/>
      <c r="CD164" s="355"/>
      <c r="CE164" s="355"/>
      <c r="CF164" s="355"/>
      <c r="CG164" s="76">
        <f t="shared" si="58"/>
        <v>0</v>
      </c>
      <c r="CH164" s="355"/>
      <c r="CI164" s="355"/>
      <c r="CJ164" s="355"/>
      <c r="CK164" s="355"/>
      <c r="CL164" s="355"/>
      <c r="CM164" s="355"/>
      <c r="CN164" s="76">
        <f t="shared" si="59"/>
        <v>0</v>
      </c>
      <c r="CP164" s="75">
        <f t="shared" si="60"/>
        <v>149</v>
      </c>
      <c r="CQ164" s="76">
        <f t="shared" si="61"/>
        <v>0</v>
      </c>
      <c r="CR164" s="76">
        <f t="shared" si="62"/>
        <v>0</v>
      </c>
      <c r="CS164" s="76">
        <f t="shared" si="63"/>
        <v>0</v>
      </c>
    </row>
    <row r="165" spans="1:97" ht="18" customHeight="1" x14ac:dyDescent="0.25">
      <c r="A165" s="75">
        <f t="shared" si="64"/>
        <v>150</v>
      </c>
      <c r="B165" s="355"/>
      <c r="C165" s="355"/>
      <c r="D165" s="355"/>
      <c r="E165" s="355"/>
      <c r="F165" s="355"/>
      <c r="G165" s="355"/>
      <c r="H165" s="76">
        <f t="shared" si="44"/>
        <v>0</v>
      </c>
      <c r="I165" s="355"/>
      <c r="J165" s="355"/>
      <c r="K165" s="355"/>
      <c r="L165" s="355"/>
      <c r="M165" s="355"/>
      <c r="N165" s="355"/>
      <c r="O165" s="76">
        <f t="shared" si="45"/>
        <v>0</v>
      </c>
      <c r="P165" s="355"/>
      <c r="Q165" s="355"/>
      <c r="R165" s="355"/>
      <c r="S165" s="355"/>
      <c r="T165" s="355"/>
      <c r="U165" s="355"/>
      <c r="V165" s="76">
        <f t="shared" si="49"/>
        <v>0</v>
      </c>
      <c r="W165" s="355"/>
      <c r="X165" s="355"/>
      <c r="Y165" s="355"/>
      <c r="Z165" s="355"/>
      <c r="AA165" s="355"/>
      <c r="AB165" s="355"/>
      <c r="AC165" s="76">
        <f t="shared" si="50"/>
        <v>0</v>
      </c>
      <c r="AD165" s="355"/>
      <c r="AE165" s="355"/>
      <c r="AF165" s="355"/>
      <c r="AG165" s="355"/>
      <c r="AH165" s="355"/>
      <c r="AI165" s="355"/>
      <c r="AJ165" s="76">
        <f t="shared" si="46"/>
        <v>0</v>
      </c>
      <c r="AK165" s="355"/>
      <c r="AL165" s="355"/>
      <c r="AM165" s="355"/>
      <c r="AN165" s="355"/>
      <c r="AO165" s="355"/>
      <c r="AP165" s="355"/>
      <c r="AQ165" s="76">
        <f t="shared" si="47"/>
        <v>0</v>
      </c>
      <c r="AS165" s="75">
        <f t="shared" si="48"/>
        <v>150</v>
      </c>
      <c r="AT165" s="76">
        <f t="shared" si="51"/>
        <v>0</v>
      </c>
      <c r="AU165" s="76">
        <f t="shared" si="52"/>
        <v>0</v>
      </c>
      <c r="AV165" s="76">
        <f t="shared" si="53"/>
        <v>0</v>
      </c>
      <c r="AX165" s="75">
        <f t="shared" si="65"/>
        <v>150</v>
      </c>
      <c r="AY165" s="355"/>
      <c r="AZ165" s="355"/>
      <c r="BA165" s="355"/>
      <c r="BB165" s="355"/>
      <c r="BC165" s="355"/>
      <c r="BD165" s="355"/>
      <c r="BE165" s="76">
        <f t="shared" si="54"/>
        <v>0</v>
      </c>
      <c r="BF165" s="355"/>
      <c r="BG165" s="355"/>
      <c r="BH165" s="355"/>
      <c r="BI165" s="355"/>
      <c r="BJ165" s="355"/>
      <c r="BK165" s="355"/>
      <c r="BL165" s="76">
        <f t="shared" si="55"/>
        <v>0</v>
      </c>
      <c r="BM165" s="355"/>
      <c r="BN165" s="355"/>
      <c r="BO165" s="355"/>
      <c r="BP165" s="355"/>
      <c r="BQ165" s="355"/>
      <c r="BR165" s="355"/>
      <c r="BS165" s="76">
        <f t="shared" si="56"/>
        <v>0</v>
      </c>
      <c r="BT165" s="355"/>
      <c r="BU165" s="355"/>
      <c r="BV165" s="355"/>
      <c r="BW165" s="355"/>
      <c r="BX165" s="355"/>
      <c r="BY165" s="355"/>
      <c r="BZ165" s="76">
        <f t="shared" si="57"/>
        <v>0</v>
      </c>
      <c r="CA165" s="355"/>
      <c r="CB165" s="355"/>
      <c r="CC165" s="355"/>
      <c r="CD165" s="355"/>
      <c r="CE165" s="355"/>
      <c r="CF165" s="355"/>
      <c r="CG165" s="76">
        <f t="shared" si="58"/>
        <v>0</v>
      </c>
      <c r="CH165" s="355"/>
      <c r="CI165" s="355"/>
      <c r="CJ165" s="355"/>
      <c r="CK165" s="355"/>
      <c r="CL165" s="355"/>
      <c r="CM165" s="355"/>
      <c r="CN165" s="76">
        <f t="shared" si="59"/>
        <v>0</v>
      </c>
      <c r="CP165" s="75">
        <f t="shared" si="60"/>
        <v>150</v>
      </c>
      <c r="CQ165" s="76">
        <f t="shared" si="61"/>
        <v>0</v>
      </c>
      <c r="CR165" s="76">
        <f t="shared" si="62"/>
        <v>0</v>
      </c>
      <c r="CS165" s="76">
        <f t="shared" si="63"/>
        <v>0</v>
      </c>
    </row>
    <row r="166" spans="1:97" ht="18" customHeight="1" x14ac:dyDescent="0.25">
      <c r="A166" s="75">
        <f t="shared" si="64"/>
        <v>151</v>
      </c>
      <c r="B166" s="355"/>
      <c r="C166" s="355"/>
      <c r="D166" s="355"/>
      <c r="E166" s="355"/>
      <c r="F166" s="355"/>
      <c r="G166" s="355"/>
      <c r="H166" s="76">
        <f t="shared" si="44"/>
        <v>0</v>
      </c>
      <c r="I166" s="355"/>
      <c r="J166" s="355"/>
      <c r="K166" s="355"/>
      <c r="L166" s="355"/>
      <c r="M166" s="355"/>
      <c r="N166" s="355"/>
      <c r="O166" s="76">
        <f t="shared" si="45"/>
        <v>0</v>
      </c>
      <c r="P166" s="355"/>
      <c r="Q166" s="355"/>
      <c r="R166" s="355"/>
      <c r="S166" s="355"/>
      <c r="T166" s="355"/>
      <c r="U166" s="355"/>
      <c r="V166" s="76">
        <f t="shared" si="49"/>
        <v>0</v>
      </c>
      <c r="W166" s="355"/>
      <c r="X166" s="355"/>
      <c r="Y166" s="355"/>
      <c r="Z166" s="355"/>
      <c r="AA166" s="355"/>
      <c r="AB166" s="355"/>
      <c r="AC166" s="76">
        <f t="shared" si="50"/>
        <v>0</v>
      </c>
      <c r="AD166" s="355"/>
      <c r="AE166" s="355"/>
      <c r="AF166" s="355"/>
      <c r="AG166" s="355"/>
      <c r="AH166" s="355"/>
      <c r="AI166" s="355"/>
      <c r="AJ166" s="76">
        <f t="shared" si="46"/>
        <v>0</v>
      </c>
      <c r="AK166" s="355"/>
      <c r="AL166" s="355"/>
      <c r="AM166" s="355"/>
      <c r="AN166" s="355"/>
      <c r="AO166" s="355"/>
      <c r="AP166" s="355"/>
      <c r="AQ166" s="76">
        <f t="shared" si="47"/>
        <v>0</v>
      </c>
      <c r="AS166" s="75">
        <f t="shared" si="48"/>
        <v>151</v>
      </c>
      <c r="AT166" s="76">
        <f t="shared" si="51"/>
        <v>0</v>
      </c>
      <c r="AU166" s="76">
        <f t="shared" si="52"/>
        <v>0</v>
      </c>
      <c r="AV166" s="76">
        <f t="shared" si="53"/>
        <v>0</v>
      </c>
      <c r="AX166" s="75">
        <f t="shared" si="65"/>
        <v>151</v>
      </c>
      <c r="AY166" s="355"/>
      <c r="AZ166" s="355"/>
      <c r="BA166" s="355"/>
      <c r="BB166" s="355"/>
      <c r="BC166" s="355"/>
      <c r="BD166" s="355"/>
      <c r="BE166" s="76">
        <f t="shared" si="54"/>
        <v>0</v>
      </c>
      <c r="BF166" s="355"/>
      <c r="BG166" s="355"/>
      <c r="BH166" s="355"/>
      <c r="BI166" s="355"/>
      <c r="BJ166" s="355"/>
      <c r="BK166" s="355"/>
      <c r="BL166" s="76">
        <f t="shared" si="55"/>
        <v>0</v>
      </c>
      <c r="BM166" s="355"/>
      <c r="BN166" s="355"/>
      <c r="BO166" s="355"/>
      <c r="BP166" s="355"/>
      <c r="BQ166" s="355"/>
      <c r="BR166" s="355"/>
      <c r="BS166" s="76">
        <f t="shared" si="56"/>
        <v>0</v>
      </c>
      <c r="BT166" s="355"/>
      <c r="BU166" s="355"/>
      <c r="BV166" s="355"/>
      <c r="BW166" s="355"/>
      <c r="BX166" s="355"/>
      <c r="BY166" s="355"/>
      <c r="BZ166" s="76">
        <f t="shared" si="57"/>
        <v>0</v>
      </c>
      <c r="CA166" s="355"/>
      <c r="CB166" s="355"/>
      <c r="CC166" s="355"/>
      <c r="CD166" s="355"/>
      <c r="CE166" s="355"/>
      <c r="CF166" s="355"/>
      <c r="CG166" s="76">
        <f t="shared" si="58"/>
        <v>0</v>
      </c>
      <c r="CH166" s="355"/>
      <c r="CI166" s="355"/>
      <c r="CJ166" s="355"/>
      <c r="CK166" s="355"/>
      <c r="CL166" s="355"/>
      <c r="CM166" s="355"/>
      <c r="CN166" s="76">
        <f t="shared" si="59"/>
        <v>0</v>
      </c>
      <c r="CP166" s="75">
        <f t="shared" si="60"/>
        <v>151</v>
      </c>
      <c r="CQ166" s="76">
        <f t="shared" si="61"/>
        <v>0</v>
      </c>
      <c r="CR166" s="76">
        <f t="shared" si="62"/>
        <v>0</v>
      </c>
      <c r="CS166" s="76">
        <f t="shared" si="63"/>
        <v>0</v>
      </c>
    </row>
    <row r="167" spans="1:97" ht="18" customHeight="1" x14ac:dyDescent="0.25">
      <c r="A167" s="75">
        <f t="shared" si="64"/>
        <v>152</v>
      </c>
      <c r="B167" s="355"/>
      <c r="C167" s="355"/>
      <c r="D167" s="355"/>
      <c r="E167" s="355"/>
      <c r="F167" s="355"/>
      <c r="G167" s="355"/>
      <c r="H167" s="76">
        <f t="shared" si="44"/>
        <v>0</v>
      </c>
      <c r="I167" s="355"/>
      <c r="J167" s="355"/>
      <c r="K167" s="355"/>
      <c r="L167" s="355"/>
      <c r="M167" s="355"/>
      <c r="N167" s="355"/>
      <c r="O167" s="76">
        <f t="shared" si="45"/>
        <v>0</v>
      </c>
      <c r="P167" s="355"/>
      <c r="Q167" s="355"/>
      <c r="R167" s="355"/>
      <c r="S167" s="355"/>
      <c r="T167" s="355"/>
      <c r="U167" s="355"/>
      <c r="V167" s="76">
        <f t="shared" si="49"/>
        <v>0</v>
      </c>
      <c r="W167" s="355"/>
      <c r="X167" s="355"/>
      <c r="Y167" s="355"/>
      <c r="Z167" s="355"/>
      <c r="AA167" s="355"/>
      <c r="AB167" s="355"/>
      <c r="AC167" s="76">
        <f t="shared" si="50"/>
        <v>0</v>
      </c>
      <c r="AD167" s="355"/>
      <c r="AE167" s="355"/>
      <c r="AF167" s="355"/>
      <c r="AG167" s="355"/>
      <c r="AH167" s="355"/>
      <c r="AI167" s="355"/>
      <c r="AJ167" s="76">
        <f t="shared" si="46"/>
        <v>0</v>
      </c>
      <c r="AK167" s="355"/>
      <c r="AL167" s="355"/>
      <c r="AM167" s="355"/>
      <c r="AN167" s="355"/>
      <c r="AO167" s="355"/>
      <c r="AP167" s="355"/>
      <c r="AQ167" s="76">
        <f t="shared" si="47"/>
        <v>0</v>
      </c>
      <c r="AS167" s="75">
        <f t="shared" si="48"/>
        <v>152</v>
      </c>
      <c r="AT167" s="76">
        <f t="shared" si="51"/>
        <v>0</v>
      </c>
      <c r="AU167" s="76">
        <f t="shared" si="52"/>
        <v>0</v>
      </c>
      <c r="AV167" s="76">
        <f t="shared" si="53"/>
        <v>0</v>
      </c>
      <c r="AX167" s="75">
        <f t="shared" si="65"/>
        <v>152</v>
      </c>
      <c r="AY167" s="355"/>
      <c r="AZ167" s="355"/>
      <c r="BA167" s="355"/>
      <c r="BB167" s="355"/>
      <c r="BC167" s="355"/>
      <c r="BD167" s="355"/>
      <c r="BE167" s="76">
        <f t="shared" si="54"/>
        <v>0</v>
      </c>
      <c r="BF167" s="355"/>
      <c r="BG167" s="355"/>
      <c r="BH167" s="355"/>
      <c r="BI167" s="355"/>
      <c r="BJ167" s="355"/>
      <c r="BK167" s="355"/>
      <c r="BL167" s="76">
        <f t="shared" si="55"/>
        <v>0</v>
      </c>
      <c r="BM167" s="355"/>
      <c r="BN167" s="355"/>
      <c r="BO167" s="355"/>
      <c r="BP167" s="355"/>
      <c r="BQ167" s="355"/>
      <c r="BR167" s="355"/>
      <c r="BS167" s="76">
        <f t="shared" si="56"/>
        <v>0</v>
      </c>
      <c r="BT167" s="355"/>
      <c r="BU167" s="355"/>
      <c r="BV167" s="355"/>
      <c r="BW167" s="355"/>
      <c r="BX167" s="355"/>
      <c r="BY167" s="355"/>
      <c r="BZ167" s="76">
        <f t="shared" si="57"/>
        <v>0</v>
      </c>
      <c r="CA167" s="355"/>
      <c r="CB167" s="355"/>
      <c r="CC167" s="355"/>
      <c r="CD167" s="355"/>
      <c r="CE167" s="355"/>
      <c r="CF167" s="355"/>
      <c r="CG167" s="76">
        <f t="shared" si="58"/>
        <v>0</v>
      </c>
      <c r="CH167" s="355"/>
      <c r="CI167" s="355"/>
      <c r="CJ167" s="355"/>
      <c r="CK167" s="355"/>
      <c r="CL167" s="355"/>
      <c r="CM167" s="355"/>
      <c r="CN167" s="76">
        <f t="shared" si="59"/>
        <v>0</v>
      </c>
      <c r="CP167" s="75">
        <f t="shared" si="60"/>
        <v>152</v>
      </c>
      <c r="CQ167" s="76">
        <f t="shared" si="61"/>
        <v>0</v>
      </c>
      <c r="CR167" s="76">
        <f t="shared" si="62"/>
        <v>0</v>
      </c>
      <c r="CS167" s="76">
        <f t="shared" si="63"/>
        <v>0</v>
      </c>
    </row>
    <row r="168" spans="1:97" ht="18" customHeight="1" x14ac:dyDescent="0.25">
      <c r="A168" s="75">
        <f t="shared" si="64"/>
        <v>153</v>
      </c>
      <c r="B168" s="355"/>
      <c r="C168" s="355"/>
      <c r="D168" s="355"/>
      <c r="E168" s="355"/>
      <c r="F168" s="355"/>
      <c r="G168" s="355"/>
      <c r="H168" s="76">
        <f t="shared" si="44"/>
        <v>0</v>
      </c>
      <c r="I168" s="355"/>
      <c r="J168" s="355"/>
      <c r="K168" s="355"/>
      <c r="L168" s="355"/>
      <c r="M168" s="355"/>
      <c r="N168" s="355"/>
      <c r="O168" s="76">
        <f t="shared" si="45"/>
        <v>0</v>
      </c>
      <c r="P168" s="355"/>
      <c r="Q168" s="355"/>
      <c r="R168" s="355"/>
      <c r="S168" s="355"/>
      <c r="T168" s="355"/>
      <c r="U168" s="355"/>
      <c r="V168" s="76">
        <f t="shared" si="49"/>
        <v>0</v>
      </c>
      <c r="W168" s="355"/>
      <c r="X168" s="355"/>
      <c r="Y168" s="355"/>
      <c r="Z168" s="355"/>
      <c r="AA168" s="355"/>
      <c r="AB168" s="355"/>
      <c r="AC168" s="76">
        <f t="shared" si="50"/>
        <v>0</v>
      </c>
      <c r="AD168" s="355"/>
      <c r="AE168" s="355"/>
      <c r="AF168" s="355"/>
      <c r="AG168" s="355"/>
      <c r="AH168" s="355"/>
      <c r="AI168" s="355"/>
      <c r="AJ168" s="76">
        <f t="shared" si="46"/>
        <v>0</v>
      </c>
      <c r="AK168" s="355"/>
      <c r="AL168" s="355"/>
      <c r="AM168" s="355"/>
      <c r="AN168" s="355"/>
      <c r="AO168" s="355"/>
      <c r="AP168" s="355"/>
      <c r="AQ168" s="76">
        <f t="shared" si="47"/>
        <v>0</v>
      </c>
      <c r="AS168" s="75">
        <f t="shared" si="48"/>
        <v>153</v>
      </c>
      <c r="AT168" s="76">
        <f t="shared" si="51"/>
        <v>0</v>
      </c>
      <c r="AU168" s="76">
        <f t="shared" si="52"/>
        <v>0</v>
      </c>
      <c r="AV168" s="76">
        <f t="shared" si="53"/>
        <v>0</v>
      </c>
      <c r="AX168" s="75">
        <f t="shared" si="65"/>
        <v>153</v>
      </c>
      <c r="AY168" s="355"/>
      <c r="AZ168" s="355"/>
      <c r="BA168" s="355"/>
      <c r="BB168" s="355"/>
      <c r="BC168" s="355"/>
      <c r="BD168" s="355"/>
      <c r="BE168" s="76">
        <f t="shared" si="54"/>
        <v>0</v>
      </c>
      <c r="BF168" s="355"/>
      <c r="BG168" s="355"/>
      <c r="BH168" s="355"/>
      <c r="BI168" s="355"/>
      <c r="BJ168" s="355"/>
      <c r="BK168" s="355"/>
      <c r="BL168" s="76">
        <f t="shared" si="55"/>
        <v>0</v>
      </c>
      <c r="BM168" s="355"/>
      <c r="BN168" s="355"/>
      <c r="BO168" s="355"/>
      <c r="BP168" s="355"/>
      <c r="BQ168" s="355"/>
      <c r="BR168" s="355"/>
      <c r="BS168" s="76">
        <f t="shared" si="56"/>
        <v>0</v>
      </c>
      <c r="BT168" s="355"/>
      <c r="BU168" s="355"/>
      <c r="BV168" s="355"/>
      <c r="BW168" s="355"/>
      <c r="BX168" s="355"/>
      <c r="BY168" s="355"/>
      <c r="BZ168" s="76">
        <f t="shared" si="57"/>
        <v>0</v>
      </c>
      <c r="CA168" s="355"/>
      <c r="CB168" s="355"/>
      <c r="CC168" s="355"/>
      <c r="CD168" s="355"/>
      <c r="CE168" s="355"/>
      <c r="CF168" s="355"/>
      <c r="CG168" s="76">
        <f t="shared" si="58"/>
        <v>0</v>
      </c>
      <c r="CH168" s="355"/>
      <c r="CI168" s="355"/>
      <c r="CJ168" s="355"/>
      <c r="CK168" s="355"/>
      <c r="CL168" s="355"/>
      <c r="CM168" s="355"/>
      <c r="CN168" s="76">
        <f t="shared" si="59"/>
        <v>0</v>
      </c>
      <c r="CP168" s="75">
        <f t="shared" si="60"/>
        <v>153</v>
      </c>
      <c r="CQ168" s="76">
        <f t="shared" si="61"/>
        <v>0</v>
      </c>
      <c r="CR168" s="76">
        <f t="shared" si="62"/>
        <v>0</v>
      </c>
      <c r="CS168" s="76">
        <f t="shared" si="63"/>
        <v>0</v>
      </c>
    </row>
    <row r="169" spans="1:97" ht="18" customHeight="1" x14ac:dyDescent="0.25">
      <c r="A169" s="75">
        <f t="shared" si="64"/>
        <v>154</v>
      </c>
      <c r="B169" s="355"/>
      <c r="C169" s="355"/>
      <c r="D169" s="355"/>
      <c r="E169" s="355"/>
      <c r="F169" s="355"/>
      <c r="G169" s="355"/>
      <c r="H169" s="76">
        <f t="shared" si="44"/>
        <v>0</v>
      </c>
      <c r="I169" s="355"/>
      <c r="J169" s="355"/>
      <c r="K169" s="355"/>
      <c r="L169" s="355"/>
      <c r="M169" s="355"/>
      <c r="N169" s="355"/>
      <c r="O169" s="76">
        <f t="shared" si="45"/>
        <v>0</v>
      </c>
      <c r="P169" s="355"/>
      <c r="Q169" s="355"/>
      <c r="R169" s="355"/>
      <c r="S169" s="355"/>
      <c r="T169" s="355"/>
      <c r="U169" s="355"/>
      <c r="V169" s="76">
        <f t="shared" si="49"/>
        <v>0</v>
      </c>
      <c r="W169" s="355"/>
      <c r="X169" s="355"/>
      <c r="Y169" s="355"/>
      <c r="Z169" s="355"/>
      <c r="AA169" s="355"/>
      <c r="AB169" s="355"/>
      <c r="AC169" s="76">
        <f t="shared" si="50"/>
        <v>0</v>
      </c>
      <c r="AD169" s="355"/>
      <c r="AE169" s="355"/>
      <c r="AF169" s="355"/>
      <c r="AG169" s="355"/>
      <c r="AH169" s="355"/>
      <c r="AI169" s="355"/>
      <c r="AJ169" s="76">
        <f t="shared" si="46"/>
        <v>0</v>
      </c>
      <c r="AK169" s="355"/>
      <c r="AL169" s="355"/>
      <c r="AM169" s="355"/>
      <c r="AN169" s="355"/>
      <c r="AO169" s="355"/>
      <c r="AP169" s="355"/>
      <c r="AQ169" s="76">
        <f t="shared" si="47"/>
        <v>0</v>
      </c>
      <c r="AS169" s="75">
        <f t="shared" si="48"/>
        <v>154</v>
      </c>
      <c r="AT169" s="76">
        <f t="shared" si="51"/>
        <v>0</v>
      </c>
      <c r="AU169" s="76">
        <f t="shared" si="52"/>
        <v>0</v>
      </c>
      <c r="AV169" s="76">
        <f t="shared" si="53"/>
        <v>0</v>
      </c>
      <c r="AX169" s="75">
        <f t="shared" si="65"/>
        <v>154</v>
      </c>
      <c r="AY169" s="355"/>
      <c r="AZ169" s="355"/>
      <c r="BA169" s="355"/>
      <c r="BB169" s="355"/>
      <c r="BC169" s="355"/>
      <c r="BD169" s="355"/>
      <c r="BE169" s="76">
        <f t="shared" si="54"/>
        <v>0</v>
      </c>
      <c r="BF169" s="355"/>
      <c r="BG169" s="355"/>
      <c r="BH169" s="355"/>
      <c r="BI169" s="355"/>
      <c r="BJ169" s="355"/>
      <c r="BK169" s="355"/>
      <c r="BL169" s="76">
        <f t="shared" si="55"/>
        <v>0</v>
      </c>
      <c r="BM169" s="355"/>
      <c r="BN169" s="355"/>
      <c r="BO169" s="355"/>
      <c r="BP169" s="355"/>
      <c r="BQ169" s="355"/>
      <c r="BR169" s="355"/>
      <c r="BS169" s="76">
        <f t="shared" si="56"/>
        <v>0</v>
      </c>
      <c r="BT169" s="355"/>
      <c r="BU169" s="355"/>
      <c r="BV169" s="355"/>
      <c r="BW169" s="355"/>
      <c r="BX169" s="355"/>
      <c r="BY169" s="355"/>
      <c r="BZ169" s="76">
        <f t="shared" si="57"/>
        <v>0</v>
      </c>
      <c r="CA169" s="355"/>
      <c r="CB169" s="355"/>
      <c r="CC169" s="355"/>
      <c r="CD169" s="355"/>
      <c r="CE169" s="355"/>
      <c r="CF169" s="355"/>
      <c r="CG169" s="76">
        <f t="shared" si="58"/>
        <v>0</v>
      </c>
      <c r="CH169" s="355"/>
      <c r="CI169" s="355"/>
      <c r="CJ169" s="355"/>
      <c r="CK169" s="355"/>
      <c r="CL169" s="355"/>
      <c r="CM169" s="355"/>
      <c r="CN169" s="76">
        <f t="shared" si="59"/>
        <v>0</v>
      </c>
      <c r="CP169" s="75">
        <f t="shared" si="60"/>
        <v>154</v>
      </c>
      <c r="CQ169" s="76">
        <f t="shared" si="61"/>
        <v>0</v>
      </c>
      <c r="CR169" s="76">
        <f t="shared" si="62"/>
        <v>0</v>
      </c>
      <c r="CS169" s="76">
        <f t="shared" si="63"/>
        <v>0</v>
      </c>
    </row>
    <row r="170" spans="1:97" ht="18" customHeight="1" x14ac:dyDescent="0.25">
      <c r="A170" s="75">
        <f t="shared" si="64"/>
        <v>155</v>
      </c>
      <c r="B170" s="355"/>
      <c r="C170" s="355"/>
      <c r="D170" s="355"/>
      <c r="E170" s="355"/>
      <c r="F170" s="355"/>
      <c r="G170" s="355"/>
      <c r="H170" s="76">
        <f t="shared" si="44"/>
        <v>0</v>
      </c>
      <c r="I170" s="355"/>
      <c r="J170" s="355"/>
      <c r="K170" s="355"/>
      <c r="L170" s="355"/>
      <c r="M170" s="355"/>
      <c r="N170" s="355"/>
      <c r="O170" s="76">
        <f t="shared" si="45"/>
        <v>0</v>
      </c>
      <c r="P170" s="355"/>
      <c r="Q170" s="355"/>
      <c r="R170" s="355"/>
      <c r="S170" s="355"/>
      <c r="T170" s="355"/>
      <c r="U170" s="355"/>
      <c r="V170" s="76">
        <f t="shared" si="49"/>
        <v>0</v>
      </c>
      <c r="W170" s="355"/>
      <c r="X170" s="355"/>
      <c r="Y170" s="355"/>
      <c r="Z170" s="355"/>
      <c r="AA170" s="355"/>
      <c r="AB170" s="355"/>
      <c r="AC170" s="76">
        <f t="shared" si="50"/>
        <v>0</v>
      </c>
      <c r="AD170" s="355"/>
      <c r="AE170" s="355"/>
      <c r="AF170" s="355"/>
      <c r="AG170" s="355"/>
      <c r="AH170" s="355"/>
      <c r="AI170" s="355"/>
      <c r="AJ170" s="76">
        <f t="shared" si="46"/>
        <v>0</v>
      </c>
      <c r="AK170" s="355"/>
      <c r="AL170" s="355"/>
      <c r="AM170" s="355"/>
      <c r="AN170" s="355"/>
      <c r="AO170" s="355"/>
      <c r="AP170" s="355"/>
      <c r="AQ170" s="76">
        <f t="shared" si="47"/>
        <v>0</v>
      </c>
      <c r="AS170" s="75">
        <f t="shared" si="48"/>
        <v>155</v>
      </c>
      <c r="AT170" s="76">
        <f t="shared" si="51"/>
        <v>0</v>
      </c>
      <c r="AU170" s="76">
        <f t="shared" si="52"/>
        <v>0</v>
      </c>
      <c r="AV170" s="76">
        <f t="shared" si="53"/>
        <v>0</v>
      </c>
      <c r="AX170" s="75">
        <f t="shared" si="65"/>
        <v>155</v>
      </c>
      <c r="AY170" s="355"/>
      <c r="AZ170" s="355"/>
      <c r="BA170" s="355"/>
      <c r="BB170" s="355"/>
      <c r="BC170" s="355"/>
      <c r="BD170" s="355"/>
      <c r="BE170" s="76">
        <f t="shared" si="54"/>
        <v>0</v>
      </c>
      <c r="BF170" s="355"/>
      <c r="BG170" s="355"/>
      <c r="BH170" s="355"/>
      <c r="BI170" s="355"/>
      <c r="BJ170" s="355"/>
      <c r="BK170" s="355"/>
      <c r="BL170" s="76">
        <f t="shared" si="55"/>
        <v>0</v>
      </c>
      <c r="BM170" s="355"/>
      <c r="BN170" s="355"/>
      <c r="BO170" s="355"/>
      <c r="BP170" s="355"/>
      <c r="BQ170" s="355"/>
      <c r="BR170" s="355"/>
      <c r="BS170" s="76">
        <f t="shared" si="56"/>
        <v>0</v>
      </c>
      <c r="BT170" s="355"/>
      <c r="BU170" s="355"/>
      <c r="BV170" s="355"/>
      <c r="BW170" s="355"/>
      <c r="BX170" s="355"/>
      <c r="BY170" s="355"/>
      <c r="BZ170" s="76">
        <f t="shared" si="57"/>
        <v>0</v>
      </c>
      <c r="CA170" s="355"/>
      <c r="CB170" s="355"/>
      <c r="CC170" s="355"/>
      <c r="CD170" s="355"/>
      <c r="CE170" s="355"/>
      <c r="CF170" s="355"/>
      <c r="CG170" s="76">
        <f t="shared" si="58"/>
        <v>0</v>
      </c>
      <c r="CH170" s="355"/>
      <c r="CI170" s="355"/>
      <c r="CJ170" s="355"/>
      <c r="CK170" s="355"/>
      <c r="CL170" s="355"/>
      <c r="CM170" s="355"/>
      <c r="CN170" s="76">
        <f t="shared" si="59"/>
        <v>0</v>
      </c>
      <c r="CP170" s="75">
        <f t="shared" si="60"/>
        <v>155</v>
      </c>
      <c r="CQ170" s="76">
        <f t="shared" si="61"/>
        <v>0</v>
      </c>
      <c r="CR170" s="76">
        <f t="shared" si="62"/>
        <v>0</v>
      </c>
      <c r="CS170" s="76">
        <f t="shared" si="63"/>
        <v>0</v>
      </c>
    </row>
    <row r="171" spans="1:97" ht="18" customHeight="1" x14ac:dyDescent="0.25">
      <c r="A171" s="75">
        <f t="shared" si="64"/>
        <v>156</v>
      </c>
      <c r="B171" s="355"/>
      <c r="C171" s="355"/>
      <c r="D171" s="355"/>
      <c r="E171" s="355"/>
      <c r="F171" s="355"/>
      <c r="G171" s="355"/>
      <c r="H171" s="76">
        <f t="shared" si="44"/>
        <v>0</v>
      </c>
      <c r="I171" s="355"/>
      <c r="J171" s="355"/>
      <c r="K171" s="355"/>
      <c r="L171" s="355"/>
      <c r="M171" s="355"/>
      <c r="N171" s="355"/>
      <c r="O171" s="76">
        <f t="shared" si="45"/>
        <v>0</v>
      </c>
      <c r="P171" s="355"/>
      <c r="Q171" s="355"/>
      <c r="R171" s="355"/>
      <c r="S171" s="355"/>
      <c r="T171" s="355"/>
      <c r="U171" s="355"/>
      <c r="V171" s="76">
        <f t="shared" si="49"/>
        <v>0</v>
      </c>
      <c r="W171" s="355"/>
      <c r="X171" s="355"/>
      <c r="Y171" s="355"/>
      <c r="Z171" s="355"/>
      <c r="AA171" s="355"/>
      <c r="AB171" s="355"/>
      <c r="AC171" s="76">
        <f t="shared" si="50"/>
        <v>0</v>
      </c>
      <c r="AD171" s="355"/>
      <c r="AE171" s="355"/>
      <c r="AF171" s="355"/>
      <c r="AG171" s="355"/>
      <c r="AH171" s="355"/>
      <c r="AI171" s="355"/>
      <c r="AJ171" s="76">
        <f t="shared" si="46"/>
        <v>0</v>
      </c>
      <c r="AK171" s="355"/>
      <c r="AL171" s="355"/>
      <c r="AM171" s="355"/>
      <c r="AN171" s="355"/>
      <c r="AO171" s="355"/>
      <c r="AP171" s="355"/>
      <c r="AQ171" s="76">
        <f t="shared" si="47"/>
        <v>0</v>
      </c>
      <c r="AS171" s="75">
        <f t="shared" si="48"/>
        <v>156</v>
      </c>
      <c r="AT171" s="76">
        <f t="shared" si="51"/>
        <v>0</v>
      </c>
      <c r="AU171" s="76">
        <f t="shared" si="52"/>
        <v>0</v>
      </c>
      <c r="AV171" s="76">
        <f t="shared" si="53"/>
        <v>0</v>
      </c>
      <c r="AX171" s="75">
        <f t="shared" si="65"/>
        <v>156</v>
      </c>
      <c r="AY171" s="355"/>
      <c r="AZ171" s="355"/>
      <c r="BA171" s="355"/>
      <c r="BB171" s="355"/>
      <c r="BC171" s="355"/>
      <c r="BD171" s="355"/>
      <c r="BE171" s="76">
        <f t="shared" si="54"/>
        <v>0</v>
      </c>
      <c r="BF171" s="355"/>
      <c r="BG171" s="355"/>
      <c r="BH171" s="355"/>
      <c r="BI171" s="355"/>
      <c r="BJ171" s="355"/>
      <c r="BK171" s="355"/>
      <c r="BL171" s="76">
        <f t="shared" si="55"/>
        <v>0</v>
      </c>
      <c r="BM171" s="355"/>
      <c r="BN171" s="355"/>
      <c r="BO171" s="355"/>
      <c r="BP171" s="355"/>
      <c r="BQ171" s="355"/>
      <c r="BR171" s="355"/>
      <c r="BS171" s="76">
        <f t="shared" si="56"/>
        <v>0</v>
      </c>
      <c r="BT171" s="355"/>
      <c r="BU171" s="355"/>
      <c r="BV171" s="355"/>
      <c r="BW171" s="355"/>
      <c r="BX171" s="355"/>
      <c r="BY171" s="355"/>
      <c r="BZ171" s="76">
        <f t="shared" si="57"/>
        <v>0</v>
      </c>
      <c r="CA171" s="355"/>
      <c r="CB171" s="355"/>
      <c r="CC171" s="355"/>
      <c r="CD171" s="355"/>
      <c r="CE171" s="355"/>
      <c r="CF171" s="355"/>
      <c r="CG171" s="76">
        <f t="shared" si="58"/>
        <v>0</v>
      </c>
      <c r="CH171" s="355"/>
      <c r="CI171" s="355"/>
      <c r="CJ171" s="355"/>
      <c r="CK171" s="355"/>
      <c r="CL171" s="355"/>
      <c r="CM171" s="355"/>
      <c r="CN171" s="76">
        <f t="shared" si="59"/>
        <v>0</v>
      </c>
      <c r="CP171" s="75">
        <f t="shared" si="60"/>
        <v>156</v>
      </c>
      <c r="CQ171" s="76">
        <f t="shared" si="61"/>
        <v>0</v>
      </c>
      <c r="CR171" s="76">
        <f t="shared" si="62"/>
        <v>0</v>
      </c>
      <c r="CS171" s="76">
        <f t="shared" si="63"/>
        <v>0</v>
      </c>
    </row>
    <row r="172" spans="1:97" ht="18" customHeight="1" x14ac:dyDescent="0.25">
      <c r="A172" s="75">
        <f t="shared" si="64"/>
        <v>157</v>
      </c>
      <c r="B172" s="355"/>
      <c r="C172" s="355"/>
      <c r="D172" s="355"/>
      <c r="E172" s="355"/>
      <c r="F172" s="355"/>
      <c r="G172" s="355"/>
      <c r="H172" s="76">
        <f t="shared" si="44"/>
        <v>0</v>
      </c>
      <c r="I172" s="355"/>
      <c r="J172" s="355"/>
      <c r="K172" s="355"/>
      <c r="L172" s="355"/>
      <c r="M172" s="355"/>
      <c r="N172" s="355"/>
      <c r="O172" s="76">
        <f t="shared" si="45"/>
        <v>0</v>
      </c>
      <c r="P172" s="355"/>
      <c r="Q172" s="355"/>
      <c r="R172" s="355"/>
      <c r="S172" s="355"/>
      <c r="T172" s="355"/>
      <c r="U172" s="355"/>
      <c r="V172" s="76">
        <f t="shared" si="49"/>
        <v>0</v>
      </c>
      <c r="W172" s="355"/>
      <c r="X172" s="355"/>
      <c r="Y172" s="355"/>
      <c r="Z172" s="355"/>
      <c r="AA172" s="355"/>
      <c r="AB172" s="355"/>
      <c r="AC172" s="76">
        <f t="shared" si="50"/>
        <v>0</v>
      </c>
      <c r="AD172" s="355"/>
      <c r="AE172" s="355"/>
      <c r="AF172" s="355"/>
      <c r="AG172" s="355"/>
      <c r="AH172" s="355"/>
      <c r="AI172" s="355"/>
      <c r="AJ172" s="76">
        <f t="shared" si="46"/>
        <v>0</v>
      </c>
      <c r="AK172" s="355"/>
      <c r="AL172" s="355"/>
      <c r="AM172" s="355"/>
      <c r="AN172" s="355"/>
      <c r="AO172" s="355"/>
      <c r="AP172" s="355"/>
      <c r="AQ172" s="76">
        <f t="shared" si="47"/>
        <v>0</v>
      </c>
      <c r="AS172" s="75">
        <f t="shared" si="48"/>
        <v>157</v>
      </c>
      <c r="AT172" s="76">
        <f t="shared" si="51"/>
        <v>0</v>
      </c>
      <c r="AU172" s="76">
        <f t="shared" si="52"/>
        <v>0</v>
      </c>
      <c r="AV172" s="76">
        <f t="shared" si="53"/>
        <v>0</v>
      </c>
      <c r="AX172" s="75">
        <f t="shared" si="65"/>
        <v>157</v>
      </c>
      <c r="AY172" s="355"/>
      <c r="AZ172" s="355"/>
      <c r="BA172" s="355"/>
      <c r="BB172" s="355"/>
      <c r="BC172" s="355"/>
      <c r="BD172" s="355"/>
      <c r="BE172" s="76">
        <f t="shared" si="54"/>
        <v>0</v>
      </c>
      <c r="BF172" s="355"/>
      <c r="BG172" s="355"/>
      <c r="BH172" s="355"/>
      <c r="BI172" s="355"/>
      <c r="BJ172" s="355"/>
      <c r="BK172" s="355"/>
      <c r="BL172" s="76">
        <f t="shared" si="55"/>
        <v>0</v>
      </c>
      <c r="BM172" s="355"/>
      <c r="BN172" s="355"/>
      <c r="BO172" s="355"/>
      <c r="BP172" s="355"/>
      <c r="BQ172" s="355"/>
      <c r="BR172" s="355"/>
      <c r="BS172" s="76">
        <f t="shared" si="56"/>
        <v>0</v>
      </c>
      <c r="BT172" s="355"/>
      <c r="BU172" s="355"/>
      <c r="BV172" s="355"/>
      <c r="BW172" s="355"/>
      <c r="BX172" s="355"/>
      <c r="BY172" s="355"/>
      <c r="BZ172" s="76">
        <f t="shared" si="57"/>
        <v>0</v>
      </c>
      <c r="CA172" s="355"/>
      <c r="CB172" s="355"/>
      <c r="CC172" s="355"/>
      <c r="CD172" s="355"/>
      <c r="CE172" s="355"/>
      <c r="CF172" s="355"/>
      <c r="CG172" s="76">
        <f t="shared" si="58"/>
        <v>0</v>
      </c>
      <c r="CH172" s="355"/>
      <c r="CI172" s="355"/>
      <c r="CJ172" s="355"/>
      <c r="CK172" s="355"/>
      <c r="CL172" s="355"/>
      <c r="CM172" s="355"/>
      <c r="CN172" s="76">
        <f t="shared" si="59"/>
        <v>0</v>
      </c>
      <c r="CP172" s="75">
        <f t="shared" si="60"/>
        <v>157</v>
      </c>
      <c r="CQ172" s="76">
        <f t="shared" si="61"/>
        <v>0</v>
      </c>
      <c r="CR172" s="76">
        <f t="shared" si="62"/>
        <v>0</v>
      </c>
      <c r="CS172" s="76">
        <f t="shared" si="63"/>
        <v>0</v>
      </c>
    </row>
    <row r="173" spans="1:97" ht="18" customHeight="1" x14ac:dyDescent="0.25">
      <c r="A173" s="75">
        <f t="shared" si="64"/>
        <v>158</v>
      </c>
      <c r="B173" s="355"/>
      <c r="C173" s="355"/>
      <c r="D173" s="355"/>
      <c r="E173" s="355"/>
      <c r="F173" s="355"/>
      <c r="G173" s="355"/>
      <c r="H173" s="76">
        <f t="shared" si="44"/>
        <v>0</v>
      </c>
      <c r="I173" s="355"/>
      <c r="J173" s="355"/>
      <c r="K173" s="355"/>
      <c r="L173" s="355"/>
      <c r="M173" s="355"/>
      <c r="N173" s="355"/>
      <c r="O173" s="76">
        <f t="shared" si="45"/>
        <v>0</v>
      </c>
      <c r="P173" s="355"/>
      <c r="Q173" s="355"/>
      <c r="R173" s="355"/>
      <c r="S173" s="355"/>
      <c r="T173" s="355"/>
      <c r="U173" s="355"/>
      <c r="V173" s="76">
        <f t="shared" si="49"/>
        <v>0</v>
      </c>
      <c r="W173" s="355"/>
      <c r="X173" s="355"/>
      <c r="Y173" s="355"/>
      <c r="Z173" s="355"/>
      <c r="AA173" s="355"/>
      <c r="AB173" s="355"/>
      <c r="AC173" s="76">
        <f t="shared" si="50"/>
        <v>0</v>
      </c>
      <c r="AD173" s="355"/>
      <c r="AE173" s="355"/>
      <c r="AF173" s="355"/>
      <c r="AG173" s="355"/>
      <c r="AH173" s="355"/>
      <c r="AI173" s="355"/>
      <c r="AJ173" s="76">
        <f t="shared" si="46"/>
        <v>0</v>
      </c>
      <c r="AK173" s="355"/>
      <c r="AL173" s="355"/>
      <c r="AM173" s="355"/>
      <c r="AN173" s="355"/>
      <c r="AO173" s="355"/>
      <c r="AP173" s="355"/>
      <c r="AQ173" s="76">
        <f t="shared" si="47"/>
        <v>0</v>
      </c>
      <c r="AS173" s="75">
        <f t="shared" si="48"/>
        <v>158</v>
      </c>
      <c r="AT173" s="76">
        <f t="shared" si="51"/>
        <v>0</v>
      </c>
      <c r="AU173" s="76">
        <f t="shared" si="52"/>
        <v>0</v>
      </c>
      <c r="AV173" s="76">
        <f t="shared" si="53"/>
        <v>0</v>
      </c>
      <c r="AX173" s="75">
        <f t="shared" si="65"/>
        <v>158</v>
      </c>
      <c r="AY173" s="355"/>
      <c r="AZ173" s="355"/>
      <c r="BA173" s="355"/>
      <c r="BB173" s="355"/>
      <c r="BC173" s="355"/>
      <c r="BD173" s="355"/>
      <c r="BE173" s="76">
        <f t="shared" si="54"/>
        <v>0</v>
      </c>
      <c r="BF173" s="355"/>
      <c r="BG173" s="355"/>
      <c r="BH173" s="355"/>
      <c r="BI173" s="355"/>
      <c r="BJ173" s="355"/>
      <c r="BK173" s="355"/>
      <c r="BL173" s="76">
        <f t="shared" si="55"/>
        <v>0</v>
      </c>
      <c r="BM173" s="355"/>
      <c r="BN173" s="355"/>
      <c r="BO173" s="355"/>
      <c r="BP173" s="355"/>
      <c r="BQ173" s="355"/>
      <c r="BR173" s="355"/>
      <c r="BS173" s="76">
        <f t="shared" si="56"/>
        <v>0</v>
      </c>
      <c r="BT173" s="355"/>
      <c r="BU173" s="355"/>
      <c r="BV173" s="355"/>
      <c r="BW173" s="355"/>
      <c r="BX173" s="355"/>
      <c r="BY173" s="355"/>
      <c r="BZ173" s="76">
        <f t="shared" si="57"/>
        <v>0</v>
      </c>
      <c r="CA173" s="355"/>
      <c r="CB173" s="355"/>
      <c r="CC173" s="355"/>
      <c r="CD173" s="355"/>
      <c r="CE173" s="355"/>
      <c r="CF173" s="355"/>
      <c r="CG173" s="76">
        <f t="shared" si="58"/>
        <v>0</v>
      </c>
      <c r="CH173" s="355"/>
      <c r="CI173" s="355"/>
      <c r="CJ173" s="355"/>
      <c r="CK173" s="355"/>
      <c r="CL173" s="355"/>
      <c r="CM173" s="355"/>
      <c r="CN173" s="76">
        <f t="shared" si="59"/>
        <v>0</v>
      </c>
      <c r="CP173" s="75">
        <f t="shared" si="60"/>
        <v>158</v>
      </c>
      <c r="CQ173" s="76">
        <f t="shared" si="61"/>
        <v>0</v>
      </c>
      <c r="CR173" s="76">
        <f t="shared" si="62"/>
        <v>0</v>
      </c>
      <c r="CS173" s="76">
        <f t="shared" si="63"/>
        <v>0</v>
      </c>
    </row>
    <row r="174" spans="1:97" ht="18" customHeight="1" x14ac:dyDescent="0.25">
      <c r="A174" s="75">
        <f t="shared" si="64"/>
        <v>159</v>
      </c>
      <c r="B174" s="355"/>
      <c r="C174" s="355"/>
      <c r="D174" s="355"/>
      <c r="E174" s="355"/>
      <c r="F174" s="355"/>
      <c r="G174" s="355"/>
      <c r="H174" s="76">
        <f t="shared" si="44"/>
        <v>0</v>
      </c>
      <c r="I174" s="355"/>
      <c r="J174" s="355"/>
      <c r="K174" s="355"/>
      <c r="L174" s="355"/>
      <c r="M174" s="355"/>
      <c r="N174" s="355"/>
      <c r="O174" s="76">
        <f t="shared" si="45"/>
        <v>0</v>
      </c>
      <c r="P174" s="355"/>
      <c r="Q174" s="355"/>
      <c r="R174" s="355"/>
      <c r="S174" s="355"/>
      <c r="T174" s="355"/>
      <c r="U174" s="355"/>
      <c r="V174" s="76">
        <f t="shared" si="49"/>
        <v>0</v>
      </c>
      <c r="W174" s="355"/>
      <c r="X174" s="355"/>
      <c r="Y174" s="355"/>
      <c r="Z174" s="355"/>
      <c r="AA174" s="355"/>
      <c r="AB174" s="355"/>
      <c r="AC174" s="76">
        <f t="shared" si="50"/>
        <v>0</v>
      </c>
      <c r="AD174" s="355"/>
      <c r="AE174" s="355"/>
      <c r="AF174" s="355"/>
      <c r="AG174" s="355"/>
      <c r="AH174" s="355"/>
      <c r="AI174" s="355"/>
      <c r="AJ174" s="76">
        <f t="shared" si="46"/>
        <v>0</v>
      </c>
      <c r="AK174" s="355"/>
      <c r="AL174" s="355"/>
      <c r="AM174" s="355"/>
      <c r="AN174" s="355"/>
      <c r="AO174" s="355"/>
      <c r="AP174" s="355"/>
      <c r="AQ174" s="76">
        <f t="shared" si="47"/>
        <v>0</v>
      </c>
      <c r="AS174" s="75">
        <f t="shared" si="48"/>
        <v>159</v>
      </c>
      <c r="AT174" s="76">
        <f t="shared" si="51"/>
        <v>0</v>
      </c>
      <c r="AU174" s="76">
        <f t="shared" si="52"/>
        <v>0</v>
      </c>
      <c r="AV174" s="76">
        <f t="shared" si="53"/>
        <v>0</v>
      </c>
      <c r="AX174" s="75">
        <f t="shared" si="65"/>
        <v>159</v>
      </c>
      <c r="AY174" s="355"/>
      <c r="AZ174" s="355"/>
      <c r="BA174" s="355"/>
      <c r="BB174" s="355"/>
      <c r="BC174" s="355"/>
      <c r="BD174" s="355"/>
      <c r="BE174" s="76">
        <f t="shared" si="54"/>
        <v>0</v>
      </c>
      <c r="BF174" s="355"/>
      <c r="BG174" s="355"/>
      <c r="BH174" s="355"/>
      <c r="BI174" s="355"/>
      <c r="BJ174" s="355"/>
      <c r="BK174" s="355"/>
      <c r="BL174" s="76">
        <f t="shared" si="55"/>
        <v>0</v>
      </c>
      <c r="BM174" s="355"/>
      <c r="BN174" s="355"/>
      <c r="BO174" s="355"/>
      <c r="BP174" s="355"/>
      <c r="BQ174" s="355"/>
      <c r="BR174" s="355"/>
      <c r="BS174" s="76">
        <f t="shared" si="56"/>
        <v>0</v>
      </c>
      <c r="BT174" s="355"/>
      <c r="BU174" s="355"/>
      <c r="BV174" s="355"/>
      <c r="BW174" s="355"/>
      <c r="BX174" s="355"/>
      <c r="BY174" s="355"/>
      <c r="BZ174" s="76">
        <f t="shared" si="57"/>
        <v>0</v>
      </c>
      <c r="CA174" s="355"/>
      <c r="CB174" s="355"/>
      <c r="CC174" s="355"/>
      <c r="CD174" s="355"/>
      <c r="CE174" s="355"/>
      <c r="CF174" s="355"/>
      <c r="CG174" s="76">
        <f t="shared" si="58"/>
        <v>0</v>
      </c>
      <c r="CH174" s="355"/>
      <c r="CI174" s="355"/>
      <c r="CJ174" s="355"/>
      <c r="CK174" s="355"/>
      <c r="CL174" s="355"/>
      <c r="CM174" s="355"/>
      <c r="CN174" s="76">
        <f t="shared" si="59"/>
        <v>0</v>
      </c>
      <c r="CP174" s="75">
        <f t="shared" si="60"/>
        <v>159</v>
      </c>
      <c r="CQ174" s="76">
        <f t="shared" si="61"/>
        <v>0</v>
      </c>
      <c r="CR174" s="76">
        <f t="shared" si="62"/>
        <v>0</v>
      </c>
      <c r="CS174" s="76">
        <f t="shared" si="63"/>
        <v>0</v>
      </c>
    </row>
    <row r="175" spans="1:97" ht="18" customHeight="1" x14ac:dyDescent="0.25">
      <c r="A175" s="75">
        <f t="shared" si="64"/>
        <v>160</v>
      </c>
      <c r="B175" s="355"/>
      <c r="C175" s="355"/>
      <c r="D175" s="355"/>
      <c r="E175" s="355"/>
      <c r="F175" s="355"/>
      <c r="G175" s="355"/>
      <c r="H175" s="76">
        <f t="shared" si="44"/>
        <v>0</v>
      </c>
      <c r="I175" s="355"/>
      <c r="J175" s="355"/>
      <c r="K175" s="355"/>
      <c r="L175" s="355"/>
      <c r="M175" s="355"/>
      <c r="N175" s="355"/>
      <c r="O175" s="76">
        <f t="shared" si="45"/>
        <v>0</v>
      </c>
      <c r="P175" s="355"/>
      <c r="Q175" s="355"/>
      <c r="R175" s="355"/>
      <c r="S175" s="355"/>
      <c r="T175" s="355"/>
      <c r="U175" s="355"/>
      <c r="V175" s="76">
        <f t="shared" si="49"/>
        <v>0</v>
      </c>
      <c r="W175" s="355"/>
      <c r="X175" s="355"/>
      <c r="Y175" s="355"/>
      <c r="Z175" s="355"/>
      <c r="AA175" s="355"/>
      <c r="AB175" s="355"/>
      <c r="AC175" s="76">
        <f t="shared" si="50"/>
        <v>0</v>
      </c>
      <c r="AD175" s="355"/>
      <c r="AE175" s="355"/>
      <c r="AF175" s="355"/>
      <c r="AG175" s="355"/>
      <c r="AH175" s="355"/>
      <c r="AI175" s="355"/>
      <c r="AJ175" s="76">
        <f t="shared" si="46"/>
        <v>0</v>
      </c>
      <c r="AK175" s="355"/>
      <c r="AL175" s="355"/>
      <c r="AM175" s="355"/>
      <c r="AN175" s="355"/>
      <c r="AO175" s="355"/>
      <c r="AP175" s="355"/>
      <c r="AQ175" s="76">
        <f t="shared" si="47"/>
        <v>0</v>
      </c>
      <c r="AS175" s="75">
        <f t="shared" si="48"/>
        <v>160</v>
      </c>
      <c r="AT175" s="76">
        <f t="shared" si="51"/>
        <v>0</v>
      </c>
      <c r="AU175" s="76">
        <f t="shared" si="52"/>
        <v>0</v>
      </c>
      <c r="AV175" s="76">
        <f t="shared" si="53"/>
        <v>0</v>
      </c>
      <c r="AX175" s="75">
        <f t="shared" si="65"/>
        <v>160</v>
      </c>
      <c r="AY175" s="355"/>
      <c r="AZ175" s="355"/>
      <c r="BA175" s="355"/>
      <c r="BB175" s="355"/>
      <c r="BC175" s="355"/>
      <c r="BD175" s="355"/>
      <c r="BE175" s="76">
        <f t="shared" si="54"/>
        <v>0</v>
      </c>
      <c r="BF175" s="355"/>
      <c r="BG175" s="355"/>
      <c r="BH175" s="355"/>
      <c r="BI175" s="355"/>
      <c r="BJ175" s="355"/>
      <c r="BK175" s="355"/>
      <c r="BL175" s="76">
        <f t="shared" si="55"/>
        <v>0</v>
      </c>
      <c r="BM175" s="355"/>
      <c r="BN175" s="355"/>
      <c r="BO175" s="355"/>
      <c r="BP175" s="355"/>
      <c r="BQ175" s="355"/>
      <c r="BR175" s="355"/>
      <c r="BS175" s="76">
        <f t="shared" si="56"/>
        <v>0</v>
      </c>
      <c r="BT175" s="355"/>
      <c r="BU175" s="355"/>
      <c r="BV175" s="355"/>
      <c r="BW175" s="355"/>
      <c r="BX175" s="355"/>
      <c r="BY175" s="355"/>
      <c r="BZ175" s="76">
        <f t="shared" si="57"/>
        <v>0</v>
      </c>
      <c r="CA175" s="355"/>
      <c r="CB175" s="355"/>
      <c r="CC175" s="355"/>
      <c r="CD175" s="355"/>
      <c r="CE175" s="355"/>
      <c r="CF175" s="355"/>
      <c r="CG175" s="76">
        <f t="shared" si="58"/>
        <v>0</v>
      </c>
      <c r="CH175" s="355"/>
      <c r="CI175" s="355"/>
      <c r="CJ175" s="355"/>
      <c r="CK175" s="355"/>
      <c r="CL175" s="355"/>
      <c r="CM175" s="355"/>
      <c r="CN175" s="76">
        <f t="shared" si="59"/>
        <v>0</v>
      </c>
      <c r="CP175" s="75">
        <f t="shared" si="60"/>
        <v>160</v>
      </c>
      <c r="CQ175" s="76">
        <f t="shared" si="61"/>
        <v>0</v>
      </c>
      <c r="CR175" s="76">
        <f t="shared" si="62"/>
        <v>0</v>
      </c>
      <c r="CS175" s="76">
        <f t="shared" si="63"/>
        <v>0</v>
      </c>
    </row>
    <row r="176" spans="1:97" ht="18" customHeight="1" x14ac:dyDescent="0.25">
      <c r="A176" s="75">
        <f t="shared" si="64"/>
        <v>161</v>
      </c>
      <c r="B176" s="355"/>
      <c r="C176" s="355"/>
      <c r="D176" s="355"/>
      <c r="E176" s="355"/>
      <c r="F176" s="355"/>
      <c r="G176" s="355"/>
      <c r="H176" s="76">
        <f t="shared" si="44"/>
        <v>0</v>
      </c>
      <c r="I176" s="355"/>
      <c r="J176" s="355"/>
      <c r="K176" s="355"/>
      <c r="L176" s="355"/>
      <c r="M176" s="355"/>
      <c r="N176" s="355"/>
      <c r="O176" s="76">
        <f t="shared" si="45"/>
        <v>0</v>
      </c>
      <c r="P176" s="355"/>
      <c r="Q176" s="355"/>
      <c r="R176" s="355"/>
      <c r="S176" s="355"/>
      <c r="T176" s="355"/>
      <c r="U176" s="355"/>
      <c r="V176" s="76">
        <f t="shared" si="49"/>
        <v>0</v>
      </c>
      <c r="W176" s="355"/>
      <c r="X176" s="355"/>
      <c r="Y176" s="355"/>
      <c r="Z176" s="355"/>
      <c r="AA176" s="355"/>
      <c r="AB176" s="355"/>
      <c r="AC176" s="76">
        <f t="shared" si="50"/>
        <v>0</v>
      </c>
      <c r="AD176" s="355"/>
      <c r="AE176" s="355"/>
      <c r="AF176" s="355"/>
      <c r="AG176" s="355"/>
      <c r="AH176" s="355"/>
      <c r="AI176" s="355"/>
      <c r="AJ176" s="76">
        <f t="shared" si="46"/>
        <v>0</v>
      </c>
      <c r="AK176" s="355"/>
      <c r="AL176" s="355"/>
      <c r="AM176" s="355"/>
      <c r="AN176" s="355"/>
      <c r="AO176" s="355"/>
      <c r="AP176" s="355"/>
      <c r="AQ176" s="76">
        <f t="shared" si="47"/>
        <v>0</v>
      </c>
      <c r="AS176" s="75">
        <f t="shared" si="48"/>
        <v>161</v>
      </c>
      <c r="AT176" s="76">
        <f t="shared" si="51"/>
        <v>0</v>
      </c>
      <c r="AU176" s="76">
        <f t="shared" si="52"/>
        <v>0</v>
      </c>
      <c r="AV176" s="76">
        <f t="shared" si="53"/>
        <v>0</v>
      </c>
      <c r="AX176" s="75">
        <f t="shared" si="65"/>
        <v>161</v>
      </c>
      <c r="AY176" s="355"/>
      <c r="AZ176" s="355"/>
      <c r="BA176" s="355"/>
      <c r="BB176" s="355"/>
      <c r="BC176" s="355"/>
      <c r="BD176" s="355"/>
      <c r="BE176" s="76">
        <f t="shared" si="54"/>
        <v>0</v>
      </c>
      <c r="BF176" s="355"/>
      <c r="BG176" s="355"/>
      <c r="BH176" s="355"/>
      <c r="BI176" s="355"/>
      <c r="BJ176" s="355"/>
      <c r="BK176" s="355"/>
      <c r="BL176" s="76">
        <f t="shared" si="55"/>
        <v>0</v>
      </c>
      <c r="BM176" s="355"/>
      <c r="BN176" s="355"/>
      <c r="BO176" s="355"/>
      <c r="BP176" s="355"/>
      <c r="BQ176" s="355"/>
      <c r="BR176" s="355"/>
      <c r="BS176" s="76">
        <f t="shared" si="56"/>
        <v>0</v>
      </c>
      <c r="BT176" s="355"/>
      <c r="BU176" s="355"/>
      <c r="BV176" s="355"/>
      <c r="BW176" s="355"/>
      <c r="BX176" s="355"/>
      <c r="BY176" s="355"/>
      <c r="BZ176" s="76">
        <f t="shared" si="57"/>
        <v>0</v>
      </c>
      <c r="CA176" s="355"/>
      <c r="CB176" s="355"/>
      <c r="CC176" s="355"/>
      <c r="CD176" s="355"/>
      <c r="CE176" s="355"/>
      <c r="CF176" s="355"/>
      <c r="CG176" s="76">
        <f t="shared" si="58"/>
        <v>0</v>
      </c>
      <c r="CH176" s="355"/>
      <c r="CI176" s="355"/>
      <c r="CJ176" s="355"/>
      <c r="CK176" s="355"/>
      <c r="CL176" s="355"/>
      <c r="CM176" s="355"/>
      <c r="CN176" s="76">
        <f t="shared" si="59"/>
        <v>0</v>
      </c>
      <c r="CP176" s="75">
        <f t="shared" si="60"/>
        <v>161</v>
      </c>
      <c r="CQ176" s="76">
        <f t="shared" si="61"/>
        <v>0</v>
      </c>
      <c r="CR176" s="76">
        <f t="shared" si="62"/>
        <v>0</v>
      </c>
      <c r="CS176" s="76">
        <f t="shared" si="63"/>
        <v>0</v>
      </c>
    </row>
    <row r="177" spans="1:97" ht="18" customHeight="1" x14ac:dyDescent="0.25">
      <c r="A177" s="75">
        <f t="shared" si="64"/>
        <v>162</v>
      </c>
      <c r="B177" s="355"/>
      <c r="C177" s="355"/>
      <c r="D177" s="355"/>
      <c r="E177" s="355"/>
      <c r="F177" s="355"/>
      <c r="G177" s="355"/>
      <c r="H177" s="76">
        <f t="shared" si="44"/>
        <v>0</v>
      </c>
      <c r="I177" s="355"/>
      <c r="J177" s="355"/>
      <c r="K177" s="355"/>
      <c r="L177" s="355"/>
      <c r="M177" s="355"/>
      <c r="N177" s="355"/>
      <c r="O177" s="76">
        <f t="shared" si="45"/>
        <v>0</v>
      </c>
      <c r="P177" s="355"/>
      <c r="Q177" s="355"/>
      <c r="R177" s="355"/>
      <c r="S177" s="355"/>
      <c r="T177" s="355"/>
      <c r="U177" s="355"/>
      <c r="V177" s="76">
        <f t="shared" si="49"/>
        <v>0</v>
      </c>
      <c r="W177" s="355"/>
      <c r="X177" s="355"/>
      <c r="Y177" s="355"/>
      <c r="Z177" s="355"/>
      <c r="AA177" s="355"/>
      <c r="AB177" s="355"/>
      <c r="AC177" s="76">
        <f t="shared" si="50"/>
        <v>0</v>
      </c>
      <c r="AD177" s="355"/>
      <c r="AE177" s="355"/>
      <c r="AF177" s="355"/>
      <c r="AG177" s="355"/>
      <c r="AH177" s="355"/>
      <c r="AI177" s="355"/>
      <c r="AJ177" s="76">
        <f t="shared" si="46"/>
        <v>0</v>
      </c>
      <c r="AK177" s="355"/>
      <c r="AL177" s="355"/>
      <c r="AM177" s="355"/>
      <c r="AN177" s="355"/>
      <c r="AO177" s="355"/>
      <c r="AP177" s="355"/>
      <c r="AQ177" s="76">
        <f t="shared" si="47"/>
        <v>0</v>
      </c>
      <c r="AS177" s="75">
        <f t="shared" si="48"/>
        <v>162</v>
      </c>
      <c r="AT177" s="76">
        <f t="shared" si="51"/>
        <v>0</v>
      </c>
      <c r="AU177" s="76">
        <f t="shared" si="52"/>
        <v>0</v>
      </c>
      <c r="AV177" s="76">
        <f t="shared" si="53"/>
        <v>0</v>
      </c>
      <c r="AX177" s="75">
        <f t="shared" si="65"/>
        <v>162</v>
      </c>
      <c r="AY177" s="355"/>
      <c r="AZ177" s="355"/>
      <c r="BA177" s="355"/>
      <c r="BB177" s="355"/>
      <c r="BC177" s="355"/>
      <c r="BD177" s="355"/>
      <c r="BE177" s="76">
        <f t="shared" si="54"/>
        <v>0</v>
      </c>
      <c r="BF177" s="355"/>
      <c r="BG177" s="355"/>
      <c r="BH177" s="355"/>
      <c r="BI177" s="355"/>
      <c r="BJ177" s="355"/>
      <c r="BK177" s="355"/>
      <c r="BL177" s="76">
        <f t="shared" si="55"/>
        <v>0</v>
      </c>
      <c r="BM177" s="355"/>
      <c r="BN177" s="355"/>
      <c r="BO177" s="355"/>
      <c r="BP177" s="355"/>
      <c r="BQ177" s="355"/>
      <c r="BR177" s="355"/>
      <c r="BS177" s="76">
        <f t="shared" si="56"/>
        <v>0</v>
      </c>
      <c r="BT177" s="355"/>
      <c r="BU177" s="355"/>
      <c r="BV177" s="355"/>
      <c r="BW177" s="355"/>
      <c r="BX177" s="355"/>
      <c r="BY177" s="355"/>
      <c r="BZ177" s="76">
        <f t="shared" si="57"/>
        <v>0</v>
      </c>
      <c r="CA177" s="355"/>
      <c r="CB177" s="355"/>
      <c r="CC177" s="355"/>
      <c r="CD177" s="355"/>
      <c r="CE177" s="355"/>
      <c r="CF177" s="355"/>
      <c r="CG177" s="76">
        <f t="shared" si="58"/>
        <v>0</v>
      </c>
      <c r="CH177" s="355"/>
      <c r="CI177" s="355"/>
      <c r="CJ177" s="355"/>
      <c r="CK177" s="355"/>
      <c r="CL177" s="355"/>
      <c r="CM177" s="355"/>
      <c r="CN177" s="76">
        <f t="shared" si="59"/>
        <v>0</v>
      </c>
      <c r="CP177" s="75">
        <f t="shared" si="60"/>
        <v>162</v>
      </c>
      <c r="CQ177" s="76">
        <f t="shared" si="61"/>
        <v>0</v>
      </c>
      <c r="CR177" s="76">
        <f t="shared" si="62"/>
        <v>0</v>
      </c>
      <c r="CS177" s="76">
        <f t="shared" si="63"/>
        <v>0</v>
      </c>
    </row>
    <row r="178" spans="1:97" ht="18" customHeight="1" x14ac:dyDescent="0.25">
      <c r="A178" s="75">
        <f t="shared" si="64"/>
        <v>163</v>
      </c>
      <c r="B178" s="355"/>
      <c r="C178" s="355"/>
      <c r="D178" s="355"/>
      <c r="E178" s="355"/>
      <c r="F178" s="355"/>
      <c r="G178" s="355"/>
      <c r="H178" s="76">
        <f t="shared" si="44"/>
        <v>0</v>
      </c>
      <c r="I178" s="355"/>
      <c r="J178" s="355"/>
      <c r="K178" s="355"/>
      <c r="L178" s="355"/>
      <c r="M178" s="355"/>
      <c r="N178" s="355"/>
      <c r="O178" s="76">
        <f t="shared" si="45"/>
        <v>0</v>
      </c>
      <c r="P178" s="355"/>
      <c r="Q178" s="355"/>
      <c r="R178" s="355"/>
      <c r="S178" s="355"/>
      <c r="T178" s="355"/>
      <c r="U178" s="355"/>
      <c r="V178" s="76">
        <f t="shared" si="49"/>
        <v>0</v>
      </c>
      <c r="W178" s="355"/>
      <c r="X178" s="355"/>
      <c r="Y178" s="355"/>
      <c r="Z178" s="355"/>
      <c r="AA178" s="355"/>
      <c r="AB178" s="355"/>
      <c r="AC178" s="76">
        <f t="shared" si="50"/>
        <v>0</v>
      </c>
      <c r="AD178" s="355"/>
      <c r="AE178" s="355"/>
      <c r="AF178" s="355"/>
      <c r="AG178" s="355"/>
      <c r="AH178" s="355"/>
      <c r="AI178" s="355"/>
      <c r="AJ178" s="76">
        <f t="shared" si="46"/>
        <v>0</v>
      </c>
      <c r="AK178" s="355"/>
      <c r="AL178" s="355"/>
      <c r="AM178" s="355"/>
      <c r="AN178" s="355"/>
      <c r="AO178" s="355"/>
      <c r="AP178" s="355"/>
      <c r="AQ178" s="76">
        <f t="shared" si="47"/>
        <v>0</v>
      </c>
      <c r="AS178" s="75">
        <f t="shared" si="48"/>
        <v>163</v>
      </c>
      <c r="AT178" s="76">
        <f t="shared" si="51"/>
        <v>0</v>
      </c>
      <c r="AU178" s="76">
        <f t="shared" si="52"/>
        <v>0</v>
      </c>
      <c r="AV178" s="76">
        <f t="shared" si="53"/>
        <v>0</v>
      </c>
      <c r="AX178" s="75">
        <f t="shared" si="65"/>
        <v>163</v>
      </c>
      <c r="AY178" s="355"/>
      <c r="AZ178" s="355"/>
      <c r="BA178" s="355"/>
      <c r="BB178" s="355"/>
      <c r="BC178" s="355"/>
      <c r="BD178" s="355"/>
      <c r="BE178" s="76">
        <f t="shared" si="54"/>
        <v>0</v>
      </c>
      <c r="BF178" s="355"/>
      <c r="BG178" s="355"/>
      <c r="BH178" s="355"/>
      <c r="BI178" s="355"/>
      <c r="BJ178" s="355"/>
      <c r="BK178" s="355"/>
      <c r="BL178" s="76">
        <f t="shared" si="55"/>
        <v>0</v>
      </c>
      <c r="BM178" s="355"/>
      <c r="BN178" s="355"/>
      <c r="BO178" s="355"/>
      <c r="BP178" s="355"/>
      <c r="BQ178" s="355"/>
      <c r="BR178" s="355"/>
      <c r="BS178" s="76">
        <f t="shared" si="56"/>
        <v>0</v>
      </c>
      <c r="BT178" s="355"/>
      <c r="BU178" s="355"/>
      <c r="BV178" s="355"/>
      <c r="BW178" s="355"/>
      <c r="BX178" s="355"/>
      <c r="BY178" s="355"/>
      <c r="BZ178" s="76">
        <f t="shared" si="57"/>
        <v>0</v>
      </c>
      <c r="CA178" s="355"/>
      <c r="CB178" s="355"/>
      <c r="CC178" s="355"/>
      <c r="CD178" s="355"/>
      <c r="CE178" s="355"/>
      <c r="CF178" s="355"/>
      <c r="CG178" s="76">
        <f t="shared" si="58"/>
        <v>0</v>
      </c>
      <c r="CH178" s="355"/>
      <c r="CI178" s="355"/>
      <c r="CJ178" s="355"/>
      <c r="CK178" s="355"/>
      <c r="CL178" s="355"/>
      <c r="CM178" s="355"/>
      <c r="CN178" s="76">
        <f t="shared" si="59"/>
        <v>0</v>
      </c>
      <c r="CP178" s="75">
        <f t="shared" si="60"/>
        <v>163</v>
      </c>
      <c r="CQ178" s="76">
        <f t="shared" si="61"/>
        <v>0</v>
      </c>
      <c r="CR178" s="76">
        <f t="shared" si="62"/>
        <v>0</v>
      </c>
      <c r="CS178" s="76">
        <f t="shared" si="63"/>
        <v>0</v>
      </c>
    </row>
    <row r="179" spans="1:97" ht="18" customHeight="1" x14ac:dyDescent="0.25">
      <c r="A179" s="75">
        <f t="shared" si="64"/>
        <v>164</v>
      </c>
      <c r="B179" s="355"/>
      <c r="C179" s="355"/>
      <c r="D179" s="355"/>
      <c r="E179" s="355"/>
      <c r="F179" s="355"/>
      <c r="G179" s="355"/>
      <c r="H179" s="76">
        <f t="shared" ref="H179:H242" si="66">SUM(C179:F179)-B179-G179</f>
        <v>0</v>
      </c>
      <c r="I179" s="355"/>
      <c r="J179" s="355"/>
      <c r="K179" s="355"/>
      <c r="L179" s="355"/>
      <c r="M179" s="355"/>
      <c r="N179" s="355"/>
      <c r="O179" s="76">
        <f t="shared" ref="O179:O242" si="67">SUM(J179:M179)-I179-N179</f>
        <v>0</v>
      </c>
      <c r="P179" s="355"/>
      <c r="Q179" s="355"/>
      <c r="R179" s="355"/>
      <c r="S179" s="355"/>
      <c r="T179" s="355"/>
      <c r="U179" s="355"/>
      <c r="V179" s="76">
        <f t="shared" si="49"/>
        <v>0</v>
      </c>
      <c r="W179" s="355"/>
      <c r="X179" s="355"/>
      <c r="Y179" s="355"/>
      <c r="Z179" s="355"/>
      <c r="AA179" s="355"/>
      <c r="AB179" s="355"/>
      <c r="AC179" s="76">
        <f t="shared" si="50"/>
        <v>0</v>
      </c>
      <c r="AD179" s="355"/>
      <c r="AE179" s="355"/>
      <c r="AF179" s="355"/>
      <c r="AG179" s="355"/>
      <c r="AH179" s="355"/>
      <c r="AI179" s="355"/>
      <c r="AJ179" s="76">
        <f t="shared" ref="AJ179:AJ242" si="68">SUM(AE179:AH179)-AD179-AI179</f>
        <v>0</v>
      </c>
      <c r="AK179" s="355"/>
      <c r="AL179" s="355"/>
      <c r="AM179" s="355"/>
      <c r="AN179" s="355"/>
      <c r="AO179" s="355"/>
      <c r="AP179" s="355"/>
      <c r="AQ179" s="76">
        <f t="shared" ref="AQ179:AQ242" si="69">SUM(AL179:AO179)-AK179-AP179</f>
        <v>0</v>
      </c>
      <c r="AS179" s="75">
        <f t="shared" ref="AS179:AS242" si="70">A179</f>
        <v>164</v>
      </c>
      <c r="AT179" s="76">
        <f t="shared" si="51"/>
        <v>0</v>
      </c>
      <c r="AU179" s="76">
        <f t="shared" si="52"/>
        <v>0</v>
      </c>
      <c r="AV179" s="76">
        <f t="shared" si="53"/>
        <v>0</v>
      </c>
      <c r="AX179" s="75">
        <f t="shared" si="65"/>
        <v>164</v>
      </c>
      <c r="AY179" s="355"/>
      <c r="AZ179" s="355"/>
      <c r="BA179" s="355"/>
      <c r="BB179" s="355"/>
      <c r="BC179" s="355"/>
      <c r="BD179" s="355"/>
      <c r="BE179" s="76">
        <f t="shared" si="54"/>
        <v>0</v>
      </c>
      <c r="BF179" s="355"/>
      <c r="BG179" s="355"/>
      <c r="BH179" s="355"/>
      <c r="BI179" s="355"/>
      <c r="BJ179" s="355"/>
      <c r="BK179" s="355"/>
      <c r="BL179" s="76">
        <f t="shared" si="55"/>
        <v>0</v>
      </c>
      <c r="BM179" s="355"/>
      <c r="BN179" s="355"/>
      <c r="BO179" s="355"/>
      <c r="BP179" s="355"/>
      <c r="BQ179" s="355"/>
      <c r="BR179" s="355"/>
      <c r="BS179" s="76">
        <f t="shared" si="56"/>
        <v>0</v>
      </c>
      <c r="BT179" s="355"/>
      <c r="BU179" s="355"/>
      <c r="BV179" s="355"/>
      <c r="BW179" s="355"/>
      <c r="BX179" s="355"/>
      <c r="BY179" s="355"/>
      <c r="BZ179" s="76">
        <f t="shared" si="57"/>
        <v>0</v>
      </c>
      <c r="CA179" s="355"/>
      <c r="CB179" s="355"/>
      <c r="CC179" s="355"/>
      <c r="CD179" s="355"/>
      <c r="CE179" s="355"/>
      <c r="CF179" s="355"/>
      <c r="CG179" s="76">
        <f t="shared" si="58"/>
        <v>0</v>
      </c>
      <c r="CH179" s="355"/>
      <c r="CI179" s="355"/>
      <c r="CJ179" s="355"/>
      <c r="CK179" s="355"/>
      <c r="CL179" s="355"/>
      <c r="CM179" s="355"/>
      <c r="CN179" s="76">
        <f t="shared" si="59"/>
        <v>0</v>
      </c>
      <c r="CP179" s="75">
        <f t="shared" si="60"/>
        <v>164</v>
      </c>
      <c r="CQ179" s="76">
        <f t="shared" si="61"/>
        <v>0</v>
      </c>
      <c r="CR179" s="76">
        <f t="shared" si="62"/>
        <v>0</v>
      </c>
      <c r="CS179" s="76">
        <f t="shared" si="63"/>
        <v>0</v>
      </c>
    </row>
    <row r="180" spans="1:97" ht="18" customHeight="1" x14ac:dyDescent="0.25">
      <c r="A180" s="75">
        <f t="shared" si="64"/>
        <v>165</v>
      </c>
      <c r="B180" s="355"/>
      <c r="C180" s="355"/>
      <c r="D180" s="355"/>
      <c r="E180" s="355"/>
      <c r="F180" s="355"/>
      <c r="G180" s="355"/>
      <c r="H180" s="76">
        <f t="shared" si="66"/>
        <v>0</v>
      </c>
      <c r="I180" s="355"/>
      <c r="J180" s="355"/>
      <c r="K180" s="355"/>
      <c r="L180" s="355"/>
      <c r="M180" s="355"/>
      <c r="N180" s="355"/>
      <c r="O180" s="76">
        <f t="shared" si="67"/>
        <v>0</v>
      </c>
      <c r="P180" s="355"/>
      <c r="Q180" s="355"/>
      <c r="R180" s="355"/>
      <c r="S180" s="355"/>
      <c r="T180" s="355"/>
      <c r="U180" s="355"/>
      <c r="V180" s="76">
        <f t="shared" si="49"/>
        <v>0</v>
      </c>
      <c r="W180" s="355"/>
      <c r="X180" s="355"/>
      <c r="Y180" s="355"/>
      <c r="Z180" s="355"/>
      <c r="AA180" s="355"/>
      <c r="AB180" s="355"/>
      <c r="AC180" s="76">
        <f t="shared" si="50"/>
        <v>0</v>
      </c>
      <c r="AD180" s="355"/>
      <c r="AE180" s="355"/>
      <c r="AF180" s="355"/>
      <c r="AG180" s="355"/>
      <c r="AH180" s="355"/>
      <c r="AI180" s="355"/>
      <c r="AJ180" s="76">
        <f t="shared" si="68"/>
        <v>0</v>
      </c>
      <c r="AK180" s="355"/>
      <c r="AL180" s="355"/>
      <c r="AM180" s="355"/>
      <c r="AN180" s="355"/>
      <c r="AO180" s="355"/>
      <c r="AP180" s="355"/>
      <c r="AQ180" s="76">
        <f t="shared" si="69"/>
        <v>0</v>
      </c>
      <c r="AS180" s="75">
        <f t="shared" si="70"/>
        <v>165</v>
      </c>
      <c r="AT180" s="76">
        <f t="shared" si="51"/>
        <v>0</v>
      </c>
      <c r="AU180" s="76">
        <f t="shared" si="52"/>
        <v>0</v>
      </c>
      <c r="AV180" s="76">
        <f t="shared" si="53"/>
        <v>0</v>
      </c>
      <c r="AX180" s="75">
        <f t="shared" si="65"/>
        <v>165</v>
      </c>
      <c r="AY180" s="355"/>
      <c r="AZ180" s="355"/>
      <c r="BA180" s="355"/>
      <c r="BB180" s="355"/>
      <c r="BC180" s="355"/>
      <c r="BD180" s="355"/>
      <c r="BE180" s="76">
        <f t="shared" si="54"/>
        <v>0</v>
      </c>
      <c r="BF180" s="355"/>
      <c r="BG180" s="355"/>
      <c r="BH180" s="355"/>
      <c r="BI180" s="355"/>
      <c r="BJ180" s="355"/>
      <c r="BK180" s="355"/>
      <c r="BL180" s="76">
        <f t="shared" si="55"/>
        <v>0</v>
      </c>
      <c r="BM180" s="355"/>
      <c r="BN180" s="355"/>
      <c r="BO180" s="355"/>
      <c r="BP180" s="355"/>
      <c r="BQ180" s="355"/>
      <c r="BR180" s="355"/>
      <c r="BS180" s="76">
        <f t="shared" si="56"/>
        <v>0</v>
      </c>
      <c r="BT180" s="355"/>
      <c r="BU180" s="355"/>
      <c r="BV180" s="355"/>
      <c r="BW180" s="355"/>
      <c r="BX180" s="355"/>
      <c r="BY180" s="355"/>
      <c r="BZ180" s="76">
        <f t="shared" si="57"/>
        <v>0</v>
      </c>
      <c r="CA180" s="355"/>
      <c r="CB180" s="355"/>
      <c r="CC180" s="355"/>
      <c r="CD180" s="355"/>
      <c r="CE180" s="355"/>
      <c r="CF180" s="355"/>
      <c r="CG180" s="76">
        <f t="shared" si="58"/>
        <v>0</v>
      </c>
      <c r="CH180" s="355"/>
      <c r="CI180" s="355"/>
      <c r="CJ180" s="355"/>
      <c r="CK180" s="355"/>
      <c r="CL180" s="355"/>
      <c r="CM180" s="355"/>
      <c r="CN180" s="76">
        <f t="shared" si="59"/>
        <v>0</v>
      </c>
      <c r="CP180" s="75">
        <f t="shared" si="60"/>
        <v>165</v>
      </c>
      <c r="CQ180" s="76">
        <f t="shared" si="61"/>
        <v>0</v>
      </c>
      <c r="CR180" s="76">
        <f t="shared" si="62"/>
        <v>0</v>
      </c>
      <c r="CS180" s="76">
        <f t="shared" si="63"/>
        <v>0</v>
      </c>
    </row>
    <row r="181" spans="1:97" ht="18" customHeight="1" x14ac:dyDescent="0.25">
      <c r="A181" s="75">
        <f t="shared" si="64"/>
        <v>166</v>
      </c>
      <c r="B181" s="355"/>
      <c r="C181" s="355"/>
      <c r="D181" s="355"/>
      <c r="E181" s="355"/>
      <c r="F181" s="355"/>
      <c r="G181" s="355"/>
      <c r="H181" s="76">
        <f t="shared" si="66"/>
        <v>0</v>
      </c>
      <c r="I181" s="355"/>
      <c r="J181" s="355"/>
      <c r="K181" s="355"/>
      <c r="L181" s="355"/>
      <c r="M181" s="355"/>
      <c r="N181" s="355"/>
      <c r="O181" s="76">
        <f t="shared" si="67"/>
        <v>0</v>
      </c>
      <c r="P181" s="355"/>
      <c r="Q181" s="355"/>
      <c r="R181" s="355"/>
      <c r="S181" s="355"/>
      <c r="T181" s="355"/>
      <c r="U181" s="355"/>
      <c r="V181" s="76">
        <f t="shared" si="49"/>
        <v>0</v>
      </c>
      <c r="W181" s="355"/>
      <c r="X181" s="355"/>
      <c r="Y181" s="355"/>
      <c r="Z181" s="355"/>
      <c r="AA181" s="355"/>
      <c r="AB181" s="355"/>
      <c r="AC181" s="76">
        <f t="shared" si="50"/>
        <v>0</v>
      </c>
      <c r="AD181" s="355"/>
      <c r="AE181" s="355"/>
      <c r="AF181" s="355"/>
      <c r="AG181" s="355"/>
      <c r="AH181" s="355"/>
      <c r="AI181" s="355"/>
      <c r="AJ181" s="76">
        <f t="shared" si="68"/>
        <v>0</v>
      </c>
      <c r="AK181" s="355"/>
      <c r="AL181" s="355"/>
      <c r="AM181" s="355"/>
      <c r="AN181" s="355"/>
      <c r="AO181" s="355"/>
      <c r="AP181" s="355"/>
      <c r="AQ181" s="76">
        <f t="shared" si="69"/>
        <v>0</v>
      </c>
      <c r="AS181" s="75">
        <f t="shared" si="70"/>
        <v>166</v>
      </c>
      <c r="AT181" s="76">
        <f t="shared" si="51"/>
        <v>0</v>
      </c>
      <c r="AU181" s="76">
        <f t="shared" si="52"/>
        <v>0</v>
      </c>
      <c r="AV181" s="76">
        <f t="shared" si="53"/>
        <v>0</v>
      </c>
      <c r="AX181" s="75">
        <f t="shared" si="65"/>
        <v>166</v>
      </c>
      <c r="AY181" s="355"/>
      <c r="AZ181" s="355"/>
      <c r="BA181" s="355"/>
      <c r="BB181" s="355"/>
      <c r="BC181" s="355"/>
      <c r="BD181" s="355"/>
      <c r="BE181" s="76">
        <f t="shared" si="54"/>
        <v>0</v>
      </c>
      <c r="BF181" s="355"/>
      <c r="BG181" s="355"/>
      <c r="BH181" s="355"/>
      <c r="BI181" s="355"/>
      <c r="BJ181" s="355"/>
      <c r="BK181" s="355"/>
      <c r="BL181" s="76">
        <f t="shared" si="55"/>
        <v>0</v>
      </c>
      <c r="BM181" s="355"/>
      <c r="BN181" s="355"/>
      <c r="BO181" s="355"/>
      <c r="BP181" s="355"/>
      <c r="BQ181" s="355"/>
      <c r="BR181" s="355"/>
      <c r="BS181" s="76">
        <f t="shared" si="56"/>
        <v>0</v>
      </c>
      <c r="BT181" s="355"/>
      <c r="BU181" s="355"/>
      <c r="BV181" s="355"/>
      <c r="BW181" s="355"/>
      <c r="BX181" s="355"/>
      <c r="BY181" s="355"/>
      <c r="BZ181" s="76">
        <f t="shared" si="57"/>
        <v>0</v>
      </c>
      <c r="CA181" s="355"/>
      <c r="CB181" s="355"/>
      <c r="CC181" s="355"/>
      <c r="CD181" s="355"/>
      <c r="CE181" s="355"/>
      <c r="CF181" s="355"/>
      <c r="CG181" s="76">
        <f t="shared" si="58"/>
        <v>0</v>
      </c>
      <c r="CH181" s="355"/>
      <c r="CI181" s="355"/>
      <c r="CJ181" s="355"/>
      <c r="CK181" s="355"/>
      <c r="CL181" s="355"/>
      <c r="CM181" s="355"/>
      <c r="CN181" s="76">
        <f t="shared" si="59"/>
        <v>0</v>
      </c>
      <c r="CP181" s="75">
        <f t="shared" si="60"/>
        <v>166</v>
      </c>
      <c r="CQ181" s="76">
        <f t="shared" si="61"/>
        <v>0</v>
      </c>
      <c r="CR181" s="76">
        <f t="shared" si="62"/>
        <v>0</v>
      </c>
      <c r="CS181" s="76">
        <f t="shared" si="63"/>
        <v>0</v>
      </c>
    </row>
    <row r="182" spans="1:97" ht="18" customHeight="1" x14ac:dyDescent="0.25">
      <c r="A182" s="75">
        <f t="shared" si="64"/>
        <v>167</v>
      </c>
      <c r="B182" s="355"/>
      <c r="C182" s="355"/>
      <c r="D182" s="355"/>
      <c r="E182" s="355"/>
      <c r="F182" s="355"/>
      <c r="G182" s="355"/>
      <c r="H182" s="76">
        <f t="shared" si="66"/>
        <v>0</v>
      </c>
      <c r="I182" s="355"/>
      <c r="J182" s="355"/>
      <c r="K182" s="355"/>
      <c r="L182" s="355"/>
      <c r="M182" s="355"/>
      <c r="N182" s="355"/>
      <c r="O182" s="76">
        <f t="shared" si="67"/>
        <v>0</v>
      </c>
      <c r="P182" s="355"/>
      <c r="Q182" s="355"/>
      <c r="R182" s="355"/>
      <c r="S182" s="355"/>
      <c r="T182" s="355"/>
      <c r="U182" s="355"/>
      <c r="V182" s="76">
        <f t="shared" si="49"/>
        <v>0</v>
      </c>
      <c r="W182" s="355"/>
      <c r="X182" s="355"/>
      <c r="Y182" s="355"/>
      <c r="Z182" s="355"/>
      <c r="AA182" s="355"/>
      <c r="AB182" s="355"/>
      <c r="AC182" s="76">
        <f t="shared" si="50"/>
        <v>0</v>
      </c>
      <c r="AD182" s="355"/>
      <c r="AE182" s="355"/>
      <c r="AF182" s="355"/>
      <c r="AG182" s="355"/>
      <c r="AH182" s="355"/>
      <c r="AI182" s="355"/>
      <c r="AJ182" s="76">
        <f t="shared" si="68"/>
        <v>0</v>
      </c>
      <c r="AK182" s="355"/>
      <c r="AL182" s="355"/>
      <c r="AM182" s="355"/>
      <c r="AN182" s="355"/>
      <c r="AO182" s="355"/>
      <c r="AP182" s="355"/>
      <c r="AQ182" s="76">
        <f t="shared" si="69"/>
        <v>0</v>
      </c>
      <c r="AS182" s="75">
        <f t="shared" si="70"/>
        <v>167</v>
      </c>
      <c r="AT182" s="76">
        <f t="shared" si="51"/>
        <v>0</v>
      </c>
      <c r="AU182" s="76">
        <f t="shared" si="52"/>
        <v>0</v>
      </c>
      <c r="AV182" s="76">
        <f t="shared" si="53"/>
        <v>0</v>
      </c>
      <c r="AX182" s="75">
        <f t="shared" si="65"/>
        <v>167</v>
      </c>
      <c r="AY182" s="355"/>
      <c r="AZ182" s="355"/>
      <c r="BA182" s="355"/>
      <c r="BB182" s="355"/>
      <c r="BC182" s="355"/>
      <c r="BD182" s="355"/>
      <c r="BE182" s="76">
        <f t="shared" si="54"/>
        <v>0</v>
      </c>
      <c r="BF182" s="355"/>
      <c r="BG182" s="355"/>
      <c r="BH182" s="355"/>
      <c r="BI182" s="355"/>
      <c r="BJ182" s="355"/>
      <c r="BK182" s="355"/>
      <c r="BL182" s="76">
        <f t="shared" si="55"/>
        <v>0</v>
      </c>
      <c r="BM182" s="355"/>
      <c r="BN182" s="355"/>
      <c r="BO182" s="355"/>
      <c r="BP182" s="355"/>
      <c r="BQ182" s="355"/>
      <c r="BR182" s="355"/>
      <c r="BS182" s="76">
        <f t="shared" si="56"/>
        <v>0</v>
      </c>
      <c r="BT182" s="355"/>
      <c r="BU182" s="355"/>
      <c r="BV182" s="355"/>
      <c r="BW182" s="355"/>
      <c r="BX182" s="355"/>
      <c r="BY182" s="355"/>
      <c r="BZ182" s="76">
        <f t="shared" si="57"/>
        <v>0</v>
      </c>
      <c r="CA182" s="355"/>
      <c r="CB182" s="355"/>
      <c r="CC182" s="355"/>
      <c r="CD182" s="355"/>
      <c r="CE182" s="355"/>
      <c r="CF182" s="355"/>
      <c r="CG182" s="76">
        <f t="shared" si="58"/>
        <v>0</v>
      </c>
      <c r="CH182" s="355"/>
      <c r="CI182" s="355"/>
      <c r="CJ182" s="355"/>
      <c r="CK182" s="355"/>
      <c r="CL182" s="355"/>
      <c r="CM182" s="355"/>
      <c r="CN182" s="76">
        <f t="shared" si="59"/>
        <v>0</v>
      </c>
      <c r="CP182" s="75">
        <f t="shared" si="60"/>
        <v>167</v>
      </c>
      <c r="CQ182" s="76">
        <f t="shared" si="61"/>
        <v>0</v>
      </c>
      <c r="CR182" s="76">
        <f t="shared" si="62"/>
        <v>0</v>
      </c>
      <c r="CS182" s="76">
        <f t="shared" si="63"/>
        <v>0</v>
      </c>
    </row>
    <row r="183" spans="1:97" ht="18" customHeight="1" x14ac:dyDescent="0.25">
      <c r="A183" s="75">
        <f t="shared" si="64"/>
        <v>168</v>
      </c>
      <c r="B183" s="355"/>
      <c r="C183" s="355"/>
      <c r="D183" s="355"/>
      <c r="E183" s="355"/>
      <c r="F183" s="355"/>
      <c r="G183" s="355"/>
      <c r="H183" s="76">
        <f t="shared" si="66"/>
        <v>0</v>
      </c>
      <c r="I183" s="355"/>
      <c r="J183" s="355"/>
      <c r="K183" s="355"/>
      <c r="L183" s="355"/>
      <c r="M183" s="355"/>
      <c r="N183" s="355"/>
      <c r="O183" s="76">
        <f t="shared" si="67"/>
        <v>0</v>
      </c>
      <c r="P183" s="355"/>
      <c r="Q183" s="355"/>
      <c r="R183" s="355"/>
      <c r="S183" s="355"/>
      <c r="T183" s="355"/>
      <c r="U183" s="355"/>
      <c r="V183" s="76">
        <f t="shared" si="49"/>
        <v>0</v>
      </c>
      <c r="W183" s="355"/>
      <c r="X183" s="355"/>
      <c r="Y183" s="355"/>
      <c r="Z183" s="355"/>
      <c r="AA183" s="355"/>
      <c r="AB183" s="355"/>
      <c r="AC183" s="76">
        <f t="shared" si="50"/>
        <v>0</v>
      </c>
      <c r="AD183" s="355"/>
      <c r="AE183" s="355"/>
      <c r="AF183" s="355"/>
      <c r="AG183" s="355"/>
      <c r="AH183" s="355"/>
      <c r="AI183" s="355"/>
      <c r="AJ183" s="76">
        <f t="shared" si="68"/>
        <v>0</v>
      </c>
      <c r="AK183" s="355"/>
      <c r="AL183" s="355"/>
      <c r="AM183" s="355"/>
      <c r="AN183" s="355"/>
      <c r="AO183" s="355"/>
      <c r="AP183" s="355"/>
      <c r="AQ183" s="76">
        <f t="shared" si="69"/>
        <v>0</v>
      </c>
      <c r="AS183" s="75">
        <f t="shared" si="70"/>
        <v>168</v>
      </c>
      <c r="AT183" s="76">
        <f t="shared" si="51"/>
        <v>0</v>
      </c>
      <c r="AU183" s="76">
        <f t="shared" si="52"/>
        <v>0</v>
      </c>
      <c r="AV183" s="76">
        <f t="shared" si="53"/>
        <v>0</v>
      </c>
      <c r="AX183" s="75">
        <f t="shared" si="65"/>
        <v>168</v>
      </c>
      <c r="AY183" s="355"/>
      <c r="AZ183" s="355"/>
      <c r="BA183" s="355"/>
      <c r="BB183" s="355"/>
      <c r="BC183" s="355"/>
      <c r="BD183" s="355"/>
      <c r="BE183" s="76">
        <f t="shared" si="54"/>
        <v>0</v>
      </c>
      <c r="BF183" s="355"/>
      <c r="BG183" s="355"/>
      <c r="BH183" s="355"/>
      <c r="BI183" s="355"/>
      <c r="BJ183" s="355"/>
      <c r="BK183" s="355"/>
      <c r="BL183" s="76">
        <f t="shared" si="55"/>
        <v>0</v>
      </c>
      <c r="BM183" s="355"/>
      <c r="BN183" s="355"/>
      <c r="BO183" s="355"/>
      <c r="BP183" s="355"/>
      <c r="BQ183" s="355"/>
      <c r="BR183" s="355"/>
      <c r="BS183" s="76">
        <f t="shared" si="56"/>
        <v>0</v>
      </c>
      <c r="BT183" s="355"/>
      <c r="BU183" s="355"/>
      <c r="BV183" s="355"/>
      <c r="BW183" s="355"/>
      <c r="BX183" s="355"/>
      <c r="BY183" s="355"/>
      <c r="BZ183" s="76">
        <f t="shared" si="57"/>
        <v>0</v>
      </c>
      <c r="CA183" s="355"/>
      <c r="CB183" s="355"/>
      <c r="CC183" s="355"/>
      <c r="CD183" s="355"/>
      <c r="CE183" s="355"/>
      <c r="CF183" s="355"/>
      <c r="CG183" s="76">
        <f t="shared" si="58"/>
        <v>0</v>
      </c>
      <c r="CH183" s="355"/>
      <c r="CI183" s="355"/>
      <c r="CJ183" s="355"/>
      <c r="CK183" s="355"/>
      <c r="CL183" s="355"/>
      <c r="CM183" s="355"/>
      <c r="CN183" s="76">
        <f t="shared" si="59"/>
        <v>0</v>
      </c>
      <c r="CP183" s="75">
        <f t="shared" si="60"/>
        <v>168</v>
      </c>
      <c r="CQ183" s="76">
        <f t="shared" si="61"/>
        <v>0</v>
      </c>
      <c r="CR183" s="76">
        <f t="shared" si="62"/>
        <v>0</v>
      </c>
      <c r="CS183" s="76">
        <f t="shared" si="63"/>
        <v>0</v>
      </c>
    </row>
    <row r="184" spans="1:97" ht="18" customHeight="1" x14ac:dyDescent="0.25">
      <c r="A184" s="75">
        <f t="shared" si="64"/>
        <v>169</v>
      </c>
      <c r="B184" s="355"/>
      <c r="C184" s="355"/>
      <c r="D184" s="355"/>
      <c r="E184" s="355"/>
      <c r="F184" s="355"/>
      <c r="G184" s="355"/>
      <c r="H184" s="76">
        <f t="shared" si="66"/>
        <v>0</v>
      </c>
      <c r="I184" s="355"/>
      <c r="J184" s="355"/>
      <c r="K184" s="355"/>
      <c r="L184" s="355"/>
      <c r="M184" s="355"/>
      <c r="N184" s="355"/>
      <c r="O184" s="76">
        <f t="shared" si="67"/>
        <v>0</v>
      </c>
      <c r="P184" s="355"/>
      <c r="Q184" s="355"/>
      <c r="R184" s="355"/>
      <c r="S184" s="355"/>
      <c r="T184" s="355"/>
      <c r="U184" s="355"/>
      <c r="V184" s="76">
        <f t="shared" si="49"/>
        <v>0</v>
      </c>
      <c r="W184" s="355"/>
      <c r="X184" s="355"/>
      <c r="Y184" s="355"/>
      <c r="Z184" s="355"/>
      <c r="AA184" s="355"/>
      <c r="AB184" s="355"/>
      <c r="AC184" s="76">
        <f t="shared" si="50"/>
        <v>0</v>
      </c>
      <c r="AD184" s="355"/>
      <c r="AE184" s="355"/>
      <c r="AF184" s="355"/>
      <c r="AG184" s="355"/>
      <c r="AH184" s="355"/>
      <c r="AI184" s="355"/>
      <c r="AJ184" s="76">
        <f t="shared" si="68"/>
        <v>0</v>
      </c>
      <c r="AK184" s="355"/>
      <c r="AL184" s="355"/>
      <c r="AM184" s="355"/>
      <c r="AN184" s="355"/>
      <c r="AO184" s="355"/>
      <c r="AP184" s="355"/>
      <c r="AQ184" s="76">
        <f t="shared" si="69"/>
        <v>0</v>
      </c>
      <c r="AS184" s="75">
        <f t="shared" si="70"/>
        <v>169</v>
      </c>
      <c r="AT184" s="76">
        <f t="shared" si="51"/>
        <v>0</v>
      </c>
      <c r="AU184" s="76">
        <f t="shared" si="52"/>
        <v>0</v>
      </c>
      <c r="AV184" s="76">
        <f t="shared" si="53"/>
        <v>0</v>
      </c>
      <c r="AX184" s="75">
        <f t="shared" si="65"/>
        <v>169</v>
      </c>
      <c r="AY184" s="355"/>
      <c r="AZ184" s="355"/>
      <c r="BA184" s="355"/>
      <c r="BB184" s="355"/>
      <c r="BC184" s="355"/>
      <c r="BD184" s="355"/>
      <c r="BE184" s="76">
        <f t="shared" si="54"/>
        <v>0</v>
      </c>
      <c r="BF184" s="355"/>
      <c r="BG184" s="355"/>
      <c r="BH184" s="355"/>
      <c r="BI184" s="355"/>
      <c r="BJ184" s="355"/>
      <c r="BK184" s="355"/>
      <c r="BL184" s="76">
        <f t="shared" si="55"/>
        <v>0</v>
      </c>
      <c r="BM184" s="355"/>
      <c r="BN184" s="355"/>
      <c r="BO184" s="355"/>
      <c r="BP184" s="355"/>
      <c r="BQ184" s="355"/>
      <c r="BR184" s="355"/>
      <c r="BS184" s="76">
        <f t="shared" si="56"/>
        <v>0</v>
      </c>
      <c r="BT184" s="355"/>
      <c r="BU184" s="355"/>
      <c r="BV184" s="355"/>
      <c r="BW184" s="355"/>
      <c r="BX184" s="355"/>
      <c r="BY184" s="355"/>
      <c r="BZ184" s="76">
        <f t="shared" si="57"/>
        <v>0</v>
      </c>
      <c r="CA184" s="355"/>
      <c r="CB184" s="355"/>
      <c r="CC184" s="355"/>
      <c r="CD184" s="355"/>
      <c r="CE184" s="355"/>
      <c r="CF184" s="355"/>
      <c r="CG184" s="76">
        <f t="shared" si="58"/>
        <v>0</v>
      </c>
      <c r="CH184" s="355"/>
      <c r="CI184" s="355"/>
      <c r="CJ184" s="355"/>
      <c r="CK184" s="355"/>
      <c r="CL184" s="355"/>
      <c r="CM184" s="355"/>
      <c r="CN184" s="76">
        <f t="shared" si="59"/>
        <v>0</v>
      </c>
      <c r="CP184" s="75">
        <f t="shared" si="60"/>
        <v>169</v>
      </c>
      <c r="CQ184" s="76">
        <f t="shared" si="61"/>
        <v>0</v>
      </c>
      <c r="CR184" s="76">
        <f t="shared" si="62"/>
        <v>0</v>
      </c>
      <c r="CS184" s="76">
        <f t="shared" si="63"/>
        <v>0</v>
      </c>
    </row>
    <row r="185" spans="1:97" ht="18" customHeight="1" x14ac:dyDescent="0.25">
      <c r="A185" s="75">
        <f t="shared" si="64"/>
        <v>170</v>
      </c>
      <c r="B185" s="355"/>
      <c r="C185" s="355"/>
      <c r="D185" s="355"/>
      <c r="E185" s="355"/>
      <c r="F185" s="355"/>
      <c r="G185" s="355"/>
      <c r="H185" s="76">
        <f t="shared" si="66"/>
        <v>0</v>
      </c>
      <c r="I185" s="355"/>
      <c r="J185" s="355"/>
      <c r="K185" s="355"/>
      <c r="L185" s="355"/>
      <c r="M185" s="355"/>
      <c r="N185" s="355"/>
      <c r="O185" s="76">
        <f t="shared" si="67"/>
        <v>0</v>
      </c>
      <c r="P185" s="355"/>
      <c r="Q185" s="355"/>
      <c r="R185" s="355"/>
      <c r="S185" s="355"/>
      <c r="T185" s="355"/>
      <c r="U185" s="355"/>
      <c r="V185" s="76">
        <f t="shared" si="49"/>
        <v>0</v>
      </c>
      <c r="W185" s="355"/>
      <c r="X185" s="355"/>
      <c r="Y185" s="355"/>
      <c r="Z185" s="355"/>
      <c r="AA185" s="355"/>
      <c r="AB185" s="355"/>
      <c r="AC185" s="76">
        <f t="shared" si="50"/>
        <v>0</v>
      </c>
      <c r="AD185" s="355"/>
      <c r="AE185" s="355"/>
      <c r="AF185" s="355"/>
      <c r="AG185" s="355"/>
      <c r="AH185" s="355"/>
      <c r="AI185" s="355"/>
      <c r="AJ185" s="76">
        <f t="shared" si="68"/>
        <v>0</v>
      </c>
      <c r="AK185" s="355"/>
      <c r="AL185" s="355"/>
      <c r="AM185" s="355"/>
      <c r="AN185" s="355"/>
      <c r="AO185" s="355"/>
      <c r="AP185" s="355"/>
      <c r="AQ185" s="76">
        <f t="shared" si="69"/>
        <v>0</v>
      </c>
      <c r="AS185" s="75">
        <f t="shared" si="70"/>
        <v>170</v>
      </c>
      <c r="AT185" s="76">
        <f t="shared" si="51"/>
        <v>0</v>
      </c>
      <c r="AU185" s="76">
        <f t="shared" si="52"/>
        <v>0</v>
      </c>
      <c r="AV185" s="76">
        <f t="shared" si="53"/>
        <v>0</v>
      </c>
      <c r="AX185" s="75">
        <f t="shared" si="65"/>
        <v>170</v>
      </c>
      <c r="AY185" s="355"/>
      <c r="AZ185" s="355"/>
      <c r="BA185" s="355"/>
      <c r="BB185" s="355"/>
      <c r="BC185" s="355"/>
      <c r="BD185" s="355"/>
      <c r="BE185" s="76">
        <f t="shared" si="54"/>
        <v>0</v>
      </c>
      <c r="BF185" s="355"/>
      <c r="BG185" s="355"/>
      <c r="BH185" s="355"/>
      <c r="BI185" s="355"/>
      <c r="BJ185" s="355"/>
      <c r="BK185" s="355"/>
      <c r="BL185" s="76">
        <f t="shared" si="55"/>
        <v>0</v>
      </c>
      <c r="BM185" s="355"/>
      <c r="BN185" s="355"/>
      <c r="BO185" s="355"/>
      <c r="BP185" s="355"/>
      <c r="BQ185" s="355"/>
      <c r="BR185" s="355"/>
      <c r="BS185" s="76">
        <f t="shared" si="56"/>
        <v>0</v>
      </c>
      <c r="BT185" s="355"/>
      <c r="BU185" s="355"/>
      <c r="BV185" s="355"/>
      <c r="BW185" s="355"/>
      <c r="BX185" s="355"/>
      <c r="BY185" s="355"/>
      <c r="BZ185" s="76">
        <f t="shared" si="57"/>
        <v>0</v>
      </c>
      <c r="CA185" s="355"/>
      <c r="CB185" s="355"/>
      <c r="CC185" s="355"/>
      <c r="CD185" s="355"/>
      <c r="CE185" s="355"/>
      <c r="CF185" s="355"/>
      <c r="CG185" s="76">
        <f t="shared" si="58"/>
        <v>0</v>
      </c>
      <c r="CH185" s="355"/>
      <c r="CI185" s="355"/>
      <c r="CJ185" s="355"/>
      <c r="CK185" s="355"/>
      <c r="CL185" s="355"/>
      <c r="CM185" s="355"/>
      <c r="CN185" s="76">
        <f t="shared" si="59"/>
        <v>0</v>
      </c>
      <c r="CP185" s="75">
        <f t="shared" si="60"/>
        <v>170</v>
      </c>
      <c r="CQ185" s="76">
        <f t="shared" si="61"/>
        <v>0</v>
      </c>
      <c r="CR185" s="76">
        <f t="shared" si="62"/>
        <v>0</v>
      </c>
      <c r="CS185" s="76">
        <f t="shared" si="63"/>
        <v>0</v>
      </c>
    </row>
    <row r="186" spans="1:97" ht="18" customHeight="1" x14ac:dyDescent="0.25">
      <c r="A186" s="75">
        <f t="shared" si="64"/>
        <v>171</v>
      </c>
      <c r="B186" s="355"/>
      <c r="C186" s="355"/>
      <c r="D186" s="355"/>
      <c r="E186" s="355"/>
      <c r="F186" s="355"/>
      <c r="G186" s="355"/>
      <c r="H186" s="76">
        <f t="shared" si="66"/>
        <v>0</v>
      </c>
      <c r="I186" s="355"/>
      <c r="J186" s="355"/>
      <c r="K186" s="355"/>
      <c r="L186" s="355"/>
      <c r="M186" s="355"/>
      <c r="N186" s="355"/>
      <c r="O186" s="76">
        <f t="shared" si="67"/>
        <v>0</v>
      </c>
      <c r="P186" s="355"/>
      <c r="Q186" s="355"/>
      <c r="R186" s="355"/>
      <c r="S186" s="355"/>
      <c r="T186" s="355"/>
      <c r="U186" s="355"/>
      <c r="V186" s="76">
        <f t="shared" si="49"/>
        <v>0</v>
      </c>
      <c r="W186" s="355"/>
      <c r="X186" s="355"/>
      <c r="Y186" s="355"/>
      <c r="Z186" s="355"/>
      <c r="AA186" s="355"/>
      <c r="AB186" s="355"/>
      <c r="AC186" s="76">
        <f t="shared" si="50"/>
        <v>0</v>
      </c>
      <c r="AD186" s="355"/>
      <c r="AE186" s="355"/>
      <c r="AF186" s="355"/>
      <c r="AG186" s="355"/>
      <c r="AH186" s="355"/>
      <c r="AI186" s="355"/>
      <c r="AJ186" s="76">
        <f t="shared" si="68"/>
        <v>0</v>
      </c>
      <c r="AK186" s="355"/>
      <c r="AL186" s="355"/>
      <c r="AM186" s="355"/>
      <c r="AN186" s="355"/>
      <c r="AO186" s="355"/>
      <c r="AP186" s="355"/>
      <c r="AQ186" s="76">
        <f t="shared" si="69"/>
        <v>0</v>
      </c>
      <c r="AS186" s="75">
        <f t="shared" si="70"/>
        <v>171</v>
      </c>
      <c r="AT186" s="76">
        <f t="shared" si="51"/>
        <v>0</v>
      </c>
      <c r="AU186" s="76">
        <f t="shared" si="52"/>
        <v>0</v>
      </c>
      <c r="AV186" s="76">
        <f t="shared" si="53"/>
        <v>0</v>
      </c>
      <c r="AX186" s="75">
        <f t="shared" si="65"/>
        <v>171</v>
      </c>
      <c r="AY186" s="355"/>
      <c r="AZ186" s="355"/>
      <c r="BA186" s="355"/>
      <c r="BB186" s="355"/>
      <c r="BC186" s="355"/>
      <c r="BD186" s="355"/>
      <c r="BE186" s="76">
        <f t="shared" si="54"/>
        <v>0</v>
      </c>
      <c r="BF186" s="355"/>
      <c r="BG186" s="355"/>
      <c r="BH186" s="355"/>
      <c r="BI186" s="355"/>
      <c r="BJ186" s="355"/>
      <c r="BK186" s="355"/>
      <c r="BL186" s="76">
        <f t="shared" si="55"/>
        <v>0</v>
      </c>
      <c r="BM186" s="355"/>
      <c r="BN186" s="355"/>
      <c r="BO186" s="355"/>
      <c r="BP186" s="355"/>
      <c r="BQ186" s="355"/>
      <c r="BR186" s="355"/>
      <c r="BS186" s="76">
        <f t="shared" si="56"/>
        <v>0</v>
      </c>
      <c r="BT186" s="355"/>
      <c r="BU186" s="355"/>
      <c r="BV186" s="355"/>
      <c r="BW186" s="355"/>
      <c r="BX186" s="355"/>
      <c r="BY186" s="355"/>
      <c r="BZ186" s="76">
        <f t="shared" si="57"/>
        <v>0</v>
      </c>
      <c r="CA186" s="355"/>
      <c r="CB186" s="355"/>
      <c r="CC186" s="355"/>
      <c r="CD186" s="355"/>
      <c r="CE186" s="355"/>
      <c r="CF186" s="355"/>
      <c r="CG186" s="76">
        <f t="shared" si="58"/>
        <v>0</v>
      </c>
      <c r="CH186" s="355"/>
      <c r="CI186" s="355"/>
      <c r="CJ186" s="355"/>
      <c r="CK186" s="355"/>
      <c r="CL186" s="355"/>
      <c r="CM186" s="355"/>
      <c r="CN186" s="76">
        <f t="shared" si="59"/>
        <v>0</v>
      </c>
      <c r="CP186" s="75">
        <f t="shared" si="60"/>
        <v>171</v>
      </c>
      <c r="CQ186" s="76">
        <f t="shared" si="61"/>
        <v>0</v>
      </c>
      <c r="CR186" s="76">
        <f t="shared" si="62"/>
        <v>0</v>
      </c>
      <c r="CS186" s="76">
        <f t="shared" si="63"/>
        <v>0</v>
      </c>
    </row>
    <row r="187" spans="1:97" ht="18" customHeight="1" x14ac:dyDescent="0.25">
      <c r="A187" s="75">
        <f t="shared" si="64"/>
        <v>172</v>
      </c>
      <c r="B187" s="355"/>
      <c r="C187" s="355"/>
      <c r="D187" s="355"/>
      <c r="E187" s="355"/>
      <c r="F187" s="355"/>
      <c r="G187" s="355"/>
      <c r="H187" s="76">
        <f t="shared" si="66"/>
        <v>0</v>
      </c>
      <c r="I187" s="355"/>
      <c r="J187" s="355"/>
      <c r="K187" s="355"/>
      <c r="L187" s="355"/>
      <c r="M187" s="355"/>
      <c r="N187" s="355"/>
      <c r="O187" s="76">
        <f t="shared" si="67"/>
        <v>0</v>
      </c>
      <c r="P187" s="355"/>
      <c r="Q187" s="355"/>
      <c r="R187" s="355"/>
      <c r="S187" s="355"/>
      <c r="T187" s="355"/>
      <c r="U187" s="355"/>
      <c r="V187" s="76">
        <f t="shared" si="49"/>
        <v>0</v>
      </c>
      <c r="W187" s="355"/>
      <c r="X187" s="355"/>
      <c r="Y187" s="355"/>
      <c r="Z187" s="355"/>
      <c r="AA187" s="355"/>
      <c r="AB187" s="355"/>
      <c r="AC187" s="76">
        <f t="shared" si="50"/>
        <v>0</v>
      </c>
      <c r="AD187" s="355"/>
      <c r="AE187" s="355"/>
      <c r="AF187" s="355"/>
      <c r="AG187" s="355"/>
      <c r="AH187" s="355"/>
      <c r="AI187" s="355"/>
      <c r="AJ187" s="76">
        <f t="shared" si="68"/>
        <v>0</v>
      </c>
      <c r="AK187" s="355"/>
      <c r="AL187" s="355"/>
      <c r="AM187" s="355"/>
      <c r="AN187" s="355"/>
      <c r="AO187" s="355"/>
      <c r="AP187" s="355"/>
      <c r="AQ187" s="76">
        <f t="shared" si="69"/>
        <v>0</v>
      </c>
      <c r="AS187" s="75">
        <f t="shared" si="70"/>
        <v>172</v>
      </c>
      <c r="AT187" s="76">
        <f t="shared" si="51"/>
        <v>0</v>
      </c>
      <c r="AU187" s="76">
        <f t="shared" si="52"/>
        <v>0</v>
      </c>
      <c r="AV187" s="76">
        <f t="shared" si="53"/>
        <v>0</v>
      </c>
      <c r="AX187" s="75">
        <f t="shared" si="65"/>
        <v>172</v>
      </c>
      <c r="AY187" s="355"/>
      <c r="AZ187" s="355"/>
      <c r="BA187" s="355"/>
      <c r="BB187" s="355"/>
      <c r="BC187" s="355"/>
      <c r="BD187" s="355"/>
      <c r="BE187" s="76">
        <f t="shared" si="54"/>
        <v>0</v>
      </c>
      <c r="BF187" s="355"/>
      <c r="BG187" s="355"/>
      <c r="BH187" s="355"/>
      <c r="BI187" s="355"/>
      <c r="BJ187" s="355"/>
      <c r="BK187" s="355"/>
      <c r="BL187" s="76">
        <f t="shared" si="55"/>
        <v>0</v>
      </c>
      <c r="BM187" s="355"/>
      <c r="BN187" s="355"/>
      <c r="BO187" s="355"/>
      <c r="BP187" s="355"/>
      <c r="BQ187" s="355"/>
      <c r="BR187" s="355"/>
      <c r="BS187" s="76">
        <f t="shared" si="56"/>
        <v>0</v>
      </c>
      <c r="BT187" s="355"/>
      <c r="BU187" s="355"/>
      <c r="BV187" s="355"/>
      <c r="BW187" s="355"/>
      <c r="BX187" s="355"/>
      <c r="BY187" s="355"/>
      <c r="BZ187" s="76">
        <f t="shared" si="57"/>
        <v>0</v>
      </c>
      <c r="CA187" s="355"/>
      <c r="CB187" s="355"/>
      <c r="CC187" s="355"/>
      <c r="CD187" s="355"/>
      <c r="CE187" s="355"/>
      <c r="CF187" s="355"/>
      <c r="CG187" s="76">
        <f t="shared" si="58"/>
        <v>0</v>
      </c>
      <c r="CH187" s="355"/>
      <c r="CI187" s="355"/>
      <c r="CJ187" s="355"/>
      <c r="CK187" s="355"/>
      <c r="CL187" s="355"/>
      <c r="CM187" s="355"/>
      <c r="CN187" s="76">
        <f t="shared" si="59"/>
        <v>0</v>
      </c>
      <c r="CP187" s="75">
        <f t="shared" si="60"/>
        <v>172</v>
      </c>
      <c r="CQ187" s="76">
        <f t="shared" si="61"/>
        <v>0</v>
      </c>
      <c r="CR187" s="76">
        <f t="shared" si="62"/>
        <v>0</v>
      </c>
      <c r="CS187" s="76">
        <f t="shared" si="63"/>
        <v>0</v>
      </c>
    </row>
    <row r="188" spans="1:97" ht="18" customHeight="1" x14ac:dyDescent="0.25">
      <c r="A188" s="75">
        <f t="shared" si="64"/>
        <v>173</v>
      </c>
      <c r="B188" s="355"/>
      <c r="C188" s="355"/>
      <c r="D188" s="355"/>
      <c r="E188" s="355"/>
      <c r="F188" s="355"/>
      <c r="G188" s="355"/>
      <c r="H188" s="76">
        <f t="shared" si="66"/>
        <v>0</v>
      </c>
      <c r="I188" s="355"/>
      <c r="J188" s="355"/>
      <c r="K188" s="355"/>
      <c r="L188" s="355"/>
      <c r="M188" s="355"/>
      <c r="N188" s="355"/>
      <c r="O188" s="76">
        <f t="shared" si="67"/>
        <v>0</v>
      </c>
      <c r="P188" s="355"/>
      <c r="Q188" s="355"/>
      <c r="R188" s="355"/>
      <c r="S188" s="355"/>
      <c r="T188" s="355"/>
      <c r="U188" s="355"/>
      <c r="V188" s="76">
        <f t="shared" si="49"/>
        <v>0</v>
      </c>
      <c r="W188" s="355"/>
      <c r="X188" s="355"/>
      <c r="Y188" s="355"/>
      <c r="Z188" s="355"/>
      <c r="AA188" s="355"/>
      <c r="AB188" s="355"/>
      <c r="AC188" s="76">
        <f t="shared" si="50"/>
        <v>0</v>
      </c>
      <c r="AD188" s="355"/>
      <c r="AE188" s="355"/>
      <c r="AF188" s="355"/>
      <c r="AG188" s="355"/>
      <c r="AH188" s="355"/>
      <c r="AI188" s="355"/>
      <c r="AJ188" s="76">
        <f t="shared" si="68"/>
        <v>0</v>
      </c>
      <c r="AK188" s="355"/>
      <c r="AL188" s="355"/>
      <c r="AM188" s="355"/>
      <c r="AN188" s="355"/>
      <c r="AO188" s="355"/>
      <c r="AP188" s="355"/>
      <c r="AQ188" s="76">
        <f t="shared" si="69"/>
        <v>0</v>
      </c>
      <c r="AS188" s="75">
        <f t="shared" si="70"/>
        <v>173</v>
      </c>
      <c r="AT188" s="76">
        <f t="shared" si="51"/>
        <v>0</v>
      </c>
      <c r="AU188" s="76">
        <f t="shared" si="52"/>
        <v>0</v>
      </c>
      <c r="AV188" s="76">
        <f t="shared" si="53"/>
        <v>0</v>
      </c>
      <c r="AX188" s="75">
        <f t="shared" si="65"/>
        <v>173</v>
      </c>
      <c r="AY188" s="355"/>
      <c r="AZ188" s="355"/>
      <c r="BA188" s="355"/>
      <c r="BB188" s="355"/>
      <c r="BC188" s="355"/>
      <c r="BD188" s="355"/>
      <c r="BE188" s="76">
        <f t="shared" si="54"/>
        <v>0</v>
      </c>
      <c r="BF188" s="355"/>
      <c r="BG188" s="355"/>
      <c r="BH188" s="355"/>
      <c r="BI188" s="355"/>
      <c r="BJ188" s="355"/>
      <c r="BK188" s="355"/>
      <c r="BL188" s="76">
        <f t="shared" si="55"/>
        <v>0</v>
      </c>
      <c r="BM188" s="355"/>
      <c r="BN188" s="355"/>
      <c r="BO188" s="355"/>
      <c r="BP188" s="355"/>
      <c r="BQ188" s="355"/>
      <c r="BR188" s="355"/>
      <c r="BS188" s="76">
        <f t="shared" si="56"/>
        <v>0</v>
      </c>
      <c r="BT188" s="355"/>
      <c r="BU188" s="355"/>
      <c r="BV188" s="355"/>
      <c r="BW188" s="355"/>
      <c r="BX188" s="355"/>
      <c r="BY188" s="355"/>
      <c r="BZ188" s="76">
        <f t="shared" si="57"/>
        <v>0</v>
      </c>
      <c r="CA188" s="355"/>
      <c r="CB188" s="355"/>
      <c r="CC188" s="355"/>
      <c r="CD188" s="355"/>
      <c r="CE188" s="355"/>
      <c r="CF188" s="355"/>
      <c r="CG188" s="76">
        <f t="shared" si="58"/>
        <v>0</v>
      </c>
      <c r="CH188" s="355"/>
      <c r="CI188" s="355"/>
      <c r="CJ188" s="355"/>
      <c r="CK188" s="355"/>
      <c r="CL188" s="355"/>
      <c r="CM188" s="355"/>
      <c r="CN188" s="76">
        <f t="shared" si="59"/>
        <v>0</v>
      </c>
      <c r="CP188" s="75">
        <f t="shared" si="60"/>
        <v>173</v>
      </c>
      <c r="CQ188" s="76">
        <f t="shared" si="61"/>
        <v>0</v>
      </c>
      <c r="CR188" s="76">
        <f t="shared" si="62"/>
        <v>0</v>
      </c>
      <c r="CS188" s="76">
        <f t="shared" si="63"/>
        <v>0</v>
      </c>
    </row>
    <row r="189" spans="1:97" ht="18" customHeight="1" x14ac:dyDescent="0.25">
      <c r="A189" s="75">
        <f t="shared" si="64"/>
        <v>174</v>
      </c>
      <c r="B189" s="355"/>
      <c r="C189" s="355"/>
      <c r="D189" s="355"/>
      <c r="E189" s="355"/>
      <c r="F189" s="355"/>
      <c r="G189" s="355"/>
      <c r="H189" s="76">
        <f t="shared" si="66"/>
        <v>0</v>
      </c>
      <c r="I189" s="355"/>
      <c r="J189" s="355"/>
      <c r="K189" s="355"/>
      <c r="L189" s="355"/>
      <c r="M189" s="355"/>
      <c r="N189" s="355"/>
      <c r="O189" s="76">
        <f t="shared" si="67"/>
        <v>0</v>
      </c>
      <c r="P189" s="355"/>
      <c r="Q189" s="355"/>
      <c r="R189" s="355"/>
      <c r="S189" s="355"/>
      <c r="T189" s="355"/>
      <c r="U189" s="355"/>
      <c r="V189" s="76">
        <f t="shared" si="49"/>
        <v>0</v>
      </c>
      <c r="W189" s="355"/>
      <c r="X189" s="355"/>
      <c r="Y189" s="355"/>
      <c r="Z189" s="355"/>
      <c r="AA189" s="355"/>
      <c r="AB189" s="355"/>
      <c r="AC189" s="76">
        <f t="shared" si="50"/>
        <v>0</v>
      </c>
      <c r="AD189" s="355"/>
      <c r="AE189" s="355"/>
      <c r="AF189" s="355"/>
      <c r="AG189" s="355"/>
      <c r="AH189" s="355"/>
      <c r="AI189" s="355"/>
      <c r="AJ189" s="76">
        <f t="shared" si="68"/>
        <v>0</v>
      </c>
      <c r="AK189" s="355"/>
      <c r="AL189" s="355"/>
      <c r="AM189" s="355"/>
      <c r="AN189" s="355"/>
      <c r="AO189" s="355"/>
      <c r="AP189" s="355"/>
      <c r="AQ189" s="76">
        <f t="shared" si="69"/>
        <v>0</v>
      </c>
      <c r="AS189" s="75">
        <f t="shared" si="70"/>
        <v>174</v>
      </c>
      <c r="AT189" s="76">
        <f t="shared" si="51"/>
        <v>0</v>
      </c>
      <c r="AU189" s="76">
        <f t="shared" si="52"/>
        <v>0</v>
      </c>
      <c r="AV189" s="76">
        <f t="shared" si="53"/>
        <v>0</v>
      </c>
      <c r="AX189" s="75">
        <f t="shared" si="65"/>
        <v>174</v>
      </c>
      <c r="AY189" s="355"/>
      <c r="AZ189" s="355"/>
      <c r="BA189" s="355"/>
      <c r="BB189" s="355"/>
      <c r="BC189" s="355"/>
      <c r="BD189" s="355"/>
      <c r="BE189" s="76">
        <f t="shared" si="54"/>
        <v>0</v>
      </c>
      <c r="BF189" s="355"/>
      <c r="BG189" s="355"/>
      <c r="BH189" s="355"/>
      <c r="BI189" s="355"/>
      <c r="BJ189" s="355"/>
      <c r="BK189" s="355"/>
      <c r="BL189" s="76">
        <f t="shared" si="55"/>
        <v>0</v>
      </c>
      <c r="BM189" s="355"/>
      <c r="BN189" s="355"/>
      <c r="BO189" s="355"/>
      <c r="BP189" s="355"/>
      <c r="BQ189" s="355"/>
      <c r="BR189" s="355"/>
      <c r="BS189" s="76">
        <f t="shared" si="56"/>
        <v>0</v>
      </c>
      <c r="BT189" s="355"/>
      <c r="BU189" s="355"/>
      <c r="BV189" s="355"/>
      <c r="BW189" s="355"/>
      <c r="BX189" s="355"/>
      <c r="BY189" s="355"/>
      <c r="BZ189" s="76">
        <f t="shared" si="57"/>
        <v>0</v>
      </c>
      <c r="CA189" s="355"/>
      <c r="CB189" s="355"/>
      <c r="CC189" s="355"/>
      <c r="CD189" s="355"/>
      <c r="CE189" s="355"/>
      <c r="CF189" s="355"/>
      <c r="CG189" s="76">
        <f t="shared" si="58"/>
        <v>0</v>
      </c>
      <c r="CH189" s="355"/>
      <c r="CI189" s="355"/>
      <c r="CJ189" s="355"/>
      <c r="CK189" s="355"/>
      <c r="CL189" s="355"/>
      <c r="CM189" s="355"/>
      <c r="CN189" s="76">
        <f t="shared" si="59"/>
        <v>0</v>
      </c>
      <c r="CP189" s="75">
        <f t="shared" si="60"/>
        <v>174</v>
      </c>
      <c r="CQ189" s="76">
        <f t="shared" si="61"/>
        <v>0</v>
      </c>
      <c r="CR189" s="76">
        <f t="shared" si="62"/>
        <v>0</v>
      </c>
      <c r="CS189" s="76">
        <f t="shared" si="63"/>
        <v>0</v>
      </c>
    </row>
    <row r="190" spans="1:97" ht="18" customHeight="1" x14ac:dyDescent="0.25">
      <c r="A190" s="75">
        <f t="shared" si="64"/>
        <v>175</v>
      </c>
      <c r="B190" s="355"/>
      <c r="C190" s="355"/>
      <c r="D190" s="355"/>
      <c r="E190" s="355"/>
      <c r="F190" s="355"/>
      <c r="G190" s="355"/>
      <c r="H190" s="76">
        <f t="shared" si="66"/>
        <v>0</v>
      </c>
      <c r="I190" s="355"/>
      <c r="J190" s="355"/>
      <c r="K190" s="355"/>
      <c r="L190" s="355"/>
      <c r="M190" s="355"/>
      <c r="N190" s="355"/>
      <c r="O190" s="76">
        <f t="shared" si="67"/>
        <v>0</v>
      </c>
      <c r="P190" s="355"/>
      <c r="Q190" s="355"/>
      <c r="R190" s="355"/>
      <c r="S190" s="355"/>
      <c r="T190" s="355"/>
      <c r="U190" s="355"/>
      <c r="V190" s="76">
        <f t="shared" si="49"/>
        <v>0</v>
      </c>
      <c r="W190" s="355"/>
      <c r="X190" s="355"/>
      <c r="Y190" s="355"/>
      <c r="Z190" s="355"/>
      <c r="AA190" s="355"/>
      <c r="AB190" s="355"/>
      <c r="AC190" s="76">
        <f t="shared" si="50"/>
        <v>0</v>
      </c>
      <c r="AD190" s="355"/>
      <c r="AE190" s="355"/>
      <c r="AF190" s="355"/>
      <c r="AG190" s="355"/>
      <c r="AH190" s="355"/>
      <c r="AI190" s="355"/>
      <c r="AJ190" s="76">
        <f t="shared" si="68"/>
        <v>0</v>
      </c>
      <c r="AK190" s="355"/>
      <c r="AL190" s="355"/>
      <c r="AM190" s="355"/>
      <c r="AN190" s="355"/>
      <c r="AO190" s="355"/>
      <c r="AP190" s="355"/>
      <c r="AQ190" s="76">
        <f t="shared" si="69"/>
        <v>0</v>
      </c>
      <c r="AS190" s="75">
        <f t="shared" si="70"/>
        <v>175</v>
      </c>
      <c r="AT190" s="76">
        <f t="shared" si="51"/>
        <v>0</v>
      </c>
      <c r="AU190" s="76">
        <f t="shared" si="52"/>
        <v>0</v>
      </c>
      <c r="AV190" s="76">
        <f t="shared" si="53"/>
        <v>0</v>
      </c>
      <c r="AX190" s="75">
        <f t="shared" si="65"/>
        <v>175</v>
      </c>
      <c r="AY190" s="355"/>
      <c r="AZ190" s="355"/>
      <c r="BA190" s="355"/>
      <c r="BB190" s="355"/>
      <c r="BC190" s="355"/>
      <c r="BD190" s="355"/>
      <c r="BE190" s="76">
        <f t="shared" si="54"/>
        <v>0</v>
      </c>
      <c r="BF190" s="355"/>
      <c r="BG190" s="355"/>
      <c r="BH190" s="355"/>
      <c r="BI190" s="355"/>
      <c r="BJ190" s="355"/>
      <c r="BK190" s="355"/>
      <c r="BL190" s="76">
        <f t="shared" si="55"/>
        <v>0</v>
      </c>
      <c r="BM190" s="355"/>
      <c r="BN190" s="355"/>
      <c r="BO190" s="355"/>
      <c r="BP190" s="355"/>
      <c r="BQ190" s="355"/>
      <c r="BR190" s="355"/>
      <c r="BS190" s="76">
        <f t="shared" si="56"/>
        <v>0</v>
      </c>
      <c r="BT190" s="355"/>
      <c r="BU190" s="355"/>
      <c r="BV190" s="355"/>
      <c r="BW190" s="355"/>
      <c r="BX190" s="355"/>
      <c r="BY190" s="355"/>
      <c r="BZ190" s="76">
        <f t="shared" si="57"/>
        <v>0</v>
      </c>
      <c r="CA190" s="355"/>
      <c r="CB190" s="355"/>
      <c r="CC190" s="355"/>
      <c r="CD190" s="355"/>
      <c r="CE190" s="355"/>
      <c r="CF190" s="355"/>
      <c r="CG190" s="76">
        <f t="shared" si="58"/>
        <v>0</v>
      </c>
      <c r="CH190" s="355"/>
      <c r="CI190" s="355"/>
      <c r="CJ190" s="355"/>
      <c r="CK190" s="355"/>
      <c r="CL190" s="355"/>
      <c r="CM190" s="355"/>
      <c r="CN190" s="76">
        <f t="shared" si="59"/>
        <v>0</v>
      </c>
      <c r="CP190" s="75">
        <f t="shared" si="60"/>
        <v>175</v>
      </c>
      <c r="CQ190" s="76">
        <f t="shared" si="61"/>
        <v>0</v>
      </c>
      <c r="CR190" s="76">
        <f t="shared" si="62"/>
        <v>0</v>
      </c>
      <c r="CS190" s="76">
        <f t="shared" si="63"/>
        <v>0</v>
      </c>
    </row>
    <row r="191" spans="1:97" ht="18" customHeight="1" x14ac:dyDescent="0.25">
      <c r="A191" s="75">
        <f t="shared" si="64"/>
        <v>176</v>
      </c>
      <c r="B191" s="355"/>
      <c r="C191" s="355"/>
      <c r="D191" s="355"/>
      <c r="E191" s="355"/>
      <c r="F191" s="355"/>
      <c r="G191" s="355"/>
      <c r="H191" s="76">
        <f t="shared" si="66"/>
        <v>0</v>
      </c>
      <c r="I191" s="355"/>
      <c r="J191" s="355"/>
      <c r="K191" s="355"/>
      <c r="L191" s="355"/>
      <c r="M191" s="355"/>
      <c r="N191" s="355"/>
      <c r="O191" s="76">
        <f t="shared" si="67"/>
        <v>0</v>
      </c>
      <c r="P191" s="355"/>
      <c r="Q191" s="355"/>
      <c r="R191" s="355"/>
      <c r="S191" s="355"/>
      <c r="T191" s="355"/>
      <c r="U191" s="355"/>
      <c r="V191" s="76">
        <f t="shared" si="49"/>
        <v>0</v>
      </c>
      <c r="W191" s="355"/>
      <c r="X191" s="355"/>
      <c r="Y191" s="355"/>
      <c r="Z191" s="355"/>
      <c r="AA191" s="355"/>
      <c r="AB191" s="355"/>
      <c r="AC191" s="76">
        <f t="shared" si="50"/>
        <v>0</v>
      </c>
      <c r="AD191" s="355"/>
      <c r="AE191" s="355"/>
      <c r="AF191" s="355"/>
      <c r="AG191" s="355"/>
      <c r="AH191" s="355"/>
      <c r="AI191" s="355"/>
      <c r="AJ191" s="76">
        <f t="shared" si="68"/>
        <v>0</v>
      </c>
      <c r="AK191" s="355"/>
      <c r="AL191" s="355"/>
      <c r="AM191" s="355"/>
      <c r="AN191" s="355"/>
      <c r="AO191" s="355"/>
      <c r="AP191" s="355"/>
      <c r="AQ191" s="76">
        <f t="shared" si="69"/>
        <v>0</v>
      </c>
      <c r="AS191" s="75">
        <f t="shared" si="70"/>
        <v>176</v>
      </c>
      <c r="AT191" s="76">
        <f t="shared" si="51"/>
        <v>0</v>
      </c>
      <c r="AU191" s="76">
        <f t="shared" si="52"/>
        <v>0</v>
      </c>
      <c r="AV191" s="76">
        <f t="shared" si="53"/>
        <v>0</v>
      </c>
      <c r="AX191" s="75">
        <f t="shared" si="65"/>
        <v>176</v>
      </c>
      <c r="AY191" s="355"/>
      <c r="AZ191" s="355"/>
      <c r="BA191" s="355"/>
      <c r="BB191" s="355"/>
      <c r="BC191" s="355"/>
      <c r="BD191" s="355"/>
      <c r="BE191" s="76">
        <f t="shared" si="54"/>
        <v>0</v>
      </c>
      <c r="BF191" s="355"/>
      <c r="BG191" s="355"/>
      <c r="BH191" s="355"/>
      <c r="BI191" s="355"/>
      <c r="BJ191" s="355"/>
      <c r="BK191" s="355"/>
      <c r="BL191" s="76">
        <f t="shared" si="55"/>
        <v>0</v>
      </c>
      <c r="BM191" s="355"/>
      <c r="BN191" s="355"/>
      <c r="BO191" s="355"/>
      <c r="BP191" s="355"/>
      <c r="BQ191" s="355"/>
      <c r="BR191" s="355"/>
      <c r="BS191" s="76">
        <f t="shared" si="56"/>
        <v>0</v>
      </c>
      <c r="BT191" s="355"/>
      <c r="BU191" s="355"/>
      <c r="BV191" s="355"/>
      <c r="BW191" s="355"/>
      <c r="BX191" s="355"/>
      <c r="BY191" s="355"/>
      <c r="BZ191" s="76">
        <f t="shared" si="57"/>
        <v>0</v>
      </c>
      <c r="CA191" s="355"/>
      <c r="CB191" s="355"/>
      <c r="CC191" s="355"/>
      <c r="CD191" s="355"/>
      <c r="CE191" s="355"/>
      <c r="CF191" s="355"/>
      <c r="CG191" s="76">
        <f t="shared" si="58"/>
        <v>0</v>
      </c>
      <c r="CH191" s="355"/>
      <c r="CI191" s="355"/>
      <c r="CJ191" s="355"/>
      <c r="CK191" s="355"/>
      <c r="CL191" s="355"/>
      <c r="CM191" s="355"/>
      <c r="CN191" s="76">
        <f t="shared" si="59"/>
        <v>0</v>
      </c>
      <c r="CP191" s="75">
        <f t="shared" si="60"/>
        <v>176</v>
      </c>
      <c r="CQ191" s="76">
        <f t="shared" si="61"/>
        <v>0</v>
      </c>
      <c r="CR191" s="76">
        <f t="shared" si="62"/>
        <v>0</v>
      </c>
      <c r="CS191" s="76">
        <f t="shared" si="63"/>
        <v>0</v>
      </c>
    </row>
    <row r="192" spans="1:97" ht="18" customHeight="1" x14ac:dyDescent="0.25">
      <c r="A192" s="75">
        <f t="shared" si="64"/>
        <v>177</v>
      </c>
      <c r="B192" s="355"/>
      <c r="C192" s="355"/>
      <c r="D192" s="355"/>
      <c r="E192" s="355"/>
      <c r="F192" s="355"/>
      <c r="G192" s="355"/>
      <c r="H192" s="76">
        <f t="shared" si="66"/>
        <v>0</v>
      </c>
      <c r="I192" s="355"/>
      <c r="J192" s="355"/>
      <c r="K192" s="355"/>
      <c r="L192" s="355"/>
      <c r="M192" s="355"/>
      <c r="N192" s="355"/>
      <c r="O192" s="76">
        <f t="shared" si="67"/>
        <v>0</v>
      </c>
      <c r="P192" s="355"/>
      <c r="Q192" s="355"/>
      <c r="R192" s="355"/>
      <c r="S192" s="355"/>
      <c r="T192" s="355"/>
      <c r="U192" s="355"/>
      <c r="V192" s="76">
        <f t="shared" si="49"/>
        <v>0</v>
      </c>
      <c r="W192" s="355"/>
      <c r="X192" s="355"/>
      <c r="Y192" s="355"/>
      <c r="Z192" s="355"/>
      <c r="AA192" s="355"/>
      <c r="AB192" s="355"/>
      <c r="AC192" s="76">
        <f t="shared" si="50"/>
        <v>0</v>
      </c>
      <c r="AD192" s="355"/>
      <c r="AE192" s="355"/>
      <c r="AF192" s="355"/>
      <c r="AG192" s="355"/>
      <c r="AH192" s="355"/>
      <c r="AI192" s="355"/>
      <c r="AJ192" s="76">
        <f t="shared" si="68"/>
        <v>0</v>
      </c>
      <c r="AK192" s="355"/>
      <c r="AL192" s="355"/>
      <c r="AM192" s="355"/>
      <c r="AN192" s="355"/>
      <c r="AO192" s="355"/>
      <c r="AP192" s="355"/>
      <c r="AQ192" s="76">
        <f t="shared" si="69"/>
        <v>0</v>
      </c>
      <c r="AS192" s="75">
        <f t="shared" si="70"/>
        <v>177</v>
      </c>
      <c r="AT192" s="76">
        <f t="shared" si="51"/>
        <v>0</v>
      </c>
      <c r="AU192" s="76">
        <f t="shared" si="52"/>
        <v>0</v>
      </c>
      <c r="AV192" s="76">
        <f t="shared" si="53"/>
        <v>0</v>
      </c>
      <c r="AX192" s="75">
        <f t="shared" si="65"/>
        <v>177</v>
      </c>
      <c r="AY192" s="355"/>
      <c r="AZ192" s="355"/>
      <c r="BA192" s="355"/>
      <c r="BB192" s="355"/>
      <c r="BC192" s="355"/>
      <c r="BD192" s="355"/>
      <c r="BE192" s="76">
        <f t="shared" si="54"/>
        <v>0</v>
      </c>
      <c r="BF192" s="355"/>
      <c r="BG192" s="355"/>
      <c r="BH192" s="355"/>
      <c r="BI192" s="355"/>
      <c r="BJ192" s="355"/>
      <c r="BK192" s="355"/>
      <c r="BL192" s="76">
        <f t="shared" si="55"/>
        <v>0</v>
      </c>
      <c r="BM192" s="355"/>
      <c r="BN192" s="355"/>
      <c r="BO192" s="355"/>
      <c r="BP192" s="355"/>
      <c r="BQ192" s="355"/>
      <c r="BR192" s="355"/>
      <c r="BS192" s="76">
        <f t="shared" si="56"/>
        <v>0</v>
      </c>
      <c r="BT192" s="355"/>
      <c r="BU192" s="355"/>
      <c r="BV192" s="355"/>
      <c r="BW192" s="355"/>
      <c r="BX192" s="355"/>
      <c r="BY192" s="355"/>
      <c r="BZ192" s="76">
        <f t="shared" si="57"/>
        <v>0</v>
      </c>
      <c r="CA192" s="355"/>
      <c r="CB192" s="355"/>
      <c r="CC192" s="355"/>
      <c r="CD192" s="355"/>
      <c r="CE192" s="355"/>
      <c r="CF192" s="355"/>
      <c r="CG192" s="76">
        <f t="shared" si="58"/>
        <v>0</v>
      </c>
      <c r="CH192" s="355"/>
      <c r="CI192" s="355"/>
      <c r="CJ192" s="355"/>
      <c r="CK192" s="355"/>
      <c r="CL192" s="355"/>
      <c r="CM192" s="355"/>
      <c r="CN192" s="76">
        <f t="shared" si="59"/>
        <v>0</v>
      </c>
      <c r="CP192" s="75">
        <f t="shared" si="60"/>
        <v>177</v>
      </c>
      <c r="CQ192" s="76">
        <f t="shared" si="61"/>
        <v>0</v>
      </c>
      <c r="CR192" s="76">
        <f t="shared" si="62"/>
        <v>0</v>
      </c>
      <c r="CS192" s="76">
        <f t="shared" si="63"/>
        <v>0</v>
      </c>
    </row>
    <row r="193" spans="1:97" ht="18" customHeight="1" x14ac:dyDescent="0.25">
      <c r="A193" s="75">
        <f t="shared" si="64"/>
        <v>178</v>
      </c>
      <c r="B193" s="355"/>
      <c r="C193" s="355"/>
      <c r="D193" s="355"/>
      <c r="E193" s="355"/>
      <c r="F193" s="355"/>
      <c r="G193" s="355"/>
      <c r="H193" s="76">
        <f t="shared" si="66"/>
        <v>0</v>
      </c>
      <c r="I193" s="355"/>
      <c r="J193" s="355"/>
      <c r="K193" s="355"/>
      <c r="L193" s="355"/>
      <c r="M193" s="355"/>
      <c r="N193" s="355"/>
      <c r="O193" s="76">
        <f t="shared" si="67"/>
        <v>0</v>
      </c>
      <c r="P193" s="355"/>
      <c r="Q193" s="355"/>
      <c r="R193" s="355"/>
      <c r="S193" s="355"/>
      <c r="T193" s="355"/>
      <c r="U193" s="355"/>
      <c r="V193" s="76">
        <f t="shared" si="49"/>
        <v>0</v>
      </c>
      <c r="W193" s="355"/>
      <c r="X193" s="355"/>
      <c r="Y193" s="355"/>
      <c r="Z193" s="355"/>
      <c r="AA193" s="355"/>
      <c r="AB193" s="355"/>
      <c r="AC193" s="76">
        <f t="shared" si="50"/>
        <v>0</v>
      </c>
      <c r="AD193" s="355"/>
      <c r="AE193" s="355"/>
      <c r="AF193" s="355"/>
      <c r="AG193" s="355"/>
      <c r="AH193" s="355"/>
      <c r="AI193" s="355"/>
      <c r="AJ193" s="76">
        <f t="shared" si="68"/>
        <v>0</v>
      </c>
      <c r="AK193" s="355"/>
      <c r="AL193" s="355"/>
      <c r="AM193" s="355"/>
      <c r="AN193" s="355"/>
      <c r="AO193" s="355"/>
      <c r="AP193" s="355"/>
      <c r="AQ193" s="76">
        <f t="shared" si="69"/>
        <v>0</v>
      </c>
      <c r="AS193" s="75">
        <f t="shared" si="70"/>
        <v>178</v>
      </c>
      <c r="AT193" s="76">
        <f t="shared" si="51"/>
        <v>0</v>
      </c>
      <c r="AU193" s="76">
        <f t="shared" si="52"/>
        <v>0</v>
      </c>
      <c r="AV193" s="76">
        <f t="shared" si="53"/>
        <v>0</v>
      </c>
      <c r="AX193" s="75">
        <f t="shared" si="65"/>
        <v>178</v>
      </c>
      <c r="AY193" s="355"/>
      <c r="AZ193" s="355"/>
      <c r="BA193" s="355"/>
      <c r="BB193" s="355"/>
      <c r="BC193" s="355"/>
      <c r="BD193" s="355"/>
      <c r="BE193" s="76">
        <f t="shared" si="54"/>
        <v>0</v>
      </c>
      <c r="BF193" s="355"/>
      <c r="BG193" s="355"/>
      <c r="BH193" s="355"/>
      <c r="BI193" s="355"/>
      <c r="BJ193" s="355"/>
      <c r="BK193" s="355"/>
      <c r="BL193" s="76">
        <f t="shared" si="55"/>
        <v>0</v>
      </c>
      <c r="BM193" s="355"/>
      <c r="BN193" s="355"/>
      <c r="BO193" s="355"/>
      <c r="BP193" s="355"/>
      <c r="BQ193" s="355"/>
      <c r="BR193" s="355"/>
      <c r="BS193" s="76">
        <f t="shared" si="56"/>
        <v>0</v>
      </c>
      <c r="BT193" s="355"/>
      <c r="BU193" s="355"/>
      <c r="BV193" s="355"/>
      <c r="BW193" s="355"/>
      <c r="BX193" s="355"/>
      <c r="BY193" s="355"/>
      <c r="BZ193" s="76">
        <f t="shared" si="57"/>
        <v>0</v>
      </c>
      <c r="CA193" s="355"/>
      <c r="CB193" s="355"/>
      <c r="CC193" s="355"/>
      <c r="CD193" s="355"/>
      <c r="CE193" s="355"/>
      <c r="CF193" s="355"/>
      <c r="CG193" s="76">
        <f t="shared" si="58"/>
        <v>0</v>
      </c>
      <c r="CH193" s="355"/>
      <c r="CI193" s="355"/>
      <c r="CJ193" s="355"/>
      <c r="CK193" s="355"/>
      <c r="CL193" s="355"/>
      <c r="CM193" s="355"/>
      <c r="CN193" s="76">
        <f t="shared" si="59"/>
        <v>0</v>
      </c>
      <c r="CP193" s="75">
        <f t="shared" si="60"/>
        <v>178</v>
      </c>
      <c r="CQ193" s="76">
        <f t="shared" si="61"/>
        <v>0</v>
      </c>
      <c r="CR193" s="76">
        <f t="shared" si="62"/>
        <v>0</v>
      </c>
      <c r="CS193" s="76">
        <f t="shared" si="63"/>
        <v>0</v>
      </c>
    </row>
    <row r="194" spans="1:97" ht="18" customHeight="1" x14ac:dyDescent="0.25">
      <c r="A194" s="75">
        <f t="shared" si="64"/>
        <v>179</v>
      </c>
      <c r="B194" s="355"/>
      <c r="C194" s="355"/>
      <c r="D194" s="355"/>
      <c r="E194" s="355"/>
      <c r="F194" s="355"/>
      <c r="G194" s="355"/>
      <c r="H194" s="76">
        <f t="shared" si="66"/>
        <v>0</v>
      </c>
      <c r="I194" s="355"/>
      <c r="J194" s="355"/>
      <c r="K194" s="355"/>
      <c r="L194" s="355"/>
      <c r="M194" s="355"/>
      <c r="N194" s="355"/>
      <c r="O194" s="76">
        <f t="shared" si="67"/>
        <v>0</v>
      </c>
      <c r="P194" s="355"/>
      <c r="Q194" s="355"/>
      <c r="R194" s="355"/>
      <c r="S194" s="355"/>
      <c r="T194" s="355"/>
      <c r="U194" s="355"/>
      <c r="V194" s="76">
        <f t="shared" si="49"/>
        <v>0</v>
      </c>
      <c r="W194" s="355"/>
      <c r="X194" s="355"/>
      <c r="Y194" s="355"/>
      <c r="Z194" s="355"/>
      <c r="AA194" s="355"/>
      <c r="AB194" s="355"/>
      <c r="AC194" s="76">
        <f t="shared" si="50"/>
        <v>0</v>
      </c>
      <c r="AD194" s="355"/>
      <c r="AE194" s="355"/>
      <c r="AF194" s="355"/>
      <c r="AG194" s="355"/>
      <c r="AH194" s="355"/>
      <c r="AI194" s="355"/>
      <c r="AJ194" s="76">
        <f t="shared" si="68"/>
        <v>0</v>
      </c>
      <c r="AK194" s="355"/>
      <c r="AL194" s="355"/>
      <c r="AM194" s="355"/>
      <c r="AN194" s="355"/>
      <c r="AO194" s="355"/>
      <c r="AP194" s="355"/>
      <c r="AQ194" s="76">
        <f t="shared" si="69"/>
        <v>0</v>
      </c>
      <c r="AS194" s="75">
        <f t="shared" si="70"/>
        <v>179</v>
      </c>
      <c r="AT194" s="76">
        <f t="shared" si="51"/>
        <v>0</v>
      </c>
      <c r="AU194" s="76">
        <f t="shared" si="52"/>
        <v>0</v>
      </c>
      <c r="AV194" s="76">
        <f t="shared" si="53"/>
        <v>0</v>
      </c>
      <c r="AX194" s="75">
        <f t="shared" si="65"/>
        <v>179</v>
      </c>
      <c r="AY194" s="355"/>
      <c r="AZ194" s="355"/>
      <c r="BA194" s="355"/>
      <c r="BB194" s="355"/>
      <c r="BC194" s="355"/>
      <c r="BD194" s="355"/>
      <c r="BE194" s="76">
        <f t="shared" si="54"/>
        <v>0</v>
      </c>
      <c r="BF194" s="355"/>
      <c r="BG194" s="355"/>
      <c r="BH194" s="355"/>
      <c r="BI194" s="355"/>
      <c r="BJ194" s="355"/>
      <c r="BK194" s="355"/>
      <c r="BL194" s="76">
        <f t="shared" si="55"/>
        <v>0</v>
      </c>
      <c r="BM194" s="355"/>
      <c r="BN194" s="355"/>
      <c r="BO194" s="355"/>
      <c r="BP194" s="355"/>
      <c r="BQ194" s="355"/>
      <c r="BR194" s="355"/>
      <c r="BS194" s="76">
        <f t="shared" si="56"/>
        <v>0</v>
      </c>
      <c r="BT194" s="355"/>
      <c r="BU194" s="355"/>
      <c r="BV194" s="355"/>
      <c r="BW194" s="355"/>
      <c r="BX194" s="355"/>
      <c r="BY194" s="355"/>
      <c r="BZ194" s="76">
        <f t="shared" si="57"/>
        <v>0</v>
      </c>
      <c r="CA194" s="355"/>
      <c r="CB194" s="355"/>
      <c r="CC194" s="355"/>
      <c r="CD194" s="355"/>
      <c r="CE194" s="355"/>
      <c r="CF194" s="355"/>
      <c r="CG194" s="76">
        <f t="shared" si="58"/>
        <v>0</v>
      </c>
      <c r="CH194" s="355"/>
      <c r="CI194" s="355"/>
      <c r="CJ194" s="355"/>
      <c r="CK194" s="355"/>
      <c r="CL194" s="355"/>
      <c r="CM194" s="355"/>
      <c r="CN194" s="76">
        <f t="shared" si="59"/>
        <v>0</v>
      </c>
      <c r="CP194" s="75">
        <f t="shared" si="60"/>
        <v>179</v>
      </c>
      <c r="CQ194" s="76">
        <f t="shared" si="61"/>
        <v>0</v>
      </c>
      <c r="CR194" s="76">
        <f t="shared" si="62"/>
        <v>0</v>
      </c>
      <c r="CS194" s="76">
        <f t="shared" si="63"/>
        <v>0</v>
      </c>
    </row>
    <row r="195" spans="1:97" ht="18" customHeight="1" x14ac:dyDescent="0.25">
      <c r="A195" s="75">
        <f t="shared" si="64"/>
        <v>180</v>
      </c>
      <c r="B195" s="355"/>
      <c r="C195" s="355"/>
      <c r="D195" s="355"/>
      <c r="E195" s="355"/>
      <c r="F195" s="355"/>
      <c r="G195" s="355"/>
      <c r="H195" s="76">
        <f t="shared" si="66"/>
        <v>0</v>
      </c>
      <c r="I195" s="355"/>
      <c r="J195" s="355"/>
      <c r="K195" s="355"/>
      <c r="L195" s="355"/>
      <c r="M195" s="355"/>
      <c r="N195" s="355"/>
      <c r="O195" s="76">
        <f t="shared" si="67"/>
        <v>0</v>
      </c>
      <c r="P195" s="355"/>
      <c r="Q195" s="355"/>
      <c r="R195" s="355"/>
      <c r="S195" s="355"/>
      <c r="T195" s="355"/>
      <c r="U195" s="355"/>
      <c r="V195" s="76">
        <f t="shared" si="49"/>
        <v>0</v>
      </c>
      <c r="W195" s="355"/>
      <c r="X195" s="355"/>
      <c r="Y195" s="355"/>
      <c r="Z195" s="355"/>
      <c r="AA195" s="355"/>
      <c r="AB195" s="355"/>
      <c r="AC195" s="76">
        <f t="shared" si="50"/>
        <v>0</v>
      </c>
      <c r="AD195" s="355"/>
      <c r="AE195" s="355"/>
      <c r="AF195" s="355"/>
      <c r="AG195" s="355"/>
      <c r="AH195" s="355"/>
      <c r="AI195" s="355"/>
      <c r="AJ195" s="76">
        <f t="shared" si="68"/>
        <v>0</v>
      </c>
      <c r="AK195" s="355"/>
      <c r="AL195" s="355"/>
      <c r="AM195" s="355"/>
      <c r="AN195" s="355"/>
      <c r="AO195" s="355"/>
      <c r="AP195" s="355"/>
      <c r="AQ195" s="76">
        <f t="shared" si="69"/>
        <v>0</v>
      </c>
      <c r="AS195" s="75">
        <f t="shared" si="70"/>
        <v>180</v>
      </c>
      <c r="AT195" s="76">
        <f t="shared" si="51"/>
        <v>0</v>
      </c>
      <c r="AU195" s="76">
        <f t="shared" si="52"/>
        <v>0</v>
      </c>
      <c r="AV195" s="76">
        <f t="shared" si="53"/>
        <v>0</v>
      </c>
      <c r="AX195" s="75">
        <f t="shared" si="65"/>
        <v>180</v>
      </c>
      <c r="AY195" s="355"/>
      <c r="AZ195" s="355"/>
      <c r="BA195" s="355"/>
      <c r="BB195" s="355"/>
      <c r="BC195" s="355"/>
      <c r="BD195" s="355"/>
      <c r="BE195" s="76">
        <f t="shared" si="54"/>
        <v>0</v>
      </c>
      <c r="BF195" s="355"/>
      <c r="BG195" s="355"/>
      <c r="BH195" s="355"/>
      <c r="BI195" s="355"/>
      <c r="BJ195" s="355"/>
      <c r="BK195" s="355"/>
      <c r="BL195" s="76">
        <f t="shared" si="55"/>
        <v>0</v>
      </c>
      <c r="BM195" s="355"/>
      <c r="BN195" s="355"/>
      <c r="BO195" s="355"/>
      <c r="BP195" s="355"/>
      <c r="BQ195" s="355"/>
      <c r="BR195" s="355"/>
      <c r="BS195" s="76">
        <f t="shared" si="56"/>
        <v>0</v>
      </c>
      <c r="BT195" s="355"/>
      <c r="BU195" s="355"/>
      <c r="BV195" s="355"/>
      <c r="BW195" s="355"/>
      <c r="BX195" s="355"/>
      <c r="BY195" s="355"/>
      <c r="BZ195" s="76">
        <f t="shared" si="57"/>
        <v>0</v>
      </c>
      <c r="CA195" s="355"/>
      <c r="CB195" s="355"/>
      <c r="CC195" s="355"/>
      <c r="CD195" s="355"/>
      <c r="CE195" s="355"/>
      <c r="CF195" s="355"/>
      <c r="CG195" s="76">
        <f t="shared" si="58"/>
        <v>0</v>
      </c>
      <c r="CH195" s="355"/>
      <c r="CI195" s="355"/>
      <c r="CJ195" s="355"/>
      <c r="CK195" s="355"/>
      <c r="CL195" s="355"/>
      <c r="CM195" s="355"/>
      <c r="CN195" s="76">
        <f t="shared" si="59"/>
        <v>0</v>
      </c>
      <c r="CP195" s="75">
        <f t="shared" si="60"/>
        <v>180</v>
      </c>
      <c r="CQ195" s="76">
        <f t="shared" si="61"/>
        <v>0</v>
      </c>
      <c r="CR195" s="76">
        <f t="shared" si="62"/>
        <v>0</v>
      </c>
      <c r="CS195" s="76">
        <f t="shared" si="63"/>
        <v>0</v>
      </c>
    </row>
    <row r="196" spans="1:97" ht="18" customHeight="1" x14ac:dyDescent="0.25">
      <c r="A196" s="75">
        <f t="shared" si="64"/>
        <v>181</v>
      </c>
      <c r="B196" s="355"/>
      <c r="C196" s="355"/>
      <c r="D196" s="355"/>
      <c r="E196" s="355"/>
      <c r="F196" s="355"/>
      <c r="G196" s="355"/>
      <c r="H196" s="76">
        <f t="shared" si="66"/>
        <v>0</v>
      </c>
      <c r="I196" s="355"/>
      <c r="J196" s="355"/>
      <c r="K196" s="355"/>
      <c r="L196" s="355"/>
      <c r="M196" s="355"/>
      <c r="N196" s="355"/>
      <c r="O196" s="76">
        <f t="shared" si="67"/>
        <v>0</v>
      </c>
      <c r="P196" s="355"/>
      <c r="Q196" s="355"/>
      <c r="R196" s="355"/>
      <c r="S196" s="355"/>
      <c r="T196" s="355"/>
      <c r="U196" s="355"/>
      <c r="V196" s="76">
        <f t="shared" si="49"/>
        <v>0</v>
      </c>
      <c r="W196" s="355"/>
      <c r="X196" s="355"/>
      <c r="Y196" s="355"/>
      <c r="Z196" s="355"/>
      <c r="AA196" s="355"/>
      <c r="AB196" s="355"/>
      <c r="AC196" s="76">
        <f t="shared" si="50"/>
        <v>0</v>
      </c>
      <c r="AD196" s="355"/>
      <c r="AE196" s="355"/>
      <c r="AF196" s="355"/>
      <c r="AG196" s="355"/>
      <c r="AH196" s="355"/>
      <c r="AI196" s="355"/>
      <c r="AJ196" s="76">
        <f t="shared" si="68"/>
        <v>0</v>
      </c>
      <c r="AK196" s="355"/>
      <c r="AL196" s="355"/>
      <c r="AM196" s="355"/>
      <c r="AN196" s="355"/>
      <c r="AO196" s="355"/>
      <c r="AP196" s="355"/>
      <c r="AQ196" s="76">
        <f t="shared" si="69"/>
        <v>0</v>
      </c>
      <c r="AS196" s="75">
        <f t="shared" si="70"/>
        <v>181</v>
      </c>
      <c r="AT196" s="76">
        <f t="shared" si="51"/>
        <v>0</v>
      </c>
      <c r="AU196" s="76">
        <f t="shared" si="52"/>
        <v>0</v>
      </c>
      <c r="AV196" s="76">
        <f t="shared" si="53"/>
        <v>0</v>
      </c>
      <c r="AX196" s="75">
        <f t="shared" si="65"/>
        <v>181</v>
      </c>
      <c r="AY196" s="355"/>
      <c r="AZ196" s="355"/>
      <c r="BA196" s="355"/>
      <c r="BB196" s="355"/>
      <c r="BC196" s="355"/>
      <c r="BD196" s="355"/>
      <c r="BE196" s="76">
        <f t="shared" si="54"/>
        <v>0</v>
      </c>
      <c r="BF196" s="355"/>
      <c r="BG196" s="355"/>
      <c r="BH196" s="355"/>
      <c r="BI196" s="355"/>
      <c r="BJ196" s="355"/>
      <c r="BK196" s="355"/>
      <c r="BL196" s="76">
        <f t="shared" si="55"/>
        <v>0</v>
      </c>
      <c r="BM196" s="355"/>
      <c r="BN196" s="355"/>
      <c r="BO196" s="355"/>
      <c r="BP196" s="355"/>
      <c r="BQ196" s="355"/>
      <c r="BR196" s="355"/>
      <c r="BS196" s="76">
        <f t="shared" si="56"/>
        <v>0</v>
      </c>
      <c r="BT196" s="355"/>
      <c r="BU196" s="355"/>
      <c r="BV196" s="355"/>
      <c r="BW196" s="355"/>
      <c r="BX196" s="355"/>
      <c r="BY196" s="355"/>
      <c r="BZ196" s="76">
        <f t="shared" si="57"/>
        <v>0</v>
      </c>
      <c r="CA196" s="355"/>
      <c r="CB196" s="355"/>
      <c r="CC196" s="355"/>
      <c r="CD196" s="355"/>
      <c r="CE196" s="355"/>
      <c r="CF196" s="355"/>
      <c r="CG196" s="76">
        <f t="shared" si="58"/>
        <v>0</v>
      </c>
      <c r="CH196" s="355"/>
      <c r="CI196" s="355"/>
      <c r="CJ196" s="355"/>
      <c r="CK196" s="355"/>
      <c r="CL196" s="355"/>
      <c r="CM196" s="355"/>
      <c r="CN196" s="76">
        <f t="shared" si="59"/>
        <v>0</v>
      </c>
      <c r="CP196" s="75">
        <f t="shared" si="60"/>
        <v>181</v>
      </c>
      <c r="CQ196" s="76">
        <f t="shared" si="61"/>
        <v>0</v>
      </c>
      <c r="CR196" s="76">
        <f t="shared" si="62"/>
        <v>0</v>
      </c>
      <c r="CS196" s="76">
        <f t="shared" si="63"/>
        <v>0</v>
      </c>
    </row>
    <row r="197" spans="1:97" ht="18" customHeight="1" x14ac:dyDescent="0.25">
      <c r="A197" s="75">
        <f t="shared" si="64"/>
        <v>182</v>
      </c>
      <c r="B197" s="355"/>
      <c r="C197" s="355"/>
      <c r="D197" s="355"/>
      <c r="E197" s="355"/>
      <c r="F197" s="355"/>
      <c r="G197" s="355"/>
      <c r="H197" s="76">
        <f t="shared" si="66"/>
        <v>0</v>
      </c>
      <c r="I197" s="355"/>
      <c r="J197" s="355"/>
      <c r="K197" s="355"/>
      <c r="L197" s="355"/>
      <c r="M197" s="355"/>
      <c r="N197" s="355"/>
      <c r="O197" s="76">
        <f t="shared" si="67"/>
        <v>0</v>
      </c>
      <c r="P197" s="355"/>
      <c r="Q197" s="355"/>
      <c r="R197" s="355"/>
      <c r="S197" s="355"/>
      <c r="T197" s="355"/>
      <c r="U197" s="355"/>
      <c r="V197" s="76">
        <f t="shared" si="49"/>
        <v>0</v>
      </c>
      <c r="W197" s="355"/>
      <c r="X197" s="355"/>
      <c r="Y197" s="355"/>
      <c r="Z197" s="355"/>
      <c r="AA197" s="355"/>
      <c r="AB197" s="355"/>
      <c r="AC197" s="76">
        <f t="shared" si="50"/>
        <v>0</v>
      </c>
      <c r="AD197" s="355"/>
      <c r="AE197" s="355"/>
      <c r="AF197" s="355"/>
      <c r="AG197" s="355"/>
      <c r="AH197" s="355"/>
      <c r="AI197" s="355"/>
      <c r="AJ197" s="76">
        <f t="shared" si="68"/>
        <v>0</v>
      </c>
      <c r="AK197" s="355"/>
      <c r="AL197" s="355"/>
      <c r="AM197" s="355"/>
      <c r="AN197" s="355"/>
      <c r="AO197" s="355"/>
      <c r="AP197" s="355"/>
      <c r="AQ197" s="76">
        <f t="shared" si="69"/>
        <v>0</v>
      </c>
      <c r="AS197" s="75">
        <f t="shared" si="70"/>
        <v>182</v>
      </c>
      <c r="AT197" s="76">
        <f t="shared" si="51"/>
        <v>0</v>
      </c>
      <c r="AU197" s="76">
        <f t="shared" si="52"/>
        <v>0</v>
      </c>
      <c r="AV197" s="76">
        <f t="shared" si="53"/>
        <v>0</v>
      </c>
      <c r="AX197" s="75">
        <f t="shared" si="65"/>
        <v>182</v>
      </c>
      <c r="AY197" s="355"/>
      <c r="AZ197" s="355"/>
      <c r="BA197" s="355"/>
      <c r="BB197" s="355"/>
      <c r="BC197" s="355"/>
      <c r="BD197" s="355"/>
      <c r="BE197" s="76">
        <f t="shared" si="54"/>
        <v>0</v>
      </c>
      <c r="BF197" s="355"/>
      <c r="BG197" s="355"/>
      <c r="BH197" s="355"/>
      <c r="BI197" s="355"/>
      <c r="BJ197" s="355"/>
      <c r="BK197" s="355"/>
      <c r="BL197" s="76">
        <f t="shared" si="55"/>
        <v>0</v>
      </c>
      <c r="BM197" s="355"/>
      <c r="BN197" s="355"/>
      <c r="BO197" s="355"/>
      <c r="BP197" s="355"/>
      <c r="BQ197" s="355"/>
      <c r="BR197" s="355"/>
      <c r="BS197" s="76">
        <f t="shared" si="56"/>
        <v>0</v>
      </c>
      <c r="BT197" s="355"/>
      <c r="BU197" s="355"/>
      <c r="BV197" s="355"/>
      <c r="BW197" s="355"/>
      <c r="BX197" s="355"/>
      <c r="BY197" s="355"/>
      <c r="BZ197" s="76">
        <f t="shared" si="57"/>
        <v>0</v>
      </c>
      <c r="CA197" s="355"/>
      <c r="CB197" s="355"/>
      <c r="CC197" s="355"/>
      <c r="CD197" s="355"/>
      <c r="CE197" s="355"/>
      <c r="CF197" s="355"/>
      <c r="CG197" s="76">
        <f t="shared" si="58"/>
        <v>0</v>
      </c>
      <c r="CH197" s="355"/>
      <c r="CI197" s="355"/>
      <c r="CJ197" s="355"/>
      <c r="CK197" s="355"/>
      <c r="CL197" s="355"/>
      <c r="CM197" s="355"/>
      <c r="CN197" s="76">
        <f t="shared" si="59"/>
        <v>0</v>
      </c>
      <c r="CP197" s="75">
        <f t="shared" si="60"/>
        <v>182</v>
      </c>
      <c r="CQ197" s="76">
        <f t="shared" si="61"/>
        <v>0</v>
      </c>
      <c r="CR197" s="76">
        <f t="shared" si="62"/>
        <v>0</v>
      </c>
      <c r="CS197" s="76">
        <f t="shared" si="63"/>
        <v>0</v>
      </c>
    </row>
    <row r="198" spans="1:97" ht="18" customHeight="1" x14ac:dyDescent="0.25">
      <c r="A198" s="75">
        <f t="shared" si="64"/>
        <v>183</v>
      </c>
      <c r="B198" s="355"/>
      <c r="C198" s="355"/>
      <c r="D198" s="355"/>
      <c r="E198" s="355"/>
      <c r="F198" s="355"/>
      <c r="G198" s="355"/>
      <c r="H198" s="76">
        <f t="shared" si="66"/>
        <v>0</v>
      </c>
      <c r="I198" s="355"/>
      <c r="J198" s="355"/>
      <c r="K198" s="355"/>
      <c r="L198" s="355"/>
      <c r="M198" s="355"/>
      <c r="N198" s="355"/>
      <c r="O198" s="76">
        <f t="shared" si="67"/>
        <v>0</v>
      </c>
      <c r="P198" s="355"/>
      <c r="Q198" s="355"/>
      <c r="R198" s="355"/>
      <c r="S198" s="355"/>
      <c r="T198" s="355"/>
      <c r="U198" s="355"/>
      <c r="V198" s="76">
        <f t="shared" si="49"/>
        <v>0</v>
      </c>
      <c r="W198" s="355"/>
      <c r="X198" s="355"/>
      <c r="Y198" s="355"/>
      <c r="Z198" s="355"/>
      <c r="AA198" s="355"/>
      <c r="AB198" s="355"/>
      <c r="AC198" s="76">
        <f t="shared" si="50"/>
        <v>0</v>
      </c>
      <c r="AD198" s="355"/>
      <c r="AE198" s="355"/>
      <c r="AF198" s="355"/>
      <c r="AG198" s="355"/>
      <c r="AH198" s="355"/>
      <c r="AI198" s="355"/>
      <c r="AJ198" s="76">
        <f t="shared" si="68"/>
        <v>0</v>
      </c>
      <c r="AK198" s="355"/>
      <c r="AL198" s="355"/>
      <c r="AM198" s="355"/>
      <c r="AN198" s="355"/>
      <c r="AO198" s="355"/>
      <c r="AP198" s="355"/>
      <c r="AQ198" s="76">
        <f t="shared" si="69"/>
        <v>0</v>
      </c>
      <c r="AS198" s="75">
        <f t="shared" si="70"/>
        <v>183</v>
      </c>
      <c r="AT198" s="76">
        <f t="shared" si="51"/>
        <v>0</v>
      </c>
      <c r="AU198" s="76">
        <f t="shared" si="52"/>
        <v>0</v>
      </c>
      <c r="AV198" s="76">
        <f t="shared" si="53"/>
        <v>0</v>
      </c>
      <c r="AX198" s="75">
        <f t="shared" si="65"/>
        <v>183</v>
      </c>
      <c r="AY198" s="355"/>
      <c r="AZ198" s="355"/>
      <c r="BA198" s="355"/>
      <c r="BB198" s="355"/>
      <c r="BC198" s="355"/>
      <c r="BD198" s="355"/>
      <c r="BE198" s="76">
        <f t="shared" si="54"/>
        <v>0</v>
      </c>
      <c r="BF198" s="355"/>
      <c r="BG198" s="355"/>
      <c r="BH198" s="355"/>
      <c r="BI198" s="355"/>
      <c r="BJ198" s="355"/>
      <c r="BK198" s="355"/>
      <c r="BL198" s="76">
        <f t="shared" si="55"/>
        <v>0</v>
      </c>
      <c r="BM198" s="355"/>
      <c r="BN198" s="355"/>
      <c r="BO198" s="355"/>
      <c r="BP198" s="355"/>
      <c r="BQ198" s="355"/>
      <c r="BR198" s="355"/>
      <c r="BS198" s="76">
        <f t="shared" si="56"/>
        <v>0</v>
      </c>
      <c r="BT198" s="355"/>
      <c r="BU198" s="355"/>
      <c r="BV198" s="355"/>
      <c r="BW198" s="355"/>
      <c r="BX198" s="355"/>
      <c r="BY198" s="355"/>
      <c r="BZ198" s="76">
        <f t="shared" si="57"/>
        <v>0</v>
      </c>
      <c r="CA198" s="355"/>
      <c r="CB198" s="355"/>
      <c r="CC198" s="355"/>
      <c r="CD198" s="355"/>
      <c r="CE198" s="355"/>
      <c r="CF198" s="355"/>
      <c r="CG198" s="76">
        <f t="shared" si="58"/>
        <v>0</v>
      </c>
      <c r="CH198" s="355"/>
      <c r="CI198" s="355"/>
      <c r="CJ198" s="355"/>
      <c r="CK198" s="355"/>
      <c r="CL198" s="355"/>
      <c r="CM198" s="355"/>
      <c r="CN198" s="76">
        <f t="shared" si="59"/>
        <v>0</v>
      </c>
      <c r="CP198" s="75">
        <f t="shared" si="60"/>
        <v>183</v>
      </c>
      <c r="CQ198" s="76">
        <f t="shared" si="61"/>
        <v>0</v>
      </c>
      <c r="CR198" s="76">
        <f t="shared" si="62"/>
        <v>0</v>
      </c>
      <c r="CS198" s="76">
        <f t="shared" si="63"/>
        <v>0</v>
      </c>
    </row>
    <row r="199" spans="1:97" ht="18" customHeight="1" x14ac:dyDescent="0.25">
      <c r="A199" s="75">
        <f t="shared" si="64"/>
        <v>184</v>
      </c>
      <c r="B199" s="355"/>
      <c r="C199" s="355"/>
      <c r="D199" s="355"/>
      <c r="E199" s="355"/>
      <c r="F199" s="355"/>
      <c r="G199" s="355"/>
      <c r="H199" s="76">
        <f t="shared" si="66"/>
        <v>0</v>
      </c>
      <c r="I199" s="355"/>
      <c r="J199" s="355"/>
      <c r="K199" s="355"/>
      <c r="L199" s="355"/>
      <c r="M199" s="355"/>
      <c r="N199" s="355"/>
      <c r="O199" s="76">
        <f t="shared" si="67"/>
        <v>0</v>
      </c>
      <c r="P199" s="355"/>
      <c r="Q199" s="355"/>
      <c r="R199" s="355"/>
      <c r="S199" s="355"/>
      <c r="T199" s="355"/>
      <c r="U199" s="355"/>
      <c r="V199" s="76">
        <f t="shared" si="49"/>
        <v>0</v>
      </c>
      <c r="W199" s="355"/>
      <c r="X199" s="355"/>
      <c r="Y199" s="355"/>
      <c r="Z199" s="355"/>
      <c r="AA199" s="355"/>
      <c r="AB199" s="355"/>
      <c r="AC199" s="76">
        <f t="shared" si="50"/>
        <v>0</v>
      </c>
      <c r="AD199" s="355"/>
      <c r="AE199" s="355"/>
      <c r="AF199" s="355"/>
      <c r="AG199" s="355"/>
      <c r="AH199" s="355"/>
      <c r="AI199" s="355"/>
      <c r="AJ199" s="76">
        <f t="shared" si="68"/>
        <v>0</v>
      </c>
      <c r="AK199" s="355"/>
      <c r="AL199" s="355"/>
      <c r="AM199" s="355"/>
      <c r="AN199" s="355"/>
      <c r="AO199" s="355"/>
      <c r="AP199" s="355"/>
      <c r="AQ199" s="76">
        <f t="shared" si="69"/>
        <v>0</v>
      </c>
      <c r="AS199" s="75">
        <f t="shared" si="70"/>
        <v>184</v>
      </c>
      <c r="AT199" s="76">
        <f t="shared" si="51"/>
        <v>0</v>
      </c>
      <c r="AU199" s="76">
        <f t="shared" si="52"/>
        <v>0</v>
      </c>
      <c r="AV199" s="76">
        <f t="shared" si="53"/>
        <v>0</v>
      </c>
      <c r="AX199" s="75">
        <f t="shared" si="65"/>
        <v>184</v>
      </c>
      <c r="AY199" s="355"/>
      <c r="AZ199" s="355"/>
      <c r="BA199" s="355"/>
      <c r="BB199" s="355"/>
      <c r="BC199" s="355"/>
      <c r="BD199" s="355"/>
      <c r="BE199" s="76">
        <f t="shared" si="54"/>
        <v>0</v>
      </c>
      <c r="BF199" s="355"/>
      <c r="BG199" s="355"/>
      <c r="BH199" s="355"/>
      <c r="BI199" s="355"/>
      <c r="BJ199" s="355"/>
      <c r="BK199" s="355"/>
      <c r="BL199" s="76">
        <f t="shared" si="55"/>
        <v>0</v>
      </c>
      <c r="BM199" s="355"/>
      <c r="BN199" s="355"/>
      <c r="BO199" s="355"/>
      <c r="BP199" s="355"/>
      <c r="BQ199" s="355"/>
      <c r="BR199" s="355"/>
      <c r="BS199" s="76">
        <f t="shared" si="56"/>
        <v>0</v>
      </c>
      <c r="BT199" s="355"/>
      <c r="BU199" s="355"/>
      <c r="BV199" s="355"/>
      <c r="BW199" s="355"/>
      <c r="BX199" s="355"/>
      <c r="BY199" s="355"/>
      <c r="BZ199" s="76">
        <f t="shared" si="57"/>
        <v>0</v>
      </c>
      <c r="CA199" s="355"/>
      <c r="CB199" s="355"/>
      <c r="CC199" s="355"/>
      <c r="CD199" s="355"/>
      <c r="CE199" s="355"/>
      <c r="CF199" s="355"/>
      <c r="CG199" s="76">
        <f t="shared" si="58"/>
        <v>0</v>
      </c>
      <c r="CH199" s="355"/>
      <c r="CI199" s="355"/>
      <c r="CJ199" s="355"/>
      <c r="CK199" s="355"/>
      <c r="CL199" s="355"/>
      <c r="CM199" s="355"/>
      <c r="CN199" s="76">
        <f t="shared" si="59"/>
        <v>0</v>
      </c>
      <c r="CP199" s="75">
        <f t="shared" si="60"/>
        <v>184</v>
      </c>
      <c r="CQ199" s="76">
        <f t="shared" si="61"/>
        <v>0</v>
      </c>
      <c r="CR199" s="76">
        <f t="shared" si="62"/>
        <v>0</v>
      </c>
      <c r="CS199" s="76">
        <f t="shared" si="63"/>
        <v>0</v>
      </c>
    </row>
    <row r="200" spans="1:97" ht="18" customHeight="1" x14ac:dyDescent="0.25">
      <c r="A200" s="75">
        <f t="shared" si="64"/>
        <v>185</v>
      </c>
      <c r="B200" s="355"/>
      <c r="C200" s="355"/>
      <c r="D200" s="355"/>
      <c r="E200" s="355"/>
      <c r="F200" s="355"/>
      <c r="G200" s="355"/>
      <c r="H200" s="76">
        <f t="shared" si="66"/>
        <v>0</v>
      </c>
      <c r="I200" s="355"/>
      <c r="J200" s="355"/>
      <c r="K200" s="355"/>
      <c r="L200" s="355"/>
      <c r="M200" s="355"/>
      <c r="N200" s="355"/>
      <c r="O200" s="76">
        <f t="shared" si="67"/>
        <v>0</v>
      </c>
      <c r="P200" s="355"/>
      <c r="Q200" s="355"/>
      <c r="R200" s="355"/>
      <c r="S200" s="355"/>
      <c r="T200" s="355"/>
      <c r="U200" s="355"/>
      <c r="V200" s="76">
        <f t="shared" si="49"/>
        <v>0</v>
      </c>
      <c r="W200" s="355"/>
      <c r="X200" s="355"/>
      <c r="Y200" s="355"/>
      <c r="Z200" s="355"/>
      <c r="AA200" s="355"/>
      <c r="AB200" s="355"/>
      <c r="AC200" s="76">
        <f t="shared" si="50"/>
        <v>0</v>
      </c>
      <c r="AD200" s="355"/>
      <c r="AE200" s="355"/>
      <c r="AF200" s="355"/>
      <c r="AG200" s="355"/>
      <c r="AH200" s="355"/>
      <c r="AI200" s="355"/>
      <c r="AJ200" s="76">
        <f t="shared" si="68"/>
        <v>0</v>
      </c>
      <c r="AK200" s="355"/>
      <c r="AL200" s="355"/>
      <c r="AM200" s="355"/>
      <c r="AN200" s="355"/>
      <c r="AO200" s="355"/>
      <c r="AP200" s="355"/>
      <c r="AQ200" s="76">
        <f t="shared" si="69"/>
        <v>0</v>
      </c>
      <c r="AS200" s="75">
        <f t="shared" si="70"/>
        <v>185</v>
      </c>
      <c r="AT200" s="76">
        <f t="shared" si="51"/>
        <v>0</v>
      </c>
      <c r="AU200" s="76">
        <f t="shared" si="52"/>
        <v>0</v>
      </c>
      <c r="AV200" s="76">
        <f t="shared" si="53"/>
        <v>0</v>
      </c>
      <c r="AX200" s="75">
        <f t="shared" si="65"/>
        <v>185</v>
      </c>
      <c r="AY200" s="355"/>
      <c r="AZ200" s="355"/>
      <c r="BA200" s="355"/>
      <c r="BB200" s="355"/>
      <c r="BC200" s="355"/>
      <c r="BD200" s="355"/>
      <c r="BE200" s="76">
        <f t="shared" si="54"/>
        <v>0</v>
      </c>
      <c r="BF200" s="355"/>
      <c r="BG200" s="355"/>
      <c r="BH200" s="355"/>
      <c r="BI200" s="355"/>
      <c r="BJ200" s="355"/>
      <c r="BK200" s="355"/>
      <c r="BL200" s="76">
        <f t="shared" si="55"/>
        <v>0</v>
      </c>
      <c r="BM200" s="355"/>
      <c r="BN200" s="355"/>
      <c r="BO200" s="355"/>
      <c r="BP200" s="355"/>
      <c r="BQ200" s="355"/>
      <c r="BR200" s="355"/>
      <c r="BS200" s="76">
        <f t="shared" si="56"/>
        <v>0</v>
      </c>
      <c r="BT200" s="355"/>
      <c r="BU200" s="355"/>
      <c r="BV200" s="355"/>
      <c r="BW200" s="355"/>
      <c r="BX200" s="355"/>
      <c r="BY200" s="355"/>
      <c r="BZ200" s="76">
        <f t="shared" si="57"/>
        <v>0</v>
      </c>
      <c r="CA200" s="355"/>
      <c r="CB200" s="355"/>
      <c r="CC200" s="355"/>
      <c r="CD200" s="355"/>
      <c r="CE200" s="355"/>
      <c r="CF200" s="355"/>
      <c r="CG200" s="76">
        <f t="shared" si="58"/>
        <v>0</v>
      </c>
      <c r="CH200" s="355"/>
      <c r="CI200" s="355"/>
      <c r="CJ200" s="355"/>
      <c r="CK200" s="355"/>
      <c r="CL200" s="355"/>
      <c r="CM200" s="355"/>
      <c r="CN200" s="76">
        <f t="shared" si="59"/>
        <v>0</v>
      </c>
      <c r="CP200" s="75">
        <f t="shared" si="60"/>
        <v>185</v>
      </c>
      <c r="CQ200" s="76">
        <f t="shared" si="61"/>
        <v>0</v>
      </c>
      <c r="CR200" s="76">
        <f t="shared" si="62"/>
        <v>0</v>
      </c>
      <c r="CS200" s="76">
        <f t="shared" si="63"/>
        <v>0</v>
      </c>
    </row>
    <row r="201" spans="1:97" ht="18" customHeight="1" x14ac:dyDescent="0.25">
      <c r="A201" s="75">
        <f t="shared" si="64"/>
        <v>186</v>
      </c>
      <c r="B201" s="355"/>
      <c r="C201" s="355"/>
      <c r="D201" s="355"/>
      <c r="E201" s="355"/>
      <c r="F201" s="355"/>
      <c r="G201" s="355"/>
      <c r="H201" s="76">
        <f t="shared" si="66"/>
        <v>0</v>
      </c>
      <c r="I201" s="355"/>
      <c r="J201" s="355"/>
      <c r="K201" s="355"/>
      <c r="L201" s="355"/>
      <c r="M201" s="355"/>
      <c r="N201" s="355"/>
      <c r="O201" s="76">
        <f t="shared" si="67"/>
        <v>0</v>
      </c>
      <c r="P201" s="355"/>
      <c r="Q201" s="355"/>
      <c r="R201" s="355"/>
      <c r="S201" s="355"/>
      <c r="T201" s="355"/>
      <c r="U201" s="355"/>
      <c r="V201" s="76">
        <f t="shared" si="49"/>
        <v>0</v>
      </c>
      <c r="W201" s="355"/>
      <c r="X201" s="355"/>
      <c r="Y201" s="355"/>
      <c r="Z201" s="355"/>
      <c r="AA201" s="355"/>
      <c r="AB201" s="355"/>
      <c r="AC201" s="76">
        <f t="shared" si="50"/>
        <v>0</v>
      </c>
      <c r="AD201" s="355"/>
      <c r="AE201" s="355"/>
      <c r="AF201" s="355"/>
      <c r="AG201" s="355"/>
      <c r="AH201" s="355"/>
      <c r="AI201" s="355"/>
      <c r="AJ201" s="76">
        <f t="shared" si="68"/>
        <v>0</v>
      </c>
      <c r="AK201" s="355"/>
      <c r="AL201" s="355"/>
      <c r="AM201" s="355"/>
      <c r="AN201" s="355"/>
      <c r="AO201" s="355"/>
      <c r="AP201" s="355"/>
      <c r="AQ201" s="76">
        <f t="shared" si="69"/>
        <v>0</v>
      </c>
      <c r="AS201" s="75">
        <f t="shared" si="70"/>
        <v>186</v>
      </c>
      <c r="AT201" s="76">
        <f t="shared" si="51"/>
        <v>0</v>
      </c>
      <c r="AU201" s="76">
        <f t="shared" si="52"/>
        <v>0</v>
      </c>
      <c r="AV201" s="76">
        <f t="shared" si="53"/>
        <v>0</v>
      </c>
      <c r="AX201" s="75">
        <f t="shared" si="65"/>
        <v>186</v>
      </c>
      <c r="AY201" s="355"/>
      <c r="AZ201" s="355"/>
      <c r="BA201" s="355"/>
      <c r="BB201" s="355"/>
      <c r="BC201" s="355"/>
      <c r="BD201" s="355"/>
      <c r="BE201" s="76">
        <f t="shared" si="54"/>
        <v>0</v>
      </c>
      <c r="BF201" s="355"/>
      <c r="BG201" s="355"/>
      <c r="BH201" s="355"/>
      <c r="BI201" s="355"/>
      <c r="BJ201" s="355"/>
      <c r="BK201" s="355"/>
      <c r="BL201" s="76">
        <f t="shared" si="55"/>
        <v>0</v>
      </c>
      <c r="BM201" s="355"/>
      <c r="BN201" s="355"/>
      <c r="BO201" s="355"/>
      <c r="BP201" s="355"/>
      <c r="BQ201" s="355"/>
      <c r="BR201" s="355"/>
      <c r="BS201" s="76">
        <f t="shared" si="56"/>
        <v>0</v>
      </c>
      <c r="BT201" s="355"/>
      <c r="BU201" s="355"/>
      <c r="BV201" s="355"/>
      <c r="BW201" s="355"/>
      <c r="BX201" s="355"/>
      <c r="BY201" s="355"/>
      <c r="BZ201" s="76">
        <f t="shared" si="57"/>
        <v>0</v>
      </c>
      <c r="CA201" s="355"/>
      <c r="CB201" s="355"/>
      <c r="CC201" s="355"/>
      <c r="CD201" s="355"/>
      <c r="CE201" s="355"/>
      <c r="CF201" s="355"/>
      <c r="CG201" s="76">
        <f t="shared" si="58"/>
        <v>0</v>
      </c>
      <c r="CH201" s="355"/>
      <c r="CI201" s="355"/>
      <c r="CJ201" s="355"/>
      <c r="CK201" s="355"/>
      <c r="CL201" s="355"/>
      <c r="CM201" s="355"/>
      <c r="CN201" s="76">
        <f t="shared" si="59"/>
        <v>0</v>
      </c>
      <c r="CP201" s="75">
        <f t="shared" si="60"/>
        <v>186</v>
      </c>
      <c r="CQ201" s="76">
        <f t="shared" si="61"/>
        <v>0</v>
      </c>
      <c r="CR201" s="76">
        <f t="shared" si="62"/>
        <v>0</v>
      </c>
      <c r="CS201" s="76">
        <f t="shared" si="63"/>
        <v>0</v>
      </c>
    </row>
    <row r="202" spans="1:97" ht="18" customHeight="1" x14ac:dyDescent="0.25">
      <c r="A202" s="75">
        <f t="shared" si="64"/>
        <v>187</v>
      </c>
      <c r="B202" s="355"/>
      <c r="C202" s="355"/>
      <c r="D202" s="355"/>
      <c r="E202" s="355"/>
      <c r="F202" s="355"/>
      <c r="G202" s="355"/>
      <c r="H202" s="76">
        <f t="shared" si="66"/>
        <v>0</v>
      </c>
      <c r="I202" s="355"/>
      <c r="J202" s="355"/>
      <c r="K202" s="355"/>
      <c r="L202" s="355"/>
      <c r="M202" s="355"/>
      <c r="N202" s="355"/>
      <c r="O202" s="76">
        <f t="shared" si="67"/>
        <v>0</v>
      </c>
      <c r="P202" s="355"/>
      <c r="Q202" s="355"/>
      <c r="R202" s="355"/>
      <c r="S202" s="355"/>
      <c r="T202" s="355"/>
      <c r="U202" s="355"/>
      <c r="V202" s="76">
        <f t="shared" si="49"/>
        <v>0</v>
      </c>
      <c r="W202" s="355"/>
      <c r="X202" s="355"/>
      <c r="Y202" s="355"/>
      <c r="Z202" s="355"/>
      <c r="AA202" s="355"/>
      <c r="AB202" s="355"/>
      <c r="AC202" s="76">
        <f t="shared" si="50"/>
        <v>0</v>
      </c>
      <c r="AD202" s="355"/>
      <c r="AE202" s="355"/>
      <c r="AF202" s="355"/>
      <c r="AG202" s="355"/>
      <c r="AH202" s="355"/>
      <c r="AI202" s="355"/>
      <c r="AJ202" s="76">
        <f t="shared" si="68"/>
        <v>0</v>
      </c>
      <c r="AK202" s="355"/>
      <c r="AL202" s="355"/>
      <c r="AM202" s="355"/>
      <c r="AN202" s="355"/>
      <c r="AO202" s="355"/>
      <c r="AP202" s="355"/>
      <c r="AQ202" s="76">
        <f t="shared" si="69"/>
        <v>0</v>
      </c>
      <c r="AS202" s="75">
        <f t="shared" si="70"/>
        <v>187</v>
      </c>
      <c r="AT202" s="76">
        <f t="shared" si="51"/>
        <v>0</v>
      </c>
      <c r="AU202" s="76">
        <f t="shared" si="52"/>
        <v>0</v>
      </c>
      <c r="AV202" s="76">
        <f t="shared" si="53"/>
        <v>0</v>
      </c>
      <c r="AX202" s="75">
        <f t="shared" si="65"/>
        <v>187</v>
      </c>
      <c r="AY202" s="355"/>
      <c r="AZ202" s="355"/>
      <c r="BA202" s="355"/>
      <c r="BB202" s="355"/>
      <c r="BC202" s="355"/>
      <c r="BD202" s="355"/>
      <c r="BE202" s="76">
        <f t="shared" si="54"/>
        <v>0</v>
      </c>
      <c r="BF202" s="355"/>
      <c r="BG202" s="355"/>
      <c r="BH202" s="355"/>
      <c r="BI202" s="355"/>
      <c r="BJ202" s="355"/>
      <c r="BK202" s="355"/>
      <c r="BL202" s="76">
        <f t="shared" si="55"/>
        <v>0</v>
      </c>
      <c r="BM202" s="355"/>
      <c r="BN202" s="355"/>
      <c r="BO202" s="355"/>
      <c r="BP202" s="355"/>
      <c r="BQ202" s="355"/>
      <c r="BR202" s="355"/>
      <c r="BS202" s="76">
        <f t="shared" si="56"/>
        <v>0</v>
      </c>
      <c r="BT202" s="355"/>
      <c r="BU202" s="355"/>
      <c r="BV202" s="355"/>
      <c r="BW202" s="355"/>
      <c r="BX202" s="355"/>
      <c r="BY202" s="355"/>
      <c r="BZ202" s="76">
        <f t="shared" si="57"/>
        <v>0</v>
      </c>
      <c r="CA202" s="355"/>
      <c r="CB202" s="355"/>
      <c r="CC202" s="355"/>
      <c r="CD202" s="355"/>
      <c r="CE202" s="355"/>
      <c r="CF202" s="355"/>
      <c r="CG202" s="76">
        <f t="shared" si="58"/>
        <v>0</v>
      </c>
      <c r="CH202" s="355"/>
      <c r="CI202" s="355"/>
      <c r="CJ202" s="355"/>
      <c r="CK202" s="355"/>
      <c r="CL202" s="355"/>
      <c r="CM202" s="355"/>
      <c r="CN202" s="76">
        <f t="shared" si="59"/>
        <v>0</v>
      </c>
      <c r="CP202" s="75">
        <f t="shared" si="60"/>
        <v>187</v>
      </c>
      <c r="CQ202" s="76">
        <f t="shared" si="61"/>
        <v>0</v>
      </c>
      <c r="CR202" s="76">
        <f t="shared" si="62"/>
        <v>0</v>
      </c>
      <c r="CS202" s="76">
        <f t="shared" si="63"/>
        <v>0</v>
      </c>
    </row>
    <row r="203" spans="1:97" ht="18" customHeight="1" x14ac:dyDescent="0.25">
      <c r="A203" s="75">
        <f t="shared" si="64"/>
        <v>188</v>
      </c>
      <c r="B203" s="355"/>
      <c r="C203" s="355"/>
      <c r="D203" s="355"/>
      <c r="E203" s="355"/>
      <c r="F203" s="355"/>
      <c r="G203" s="355"/>
      <c r="H203" s="76">
        <f t="shared" si="66"/>
        <v>0</v>
      </c>
      <c r="I203" s="355"/>
      <c r="J203" s="355"/>
      <c r="K203" s="355"/>
      <c r="L203" s="355"/>
      <c r="M203" s="355"/>
      <c r="N203" s="355"/>
      <c r="O203" s="76">
        <f t="shared" si="67"/>
        <v>0</v>
      </c>
      <c r="P203" s="355"/>
      <c r="Q203" s="355"/>
      <c r="R203" s="355"/>
      <c r="S203" s="355"/>
      <c r="T203" s="355"/>
      <c r="U203" s="355"/>
      <c r="V203" s="76">
        <f t="shared" si="49"/>
        <v>0</v>
      </c>
      <c r="W203" s="355"/>
      <c r="X203" s="355"/>
      <c r="Y203" s="355"/>
      <c r="Z203" s="355"/>
      <c r="AA203" s="355"/>
      <c r="AB203" s="355"/>
      <c r="AC203" s="76">
        <f t="shared" si="50"/>
        <v>0</v>
      </c>
      <c r="AD203" s="355"/>
      <c r="AE203" s="355"/>
      <c r="AF203" s="355"/>
      <c r="AG203" s="355"/>
      <c r="AH203" s="355"/>
      <c r="AI203" s="355"/>
      <c r="AJ203" s="76">
        <f t="shared" si="68"/>
        <v>0</v>
      </c>
      <c r="AK203" s="355"/>
      <c r="AL203" s="355"/>
      <c r="AM203" s="355"/>
      <c r="AN203" s="355"/>
      <c r="AO203" s="355"/>
      <c r="AP203" s="355"/>
      <c r="AQ203" s="76">
        <f t="shared" si="69"/>
        <v>0</v>
      </c>
      <c r="AS203" s="75">
        <f t="shared" si="70"/>
        <v>188</v>
      </c>
      <c r="AT203" s="76">
        <f t="shared" si="51"/>
        <v>0</v>
      </c>
      <c r="AU203" s="76">
        <f t="shared" si="52"/>
        <v>0</v>
      </c>
      <c r="AV203" s="76">
        <f t="shared" si="53"/>
        <v>0</v>
      </c>
      <c r="AX203" s="75">
        <f t="shared" si="65"/>
        <v>188</v>
      </c>
      <c r="AY203" s="355"/>
      <c r="AZ203" s="355"/>
      <c r="BA203" s="355"/>
      <c r="BB203" s="355"/>
      <c r="BC203" s="355"/>
      <c r="BD203" s="355"/>
      <c r="BE203" s="76">
        <f t="shared" si="54"/>
        <v>0</v>
      </c>
      <c r="BF203" s="355"/>
      <c r="BG203" s="355"/>
      <c r="BH203" s="355"/>
      <c r="BI203" s="355"/>
      <c r="BJ203" s="355"/>
      <c r="BK203" s="355"/>
      <c r="BL203" s="76">
        <f t="shared" si="55"/>
        <v>0</v>
      </c>
      <c r="BM203" s="355"/>
      <c r="BN203" s="355"/>
      <c r="BO203" s="355"/>
      <c r="BP203" s="355"/>
      <c r="BQ203" s="355"/>
      <c r="BR203" s="355"/>
      <c r="BS203" s="76">
        <f t="shared" si="56"/>
        <v>0</v>
      </c>
      <c r="BT203" s="355"/>
      <c r="BU203" s="355"/>
      <c r="BV203" s="355"/>
      <c r="BW203" s="355"/>
      <c r="BX203" s="355"/>
      <c r="BY203" s="355"/>
      <c r="BZ203" s="76">
        <f t="shared" si="57"/>
        <v>0</v>
      </c>
      <c r="CA203" s="355"/>
      <c r="CB203" s="355"/>
      <c r="CC203" s="355"/>
      <c r="CD203" s="355"/>
      <c r="CE203" s="355"/>
      <c r="CF203" s="355"/>
      <c r="CG203" s="76">
        <f t="shared" si="58"/>
        <v>0</v>
      </c>
      <c r="CH203" s="355"/>
      <c r="CI203" s="355"/>
      <c r="CJ203" s="355"/>
      <c r="CK203" s="355"/>
      <c r="CL203" s="355"/>
      <c r="CM203" s="355"/>
      <c r="CN203" s="76">
        <f t="shared" si="59"/>
        <v>0</v>
      </c>
      <c r="CP203" s="75">
        <f t="shared" si="60"/>
        <v>188</v>
      </c>
      <c r="CQ203" s="76">
        <f t="shared" si="61"/>
        <v>0</v>
      </c>
      <c r="CR203" s="76">
        <f t="shared" si="62"/>
        <v>0</v>
      </c>
      <c r="CS203" s="76">
        <f t="shared" si="63"/>
        <v>0</v>
      </c>
    </row>
    <row r="204" spans="1:97" ht="18" customHeight="1" x14ac:dyDescent="0.25">
      <c r="A204" s="75">
        <f t="shared" si="64"/>
        <v>189</v>
      </c>
      <c r="B204" s="355"/>
      <c r="C204" s="355"/>
      <c r="D204" s="355"/>
      <c r="E204" s="355"/>
      <c r="F204" s="355"/>
      <c r="G204" s="355"/>
      <c r="H204" s="76">
        <f t="shared" si="66"/>
        <v>0</v>
      </c>
      <c r="I204" s="355"/>
      <c r="J204" s="355"/>
      <c r="K204" s="355"/>
      <c r="L204" s="355"/>
      <c r="M204" s="355"/>
      <c r="N204" s="355"/>
      <c r="O204" s="76">
        <f t="shared" si="67"/>
        <v>0</v>
      </c>
      <c r="P204" s="355"/>
      <c r="Q204" s="355"/>
      <c r="R204" s="355"/>
      <c r="S204" s="355"/>
      <c r="T204" s="355"/>
      <c r="U204" s="355"/>
      <c r="V204" s="76">
        <f t="shared" si="49"/>
        <v>0</v>
      </c>
      <c r="W204" s="355"/>
      <c r="X204" s="355"/>
      <c r="Y204" s="355"/>
      <c r="Z204" s="355"/>
      <c r="AA204" s="355"/>
      <c r="AB204" s="355"/>
      <c r="AC204" s="76">
        <f t="shared" si="50"/>
        <v>0</v>
      </c>
      <c r="AD204" s="355"/>
      <c r="AE204" s="355"/>
      <c r="AF204" s="355"/>
      <c r="AG204" s="355"/>
      <c r="AH204" s="355"/>
      <c r="AI204" s="355"/>
      <c r="AJ204" s="76">
        <f t="shared" si="68"/>
        <v>0</v>
      </c>
      <c r="AK204" s="355"/>
      <c r="AL204" s="355"/>
      <c r="AM204" s="355"/>
      <c r="AN204" s="355"/>
      <c r="AO204" s="355"/>
      <c r="AP204" s="355"/>
      <c r="AQ204" s="76">
        <f t="shared" si="69"/>
        <v>0</v>
      </c>
      <c r="AS204" s="75">
        <f t="shared" si="70"/>
        <v>189</v>
      </c>
      <c r="AT204" s="76">
        <f t="shared" si="51"/>
        <v>0</v>
      </c>
      <c r="AU204" s="76">
        <f t="shared" si="52"/>
        <v>0</v>
      </c>
      <c r="AV204" s="76">
        <f t="shared" si="53"/>
        <v>0</v>
      </c>
      <c r="AX204" s="75">
        <f t="shared" si="65"/>
        <v>189</v>
      </c>
      <c r="AY204" s="355"/>
      <c r="AZ204" s="355"/>
      <c r="BA204" s="355"/>
      <c r="BB204" s="355"/>
      <c r="BC204" s="355"/>
      <c r="BD204" s="355"/>
      <c r="BE204" s="76">
        <f t="shared" si="54"/>
        <v>0</v>
      </c>
      <c r="BF204" s="355"/>
      <c r="BG204" s="355"/>
      <c r="BH204" s="355"/>
      <c r="BI204" s="355"/>
      <c r="BJ204" s="355"/>
      <c r="BK204" s="355"/>
      <c r="BL204" s="76">
        <f t="shared" si="55"/>
        <v>0</v>
      </c>
      <c r="BM204" s="355"/>
      <c r="BN204" s="355"/>
      <c r="BO204" s="355"/>
      <c r="BP204" s="355"/>
      <c r="BQ204" s="355"/>
      <c r="BR204" s="355"/>
      <c r="BS204" s="76">
        <f t="shared" si="56"/>
        <v>0</v>
      </c>
      <c r="BT204" s="355"/>
      <c r="BU204" s="355"/>
      <c r="BV204" s="355"/>
      <c r="BW204" s="355"/>
      <c r="BX204" s="355"/>
      <c r="BY204" s="355"/>
      <c r="BZ204" s="76">
        <f t="shared" si="57"/>
        <v>0</v>
      </c>
      <c r="CA204" s="355"/>
      <c r="CB204" s="355"/>
      <c r="CC204" s="355"/>
      <c r="CD204" s="355"/>
      <c r="CE204" s="355"/>
      <c r="CF204" s="355"/>
      <c r="CG204" s="76">
        <f t="shared" si="58"/>
        <v>0</v>
      </c>
      <c r="CH204" s="355"/>
      <c r="CI204" s="355"/>
      <c r="CJ204" s="355"/>
      <c r="CK204" s="355"/>
      <c r="CL204" s="355"/>
      <c r="CM204" s="355"/>
      <c r="CN204" s="76">
        <f t="shared" si="59"/>
        <v>0</v>
      </c>
      <c r="CP204" s="75">
        <f t="shared" si="60"/>
        <v>189</v>
      </c>
      <c r="CQ204" s="76">
        <f t="shared" si="61"/>
        <v>0</v>
      </c>
      <c r="CR204" s="76">
        <f t="shared" si="62"/>
        <v>0</v>
      </c>
      <c r="CS204" s="76">
        <f t="shared" si="63"/>
        <v>0</v>
      </c>
    </row>
    <row r="205" spans="1:97" ht="18" customHeight="1" x14ac:dyDescent="0.25">
      <c r="A205" s="75">
        <f t="shared" si="64"/>
        <v>190</v>
      </c>
      <c r="B205" s="355"/>
      <c r="C205" s="355"/>
      <c r="D205" s="355"/>
      <c r="E205" s="355"/>
      <c r="F205" s="355"/>
      <c r="G205" s="355"/>
      <c r="H205" s="76">
        <f t="shared" si="66"/>
        <v>0</v>
      </c>
      <c r="I205" s="355"/>
      <c r="J205" s="355"/>
      <c r="K205" s="355"/>
      <c r="L205" s="355"/>
      <c r="M205" s="355"/>
      <c r="N205" s="355"/>
      <c r="O205" s="76">
        <f t="shared" si="67"/>
        <v>0</v>
      </c>
      <c r="P205" s="355"/>
      <c r="Q205" s="355"/>
      <c r="R205" s="355"/>
      <c r="S205" s="355"/>
      <c r="T205" s="355"/>
      <c r="U205" s="355"/>
      <c r="V205" s="76">
        <f t="shared" si="49"/>
        <v>0</v>
      </c>
      <c r="W205" s="355"/>
      <c r="X205" s="355"/>
      <c r="Y205" s="355"/>
      <c r="Z205" s="355"/>
      <c r="AA205" s="355"/>
      <c r="AB205" s="355"/>
      <c r="AC205" s="76">
        <f t="shared" si="50"/>
        <v>0</v>
      </c>
      <c r="AD205" s="355"/>
      <c r="AE205" s="355"/>
      <c r="AF205" s="355"/>
      <c r="AG205" s="355"/>
      <c r="AH205" s="355"/>
      <c r="AI205" s="355"/>
      <c r="AJ205" s="76">
        <f t="shared" si="68"/>
        <v>0</v>
      </c>
      <c r="AK205" s="355"/>
      <c r="AL205" s="355"/>
      <c r="AM205" s="355"/>
      <c r="AN205" s="355"/>
      <c r="AO205" s="355"/>
      <c r="AP205" s="355"/>
      <c r="AQ205" s="76">
        <f t="shared" si="69"/>
        <v>0</v>
      </c>
      <c r="AS205" s="75">
        <f t="shared" si="70"/>
        <v>190</v>
      </c>
      <c r="AT205" s="76">
        <f t="shared" si="51"/>
        <v>0</v>
      </c>
      <c r="AU205" s="76">
        <f t="shared" si="52"/>
        <v>0</v>
      </c>
      <c r="AV205" s="76">
        <f t="shared" si="53"/>
        <v>0</v>
      </c>
      <c r="AX205" s="75">
        <f t="shared" si="65"/>
        <v>190</v>
      </c>
      <c r="AY205" s="355"/>
      <c r="AZ205" s="355"/>
      <c r="BA205" s="355"/>
      <c r="BB205" s="355"/>
      <c r="BC205" s="355"/>
      <c r="BD205" s="355"/>
      <c r="BE205" s="76">
        <f t="shared" si="54"/>
        <v>0</v>
      </c>
      <c r="BF205" s="355"/>
      <c r="BG205" s="355"/>
      <c r="BH205" s="355"/>
      <c r="BI205" s="355"/>
      <c r="BJ205" s="355"/>
      <c r="BK205" s="355"/>
      <c r="BL205" s="76">
        <f t="shared" si="55"/>
        <v>0</v>
      </c>
      <c r="BM205" s="355"/>
      <c r="BN205" s="355"/>
      <c r="BO205" s="355"/>
      <c r="BP205" s="355"/>
      <c r="BQ205" s="355"/>
      <c r="BR205" s="355"/>
      <c r="BS205" s="76">
        <f t="shared" si="56"/>
        <v>0</v>
      </c>
      <c r="BT205" s="355"/>
      <c r="BU205" s="355"/>
      <c r="BV205" s="355"/>
      <c r="BW205" s="355"/>
      <c r="BX205" s="355"/>
      <c r="BY205" s="355"/>
      <c r="BZ205" s="76">
        <f t="shared" si="57"/>
        <v>0</v>
      </c>
      <c r="CA205" s="355"/>
      <c r="CB205" s="355"/>
      <c r="CC205" s="355"/>
      <c r="CD205" s="355"/>
      <c r="CE205" s="355"/>
      <c r="CF205" s="355"/>
      <c r="CG205" s="76">
        <f t="shared" si="58"/>
        <v>0</v>
      </c>
      <c r="CH205" s="355"/>
      <c r="CI205" s="355"/>
      <c r="CJ205" s="355"/>
      <c r="CK205" s="355"/>
      <c r="CL205" s="355"/>
      <c r="CM205" s="355"/>
      <c r="CN205" s="76">
        <f t="shared" si="59"/>
        <v>0</v>
      </c>
      <c r="CP205" s="75">
        <f t="shared" si="60"/>
        <v>190</v>
      </c>
      <c r="CQ205" s="76">
        <f t="shared" si="61"/>
        <v>0</v>
      </c>
      <c r="CR205" s="76">
        <f t="shared" si="62"/>
        <v>0</v>
      </c>
      <c r="CS205" s="76">
        <f t="shared" si="63"/>
        <v>0</v>
      </c>
    </row>
    <row r="206" spans="1:97" ht="18" customHeight="1" x14ac:dyDescent="0.25">
      <c r="A206" s="75">
        <f t="shared" si="64"/>
        <v>191</v>
      </c>
      <c r="B206" s="355"/>
      <c r="C206" s="355"/>
      <c r="D206" s="355"/>
      <c r="E206" s="355"/>
      <c r="F206" s="355"/>
      <c r="G206" s="355"/>
      <c r="H206" s="76">
        <f t="shared" si="66"/>
        <v>0</v>
      </c>
      <c r="I206" s="355"/>
      <c r="J206" s="355"/>
      <c r="K206" s="355"/>
      <c r="L206" s="355"/>
      <c r="M206" s="355"/>
      <c r="N206" s="355"/>
      <c r="O206" s="76">
        <f t="shared" si="67"/>
        <v>0</v>
      </c>
      <c r="P206" s="355"/>
      <c r="Q206" s="355"/>
      <c r="R206" s="355"/>
      <c r="S206" s="355"/>
      <c r="T206" s="355"/>
      <c r="U206" s="355"/>
      <c r="V206" s="76">
        <f t="shared" si="49"/>
        <v>0</v>
      </c>
      <c r="W206" s="355"/>
      <c r="X206" s="355"/>
      <c r="Y206" s="355"/>
      <c r="Z206" s="355"/>
      <c r="AA206" s="355"/>
      <c r="AB206" s="355"/>
      <c r="AC206" s="76">
        <f t="shared" si="50"/>
        <v>0</v>
      </c>
      <c r="AD206" s="355"/>
      <c r="AE206" s="355"/>
      <c r="AF206" s="355"/>
      <c r="AG206" s="355"/>
      <c r="AH206" s="355"/>
      <c r="AI206" s="355"/>
      <c r="AJ206" s="76">
        <f t="shared" si="68"/>
        <v>0</v>
      </c>
      <c r="AK206" s="355"/>
      <c r="AL206" s="355"/>
      <c r="AM206" s="355"/>
      <c r="AN206" s="355"/>
      <c r="AO206" s="355"/>
      <c r="AP206" s="355"/>
      <c r="AQ206" s="76">
        <f t="shared" si="69"/>
        <v>0</v>
      </c>
      <c r="AS206" s="75">
        <f t="shared" si="70"/>
        <v>191</v>
      </c>
      <c r="AT206" s="76">
        <f t="shared" si="51"/>
        <v>0</v>
      </c>
      <c r="AU206" s="76">
        <f t="shared" si="52"/>
        <v>0</v>
      </c>
      <c r="AV206" s="76">
        <f t="shared" si="53"/>
        <v>0</v>
      </c>
      <c r="AX206" s="75">
        <f t="shared" si="65"/>
        <v>191</v>
      </c>
      <c r="AY206" s="355"/>
      <c r="AZ206" s="355"/>
      <c r="BA206" s="355"/>
      <c r="BB206" s="355"/>
      <c r="BC206" s="355"/>
      <c r="BD206" s="355"/>
      <c r="BE206" s="76">
        <f t="shared" si="54"/>
        <v>0</v>
      </c>
      <c r="BF206" s="355"/>
      <c r="BG206" s="355"/>
      <c r="BH206" s="355"/>
      <c r="BI206" s="355"/>
      <c r="BJ206" s="355"/>
      <c r="BK206" s="355"/>
      <c r="BL206" s="76">
        <f t="shared" si="55"/>
        <v>0</v>
      </c>
      <c r="BM206" s="355"/>
      <c r="BN206" s="355"/>
      <c r="BO206" s="355"/>
      <c r="BP206" s="355"/>
      <c r="BQ206" s="355"/>
      <c r="BR206" s="355"/>
      <c r="BS206" s="76">
        <f t="shared" si="56"/>
        <v>0</v>
      </c>
      <c r="BT206" s="355"/>
      <c r="BU206" s="355"/>
      <c r="BV206" s="355"/>
      <c r="BW206" s="355"/>
      <c r="BX206" s="355"/>
      <c r="BY206" s="355"/>
      <c r="BZ206" s="76">
        <f t="shared" si="57"/>
        <v>0</v>
      </c>
      <c r="CA206" s="355"/>
      <c r="CB206" s="355"/>
      <c r="CC206" s="355"/>
      <c r="CD206" s="355"/>
      <c r="CE206" s="355"/>
      <c r="CF206" s="355"/>
      <c r="CG206" s="76">
        <f t="shared" si="58"/>
        <v>0</v>
      </c>
      <c r="CH206" s="355"/>
      <c r="CI206" s="355"/>
      <c r="CJ206" s="355"/>
      <c r="CK206" s="355"/>
      <c r="CL206" s="355"/>
      <c r="CM206" s="355"/>
      <c r="CN206" s="76">
        <f t="shared" si="59"/>
        <v>0</v>
      </c>
      <c r="CP206" s="75">
        <f t="shared" si="60"/>
        <v>191</v>
      </c>
      <c r="CQ206" s="76">
        <f t="shared" si="61"/>
        <v>0</v>
      </c>
      <c r="CR206" s="76">
        <f t="shared" si="62"/>
        <v>0</v>
      </c>
      <c r="CS206" s="76">
        <f t="shared" si="63"/>
        <v>0</v>
      </c>
    </row>
    <row r="207" spans="1:97" ht="18" customHeight="1" x14ac:dyDescent="0.25">
      <c r="A207" s="75">
        <f t="shared" si="64"/>
        <v>192</v>
      </c>
      <c r="B207" s="355"/>
      <c r="C207" s="355"/>
      <c r="D207" s="355"/>
      <c r="E207" s="355"/>
      <c r="F207" s="355"/>
      <c r="G207" s="355"/>
      <c r="H207" s="76">
        <f t="shared" si="66"/>
        <v>0</v>
      </c>
      <c r="I207" s="355"/>
      <c r="J207" s="355"/>
      <c r="K207" s="355"/>
      <c r="L207" s="355"/>
      <c r="M207" s="355"/>
      <c r="N207" s="355"/>
      <c r="O207" s="76">
        <f t="shared" si="67"/>
        <v>0</v>
      </c>
      <c r="P207" s="355"/>
      <c r="Q207" s="355"/>
      <c r="R207" s="355"/>
      <c r="S207" s="355"/>
      <c r="T207" s="355"/>
      <c r="U207" s="355"/>
      <c r="V207" s="76">
        <f t="shared" si="49"/>
        <v>0</v>
      </c>
      <c r="W207" s="355"/>
      <c r="X207" s="355"/>
      <c r="Y207" s="355"/>
      <c r="Z207" s="355"/>
      <c r="AA207" s="355"/>
      <c r="AB207" s="355"/>
      <c r="AC207" s="76">
        <f t="shared" si="50"/>
        <v>0</v>
      </c>
      <c r="AD207" s="355"/>
      <c r="AE207" s="355"/>
      <c r="AF207" s="355"/>
      <c r="AG207" s="355"/>
      <c r="AH207" s="355"/>
      <c r="AI207" s="355"/>
      <c r="AJ207" s="76">
        <f t="shared" si="68"/>
        <v>0</v>
      </c>
      <c r="AK207" s="355"/>
      <c r="AL207" s="355"/>
      <c r="AM207" s="355"/>
      <c r="AN207" s="355"/>
      <c r="AO207" s="355"/>
      <c r="AP207" s="355"/>
      <c r="AQ207" s="76">
        <f t="shared" si="69"/>
        <v>0</v>
      </c>
      <c r="AS207" s="75">
        <f t="shared" si="70"/>
        <v>192</v>
      </c>
      <c r="AT207" s="76">
        <f t="shared" si="51"/>
        <v>0</v>
      </c>
      <c r="AU207" s="76">
        <f t="shared" si="52"/>
        <v>0</v>
      </c>
      <c r="AV207" s="76">
        <f t="shared" si="53"/>
        <v>0</v>
      </c>
      <c r="AX207" s="75">
        <f t="shared" si="65"/>
        <v>192</v>
      </c>
      <c r="AY207" s="355"/>
      <c r="AZ207" s="355"/>
      <c r="BA207" s="355"/>
      <c r="BB207" s="355"/>
      <c r="BC207" s="355"/>
      <c r="BD207" s="355"/>
      <c r="BE207" s="76">
        <f t="shared" si="54"/>
        <v>0</v>
      </c>
      <c r="BF207" s="355"/>
      <c r="BG207" s="355"/>
      <c r="BH207" s="355"/>
      <c r="BI207" s="355"/>
      <c r="BJ207" s="355"/>
      <c r="BK207" s="355"/>
      <c r="BL207" s="76">
        <f t="shared" si="55"/>
        <v>0</v>
      </c>
      <c r="BM207" s="355"/>
      <c r="BN207" s="355"/>
      <c r="BO207" s="355"/>
      <c r="BP207" s="355"/>
      <c r="BQ207" s="355"/>
      <c r="BR207" s="355"/>
      <c r="BS207" s="76">
        <f t="shared" si="56"/>
        <v>0</v>
      </c>
      <c r="BT207" s="355"/>
      <c r="BU207" s="355"/>
      <c r="BV207" s="355"/>
      <c r="BW207" s="355"/>
      <c r="BX207" s="355"/>
      <c r="BY207" s="355"/>
      <c r="BZ207" s="76">
        <f t="shared" si="57"/>
        <v>0</v>
      </c>
      <c r="CA207" s="355"/>
      <c r="CB207" s="355"/>
      <c r="CC207" s="355"/>
      <c r="CD207" s="355"/>
      <c r="CE207" s="355"/>
      <c r="CF207" s="355"/>
      <c r="CG207" s="76">
        <f t="shared" si="58"/>
        <v>0</v>
      </c>
      <c r="CH207" s="355"/>
      <c r="CI207" s="355"/>
      <c r="CJ207" s="355"/>
      <c r="CK207" s="355"/>
      <c r="CL207" s="355"/>
      <c r="CM207" s="355"/>
      <c r="CN207" s="76">
        <f t="shared" si="59"/>
        <v>0</v>
      </c>
      <c r="CP207" s="75">
        <f t="shared" si="60"/>
        <v>192</v>
      </c>
      <c r="CQ207" s="76">
        <f t="shared" si="61"/>
        <v>0</v>
      </c>
      <c r="CR207" s="76">
        <f t="shared" si="62"/>
        <v>0</v>
      </c>
      <c r="CS207" s="76">
        <f t="shared" si="63"/>
        <v>0</v>
      </c>
    </row>
    <row r="208" spans="1:97" ht="18" customHeight="1" x14ac:dyDescent="0.25">
      <c r="A208" s="75">
        <f t="shared" si="64"/>
        <v>193</v>
      </c>
      <c r="B208" s="355"/>
      <c r="C208" s="355"/>
      <c r="D208" s="355"/>
      <c r="E208" s="355"/>
      <c r="F208" s="355"/>
      <c r="G208" s="355"/>
      <c r="H208" s="76">
        <f t="shared" si="66"/>
        <v>0</v>
      </c>
      <c r="I208" s="355"/>
      <c r="J208" s="355"/>
      <c r="K208" s="355"/>
      <c r="L208" s="355"/>
      <c r="M208" s="355"/>
      <c r="N208" s="355"/>
      <c r="O208" s="76">
        <f t="shared" si="67"/>
        <v>0</v>
      </c>
      <c r="P208" s="355"/>
      <c r="Q208" s="355"/>
      <c r="R208" s="355"/>
      <c r="S208" s="355"/>
      <c r="T208" s="355"/>
      <c r="U208" s="355"/>
      <c r="V208" s="76">
        <f t="shared" si="49"/>
        <v>0</v>
      </c>
      <c r="W208" s="355"/>
      <c r="X208" s="355"/>
      <c r="Y208" s="355"/>
      <c r="Z208" s="355"/>
      <c r="AA208" s="355"/>
      <c r="AB208" s="355"/>
      <c r="AC208" s="76">
        <f t="shared" si="50"/>
        <v>0</v>
      </c>
      <c r="AD208" s="355"/>
      <c r="AE208" s="355"/>
      <c r="AF208" s="355"/>
      <c r="AG208" s="355"/>
      <c r="AH208" s="355"/>
      <c r="AI208" s="355"/>
      <c r="AJ208" s="76">
        <f t="shared" si="68"/>
        <v>0</v>
      </c>
      <c r="AK208" s="355"/>
      <c r="AL208" s="355"/>
      <c r="AM208" s="355"/>
      <c r="AN208" s="355"/>
      <c r="AO208" s="355"/>
      <c r="AP208" s="355"/>
      <c r="AQ208" s="76">
        <f t="shared" si="69"/>
        <v>0</v>
      </c>
      <c r="AS208" s="75">
        <f t="shared" si="70"/>
        <v>193</v>
      </c>
      <c r="AT208" s="76">
        <f t="shared" si="51"/>
        <v>0</v>
      </c>
      <c r="AU208" s="76">
        <f t="shared" si="52"/>
        <v>0</v>
      </c>
      <c r="AV208" s="76">
        <f t="shared" si="53"/>
        <v>0</v>
      </c>
      <c r="AX208" s="75">
        <f t="shared" si="65"/>
        <v>193</v>
      </c>
      <c r="AY208" s="355"/>
      <c r="AZ208" s="355"/>
      <c r="BA208" s="355"/>
      <c r="BB208" s="355"/>
      <c r="BC208" s="355"/>
      <c r="BD208" s="355"/>
      <c r="BE208" s="76">
        <f t="shared" si="54"/>
        <v>0</v>
      </c>
      <c r="BF208" s="355"/>
      <c r="BG208" s="355"/>
      <c r="BH208" s="355"/>
      <c r="BI208" s="355"/>
      <c r="BJ208" s="355"/>
      <c r="BK208" s="355"/>
      <c r="BL208" s="76">
        <f t="shared" si="55"/>
        <v>0</v>
      </c>
      <c r="BM208" s="355"/>
      <c r="BN208" s="355"/>
      <c r="BO208" s="355"/>
      <c r="BP208" s="355"/>
      <c r="BQ208" s="355"/>
      <c r="BR208" s="355"/>
      <c r="BS208" s="76">
        <f t="shared" si="56"/>
        <v>0</v>
      </c>
      <c r="BT208" s="355"/>
      <c r="BU208" s="355"/>
      <c r="BV208" s="355"/>
      <c r="BW208" s="355"/>
      <c r="BX208" s="355"/>
      <c r="BY208" s="355"/>
      <c r="BZ208" s="76">
        <f t="shared" si="57"/>
        <v>0</v>
      </c>
      <c r="CA208" s="355"/>
      <c r="CB208" s="355"/>
      <c r="CC208" s="355"/>
      <c r="CD208" s="355"/>
      <c r="CE208" s="355"/>
      <c r="CF208" s="355"/>
      <c r="CG208" s="76">
        <f t="shared" si="58"/>
        <v>0</v>
      </c>
      <c r="CH208" s="355"/>
      <c r="CI208" s="355"/>
      <c r="CJ208" s="355"/>
      <c r="CK208" s="355"/>
      <c r="CL208" s="355"/>
      <c r="CM208" s="355"/>
      <c r="CN208" s="76">
        <f t="shared" si="59"/>
        <v>0</v>
      </c>
      <c r="CP208" s="75">
        <f t="shared" si="60"/>
        <v>193</v>
      </c>
      <c r="CQ208" s="76">
        <f t="shared" si="61"/>
        <v>0</v>
      </c>
      <c r="CR208" s="76">
        <f t="shared" si="62"/>
        <v>0</v>
      </c>
      <c r="CS208" s="76">
        <f t="shared" si="63"/>
        <v>0</v>
      </c>
    </row>
    <row r="209" spans="1:97" ht="18" customHeight="1" x14ac:dyDescent="0.25">
      <c r="A209" s="75">
        <f t="shared" si="64"/>
        <v>194</v>
      </c>
      <c r="B209" s="355"/>
      <c r="C209" s="355"/>
      <c r="D209" s="355"/>
      <c r="E209" s="355"/>
      <c r="F209" s="355"/>
      <c r="G209" s="355"/>
      <c r="H209" s="76">
        <f t="shared" si="66"/>
        <v>0</v>
      </c>
      <c r="I209" s="355"/>
      <c r="J209" s="355"/>
      <c r="K209" s="355"/>
      <c r="L209" s="355"/>
      <c r="M209" s="355"/>
      <c r="N209" s="355"/>
      <c r="O209" s="76">
        <f t="shared" si="67"/>
        <v>0</v>
      </c>
      <c r="P209" s="355"/>
      <c r="Q209" s="355"/>
      <c r="R209" s="355"/>
      <c r="S209" s="355"/>
      <c r="T209" s="355"/>
      <c r="U209" s="355"/>
      <c r="V209" s="76">
        <f t="shared" ref="V209:V272" si="71">SUM(Q209:T209)-P209-U209</f>
        <v>0</v>
      </c>
      <c r="W209" s="355"/>
      <c r="X209" s="355"/>
      <c r="Y209" s="355"/>
      <c r="Z209" s="355"/>
      <c r="AA209" s="355"/>
      <c r="AB209" s="355"/>
      <c r="AC209" s="76">
        <f t="shared" ref="AC209:AC272" si="72">SUM(X209:AA209)-W209-AB209</f>
        <v>0</v>
      </c>
      <c r="AD209" s="355"/>
      <c r="AE209" s="355"/>
      <c r="AF209" s="355"/>
      <c r="AG209" s="355"/>
      <c r="AH209" s="355"/>
      <c r="AI209" s="355"/>
      <c r="AJ209" s="76">
        <f t="shared" si="68"/>
        <v>0</v>
      </c>
      <c r="AK209" s="355"/>
      <c r="AL209" s="355"/>
      <c r="AM209" s="355"/>
      <c r="AN209" s="355"/>
      <c r="AO209" s="355"/>
      <c r="AP209" s="355"/>
      <c r="AQ209" s="76">
        <f t="shared" si="69"/>
        <v>0</v>
      </c>
      <c r="AS209" s="75">
        <f t="shared" si="70"/>
        <v>194</v>
      </c>
      <c r="AT209" s="76">
        <f t="shared" ref="AT209:AT272" si="73">H209+O209</f>
        <v>0</v>
      </c>
      <c r="AU209" s="76">
        <f t="shared" ref="AU209:AU272" si="74">AC209+V209</f>
        <v>0</v>
      </c>
      <c r="AV209" s="76">
        <f t="shared" ref="AV209:AV272" si="75">AJ209+AQ209</f>
        <v>0</v>
      </c>
      <c r="AX209" s="75">
        <f t="shared" si="65"/>
        <v>194</v>
      </c>
      <c r="AY209" s="355"/>
      <c r="AZ209" s="355"/>
      <c r="BA209" s="355"/>
      <c r="BB209" s="355"/>
      <c r="BC209" s="355"/>
      <c r="BD209" s="355"/>
      <c r="BE209" s="76">
        <f t="shared" ref="BE209:BE272" si="76">SUM(AZ209:BC209)-AY209-BD209</f>
        <v>0</v>
      </c>
      <c r="BF209" s="355"/>
      <c r="BG209" s="355"/>
      <c r="BH209" s="355"/>
      <c r="BI209" s="355"/>
      <c r="BJ209" s="355"/>
      <c r="BK209" s="355"/>
      <c r="BL209" s="76">
        <f t="shared" ref="BL209:BL272" si="77">SUM(BG209:BJ209)-BF209-BK209</f>
        <v>0</v>
      </c>
      <c r="BM209" s="355"/>
      <c r="BN209" s="355"/>
      <c r="BO209" s="355"/>
      <c r="BP209" s="355"/>
      <c r="BQ209" s="355"/>
      <c r="BR209" s="355"/>
      <c r="BS209" s="76">
        <f t="shared" ref="BS209:BS272" si="78">SUM(BN209:BQ209)-BM209-BR209</f>
        <v>0</v>
      </c>
      <c r="BT209" s="355"/>
      <c r="BU209" s="355"/>
      <c r="BV209" s="355"/>
      <c r="BW209" s="355"/>
      <c r="BX209" s="355"/>
      <c r="BY209" s="355"/>
      <c r="BZ209" s="76">
        <f t="shared" ref="BZ209:BZ272" si="79">SUM(BU209:BX209)-BT209-BY209</f>
        <v>0</v>
      </c>
      <c r="CA209" s="355"/>
      <c r="CB209" s="355"/>
      <c r="CC209" s="355"/>
      <c r="CD209" s="355"/>
      <c r="CE209" s="355"/>
      <c r="CF209" s="355"/>
      <c r="CG209" s="76">
        <f t="shared" ref="CG209:CG272" si="80">SUM(CB209:CE209)-CA209-CF209</f>
        <v>0</v>
      </c>
      <c r="CH209" s="355"/>
      <c r="CI209" s="355"/>
      <c r="CJ209" s="355"/>
      <c r="CK209" s="355"/>
      <c r="CL209" s="355"/>
      <c r="CM209" s="355"/>
      <c r="CN209" s="76">
        <f t="shared" ref="CN209:CN272" si="81">SUM(CI209:CL209)-CH209-CM209</f>
        <v>0</v>
      </c>
      <c r="CP209" s="75">
        <f t="shared" ref="CP209:CP272" si="82">AX209</f>
        <v>194</v>
      </c>
      <c r="CQ209" s="76">
        <f t="shared" ref="CQ209:CQ272" si="83">BE209+BL209</f>
        <v>0</v>
      </c>
      <c r="CR209" s="76">
        <f t="shared" ref="CR209:CR272" si="84">BZ209+BS209</f>
        <v>0</v>
      </c>
      <c r="CS209" s="76">
        <f t="shared" ref="CS209:CS272" si="85">CG209+CN209</f>
        <v>0</v>
      </c>
    </row>
    <row r="210" spans="1:97" ht="18" customHeight="1" x14ac:dyDescent="0.25">
      <c r="A210" s="75">
        <f t="shared" ref="A210:A273" si="86">A209+1</f>
        <v>195</v>
      </c>
      <c r="B210" s="355"/>
      <c r="C210" s="355"/>
      <c r="D210" s="355"/>
      <c r="E210" s="355"/>
      <c r="F210" s="355"/>
      <c r="G210" s="355"/>
      <c r="H210" s="76">
        <f t="shared" si="66"/>
        <v>0</v>
      </c>
      <c r="I210" s="355"/>
      <c r="J210" s="355"/>
      <c r="K210" s="355"/>
      <c r="L210" s="355"/>
      <c r="M210" s="355"/>
      <c r="N210" s="355"/>
      <c r="O210" s="76">
        <f t="shared" si="67"/>
        <v>0</v>
      </c>
      <c r="P210" s="355"/>
      <c r="Q210" s="355"/>
      <c r="R210" s="355"/>
      <c r="S210" s="355"/>
      <c r="T210" s="355"/>
      <c r="U210" s="355"/>
      <c r="V210" s="76">
        <f t="shared" si="71"/>
        <v>0</v>
      </c>
      <c r="W210" s="355"/>
      <c r="X210" s="355"/>
      <c r="Y210" s="355"/>
      <c r="Z210" s="355"/>
      <c r="AA210" s="355"/>
      <c r="AB210" s="355"/>
      <c r="AC210" s="76">
        <f t="shared" si="72"/>
        <v>0</v>
      </c>
      <c r="AD210" s="355"/>
      <c r="AE210" s="355"/>
      <c r="AF210" s="355"/>
      <c r="AG210" s="355"/>
      <c r="AH210" s="355"/>
      <c r="AI210" s="355"/>
      <c r="AJ210" s="76">
        <f t="shared" si="68"/>
        <v>0</v>
      </c>
      <c r="AK210" s="355"/>
      <c r="AL210" s="355"/>
      <c r="AM210" s="355"/>
      <c r="AN210" s="355"/>
      <c r="AO210" s="355"/>
      <c r="AP210" s="355"/>
      <c r="AQ210" s="76">
        <f t="shared" si="69"/>
        <v>0</v>
      </c>
      <c r="AS210" s="75">
        <f t="shared" si="70"/>
        <v>195</v>
      </c>
      <c r="AT210" s="76">
        <f t="shared" si="73"/>
        <v>0</v>
      </c>
      <c r="AU210" s="76">
        <f t="shared" si="74"/>
        <v>0</v>
      </c>
      <c r="AV210" s="76">
        <f t="shared" si="75"/>
        <v>0</v>
      </c>
      <c r="AX210" s="75">
        <f t="shared" ref="AX210:AX273" si="87">AX209+1</f>
        <v>195</v>
      </c>
      <c r="AY210" s="355"/>
      <c r="AZ210" s="355"/>
      <c r="BA210" s="355"/>
      <c r="BB210" s="355"/>
      <c r="BC210" s="355"/>
      <c r="BD210" s="355"/>
      <c r="BE210" s="76">
        <f t="shared" si="76"/>
        <v>0</v>
      </c>
      <c r="BF210" s="355"/>
      <c r="BG210" s="355"/>
      <c r="BH210" s="355"/>
      <c r="BI210" s="355"/>
      <c r="BJ210" s="355"/>
      <c r="BK210" s="355"/>
      <c r="BL210" s="76">
        <f t="shared" si="77"/>
        <v>0</v>
      </c>
      <c r="BM210" s="355"/>
      <c r="BN210" s="355"/>
      <c r="BO210" s="355"/>
      <c r="BP210" s="355"/>
      <c r="BQ210" s="355"/>
      <c r="BR210" s="355"/>
      <c r="BS210" s="76">
        <f t="shared" si="78"/>
        <v>0</v>
      </c>
      <c r="BT210" s="355"/>
      <c r="BU210" s="355"/>
      <c r="BV210" s="355"/>
      <c r="BW210" s="355"/>
      <c r="BX210" s="355"/>
      <c r="BY210" s="355"/>
      <c r="BZ210" s="76">
        <f t="shared" si="79"/>
        <v>0</v>
      </c>
      <c r="CA210" s="355"/>
      <c r="CB210" s="355"/>
      <c r="CC210" s="355"/>
      <c r="CD210" s="355"/>
      <c r="CE210" s="355"/>
      <c r="CF210" s="355"/>
      <c r="CG210" s="76">
        <f t="shared" si="80"/>
        <v>0</v>
      </c>
      <c r="CH210" s="355"/>
      <c r="CI210" s="355"/>
      <c r="CJ210" s="355"/>
      <c r="CK210" s="355"/>
      <c r="CL210" s="355"/>
      <c r="CM210" s="355"/>
      <c r="CN210" s="76">
        <f t="shared" si="81"/>
        <v>0</v>
      </c>
      <c r="CP210" s="75">
        <f t="shared" si="82"/>
        <v>195</v>
      </c>
      <c r="CQ210" s="76">
        <f t="shared" si="83"/>
        <v>0</v>
      </c>
      <c r="CR210" s="76">
        <f t="shared" si="84"/>
        <v>0</v>
      </c>
      <c r="CS210" s="76">
        <f t="shared" si="85"/>
        <v>0</v>
      </c>
    </row>
    <row r="211" spans="1:97" ht="18" customHeight="1" x14ac:dyDescent="0.25">
      <c r="A211" s="75">
        <f t="shared" si="86"/>
        <v>196</v>
      </c>
      <c r="B211" s="355"/>
      <c r="C211" s="355"/>
      <c r="D211" s="355"/>
      <c r="E211" s="355"/>
      <c r="F211" s="355"/>
      <c r="G211" s="355"/>
      <c r="H211" s="76">
        <f t="shared" si="66"/>
        <v>0</v>
      </c>
      <c r="I211" s="355"/>
      <c r="J211" s="355"/>
      <c r="K211" s="355"/>
      <c r="L211" s="355"/>
      <c r="M211" s="355"/>
      <c r="N211" s="355"/>
      <c r="O211" s="76">
        <f t="shared" si="67"/>
        <v>0</v>
      </c>
      <c r="P211" s="355"/>
      <c r="Q211" s="355"/>
      <c r="R211" s="355"/>
      <c r="S211" s="355"/>
      <c r="T211" s="355"/>
      <c r="U211" s="355"/>
      <c r="V211" s="76">
        <f t="shared" si="71"/>
        <v>0</v>
      </c>
      <c r="W211" s="355"/>
      <c r="X211" s="355"/>
      <c r="Y211" s="355"/>
      <c r="Z211" s="355"/>
      <c r="AA211" s="355"/>
      <c r="AB211" s="355"/>
      <c r="AC211" s="76">
        <f t="shared" si="72"/>
        <v>0</v>
      </c>
      <c r="AD211" s="355"/>
      <c r="AE211" s="355"/>
      <c r="AF211" s="355"/>
      <c r="AG211" s="355"/>
      <c r="AH211" s="355"/>
      <c r="AI211" s="355"/>
      <c r="AJ211" s="76">
        <f t="shared" si="68"/>
        <v>0</v>
      </c>
      <c r="AK211" s="355"/>
      <c r="AL211" s="355"/>
      <c r="AM211" s="355"/>
      <c r="AN211" s="355"/>
      <c r="AO211" s="355"/>
      <c r="AP211" s="355"/>
      <c r="AQ211" s="76">
        <f t="shared" si="69"/>
        <v>0</v>
      </c>
      <c r="AS211" s="75">
        <f t="shared" si="70"/>
        <v>196</v>
      </c>
      <c r="AT211" s="76">
        <f t="shared" si="73"/>
        <v>0</v>
      </c>
      <c r="AU211" s="76">
        <f t="shared" si="74"/>
        <v>0</v>
      </c>
      <c r="AV211" s="76">
        <f t="shared" si="75"/>
        <v>0</v>
      </c>
      <c r="AX211" s="75">
        <f t="shared" si="87"/>
        <v>196</v>
      </c>
      <c r="AY211" s="355"/>
      <c r="AZ211" s="355"/>
      <c r="BA211" s="355"/>
      <c r="BB211" s="355"/>
      <c r="BC211" s="355"/>
      <c r="BD211" s="355"/>
      <c r="BE211" s="76">
        <f t="shared" si="76"/>
        <v>0</v>
      </c>
      <c r="BF211" s="355"/>
      <c r="BG211" s="355"/>
      <c r="BH211" s="355"/>
      <c r="BI211" s="355"/>
      <c r="BJ211" s="355"/>
      <c r="BK211" s="355"/>
      <c r="BL211" s="76">
        <f t="shared" si="77"/>
        <v>0</v>
      </c>
      <c r="BM211" s="355"/>
      <c r="BN211" s="355"/>
      <c r="BO211" s="355"/>
      <c r="BP211" s="355"/>
      <c r="BQ211" s="355"/>
      <c r="BR211" s="355"/>
      <c r="BS211" s="76">
        <f t="shared" si="78"/>
        <v>0</v>
      </c>
      <c r="BT211" s="355"/>
      <c r="BU211" s="355"/>
      <c r="BV211" s="355"/>
      <c r="BW211" s="355"/>
      <c r="BX211" s="355"/>
      <c r="BY211" s="355"/>
      <c r="BZ211" s="76">
        <f t="shared" si="79"/>
        <v>0</v>
      </c>
      <c r="CA211" s="355"/>
      <c r="CB211" s="355"/>
      <c r="CC211" s="355"/>
      <c r="CD211" s="355"/>
      <c r="CE211" s="355"/>
      <c r="CF211" s="355"/>
      <c r="CG211" s="76">
        <f t="shared" si="80"/>
        <v>0</v>
      </c>
      <c r="CH211" s="355"/>
      <c r="CI211" s="355"/>
      <c r="CJ211" s="355"/>
      <c r="CK211" s="355"/>
      <c r="CL211" s="355"/>
      <c r="CM211" s="355"/>
      <c r="CN211" s="76">
        <f t="shared" si="81"/>
        <v>0</v>
      </c>
      <c r="CP211" s="75">
        <f t="shared" si="82"/>
        <v>196</v>
      </c>
      <c r="CQ211" s="76">
        <f t="shared" si="83"/>
        <v>0</v>
      </c>
      <c r="CR211" s="76">
        <f t="shared" si="84"/>
        <v>0</v>
      </c>
      <c r="CS211" s="76">
        <f t="shared" si="85"/>
        <v>0</v>
      </c>
    </row>
    <row r="212" spans="1:97" ht="18" customHeight="1" x14ac:dyDescent="0.25">
      <c r="A212" s="75">
        <f t="shared" si="86"/>
        <v>197</v>
      </c>
      <c r="B212" s="355"/>
      <c r="C212" s="355"/>
      <c r="D212" s="355"/>
      <c r="E212" s="355"/>
      <c r="F212" s="355"/>
      <c r="G212" s="355"/>
      <c r="H212" s="76">
        <f t="shared" si="66"/>
        <v>0</v>
      </c>
      <c r="I212" s="355"/>
      <c r="J212" s="355"/>
      <c r="K212" s="355"/>
      <c r="L212" s="355"/>
      <c r="M212" s="355"/>
      <c r="N212" s="355"/>
      <c r="O212" s="76">
        <f t="shared" si="67"/>
        <v>0</v>
      </c>
      <c r="P212" s="355"/>
      <c r="Q212" s="355"/>
      <c r="R212" s="355"/>
      <c r="S212" s="355"/>
      <c r="T212" s="355"/>
      <c r="U212" s="355"/>
      <c r="V212" s="76">
        <f t="shared" si="71"/>
        <v>0</v>
      </c>
      <c r="W212" s="355"/>
      <c r="X212" s="355"/>
      <c r="Y212" s="355"/>
      <c r="Z212" s="355"/>
      <c r="AA212" s="355"/>
      <c r="AB212" s="355"/>
      <c r="AC212" s="76">
        <f t="shared" si="72"/>
        <v>0</v>
      </c>
      <c r="AD212" s="355"/>
      <c r="AE212" s="355"/>
      <c r="AF212" s="355"/>
      <c r="AG212" s="355"/>
      <c r="AH212" s="355"/>
      <c r="AI212" s="355"/>
      <c r="AJ212" s="76">
        <f t="shared" si="68"/>
        <v>0</v>
      </c>
      <c r="AK212" s="355"/>
      <c r="AL212" s="355"/>
      <c r="AM212" s="355"/>
      <c r="AN212" s="355"/>
      <c r="AO212" s="355"/>
      <c r="AP212" s="355"/>
      <c r="AQ212" s="76">
        <f t="shared" si="69"/>
        <v>0</v>
      </c>
      <c r="AS212" s="75">
        <f t="shared" si="70"/>
        <v>197</v>
      </c>
      <c r="AT212" s="76">
        <f t="shared" si="73"/>
        <v>0</v>
      </c>
      <c r="AU212" s="76">
        <f t="shared" si="74"/>
        <v>0</v>
      </c>
      <c r="AV212" s="76">
        <f t="shared" si="75"/>
        <v>0</v>
      </c>
      <c r="AX212" s="75">
        <f t="shared" si="87"/>
        <v>197</v>
      </c>
      <c r="AY212" s="355"/>
      <c r="AZ212" s="355"/>
      <c r="BA212" s="355"/>
      <c r="BB212" s="355"/>
      <c r="BC212" s="355"/>
      <c r="BD212" s="355"/>
      <c r="BE212" s="76">
        <f t="shared" si="76"/>
        <v>0</v>
      </c>
      <c r="BF212" s="355"/>
      <c r="BG212" s="355"/>
      <c r="BH212" s="355"/>
      <c r="BI212" s="355"/>
      <c r="BJ212" s="355"/>
      <c r="BK212" s="355"/>
      <c r="BL212" s="76">
        <f t="shared" si="77"/>
        <v>0</v>
      </c>
      <c r="BM212" s="355"/>
      <c r="BN212" s="355"/>
      <c r="BO212" s="355"/>
      <c r="BP212" s="355"/>
      <c r="BQ212" s="355"/>
      <c r="BR212" s="355"/>
      <c r="BS212" s="76">
        <f t="shared" si="78"/>
        <v>0</v>
      </c>
      <c r="BT212" s="355"/>
      <c r="BU212" s="355"/>
      <c r="BV212" s="355"/>
      <c r="BW212" s="355"/>
      <c r="BX212" s="355"/>
      <c r="BY212" s="355"/>
      <c r="BZ212" s="76">
        <f t="shared" si="79"/>
        <v>0</v>
      </c>
      <c r="CA212" s="355"/>
      <c r="CB212" s="355"/>
      <c r="CC212" s="355"/>
      <c r="CD212" s="355"/>
      <c r="CE212" s="355"/>
      <c r="CF212" s="355"/>
      <c r="CG212" s="76">
        <f t="shared" si="80"/>
        <v>0</v>
      </c>
      <c r="CH212" s="355"/>
      <c r="CI212" s="355"/>
      <c r="CJ212" s="355"/>
      <c r="CK212" s="355"/>
      <c r="CL212" s="355"/>
      <c r="CM212" s="355"/>
      <c r="CN212" s="76">
        <f t="shared" si="81"/>
        <v>0</v>
      </c>
      <c r="CP212" s="75">
        <f t="shared" si="82"/>
        <v>197</v>
      </c>
      <c r="CQ212" s="76">
        <f t="shared" si="83"/>
        <v>0</v>
      </c>
      <c r="CR212" s="76">
        <f t="shared" si="84"/>
        <v>0</v>
      </c>
      <c r="CS212" s="76">
        <f t="shared" si="85"/>
        <v>0</v>
      </c>
    </row>
    <row r="213" spans="1:97" ht="18" customHeight="1" x14ac:dyDescent="0.25">
      <c r="A213" s="75">
        <f t="shared" si="86"/>
        <v>198</v>
      </c>
      <c r="B213" s="355"/>
      <c r="C213" s="355"/>
      <c r="D213" s="355"/>
      <c r="E213" s="355"/>
      <c r="F213" s="355"/>
      <c r="G213" s="355"/>
      <c r="H213" s="76">
        <f t="shared" si="66"/>
        <v>0</v>
      </c>
      <c r="I213" s="355"/>
      <c r="J213" s="355"/>
      <c r="K213" s="355"/>
      <c r="L213" s="355"/>
      <c r="M213" s="355"/>
      <c r="N213" s="355"/>
      <c r="O213" s="76">
        <f t="shared" si="67"/>
        <v>0</v>
      </c>
      <c r="P213" s="355"/>
      <c r="Q213" s="355"/>
      <c r="R213" s="355"/>
      <c r="S213" s="355"/>
      <c r="T213" s="355"/>
      <c r="U213" s="355"/>
      <c r="V213" s="76">
        <f t="shared" si="71"/>
        <v>0</v>
      </c>
      <c r="W213" s="355"/>
      <c r="X213" s="355"/>
      <c r="Y213" s="355"/>
      <c r="Z213" s="355"/>
      <c r="AA213" s="355"/>
      <c r="AB213" s="355"/>
      <c r="AC213" s="76">
        <f t="shared" si="72"/>
        <v>0</v>
      </c>
      <c r="AD213" s="355"/>
      <c r="AE213" s="355"/>
      <c r="AF213" s="355"/>
      <c r="AG213" s="355"/>
      <c r="AH213" s="355"/>
      <c r="AI213" s="355"/>
      <c r="AJ213" s="76">
        <f t="shared" si="68"/>
        <v>0</v>
      </c>
      <c r="AK213" s="355"/>
      <c r="AL213" s="355"/>
      <c r="AM213" s="355"/>
      <c r="AN213" s="355"/>
      <c r="AO213" s="355"/>
      <c r="AP213" s="355"/>
      <c r="AQ213" s="76">
        <f t="shared" si="69"/>
        <v>0</v>
      </c>
      <c r="AS213" s="75">
        <f t="shared" si="70"/>
        <v>198</v>
      </c>
      <c r="AT213" s="76">
        <f t="shared" si="73"/>
        <v>0</v>
      </c>
      <c r="AU213" s="76">
        <f t="shared" si="74"/>
        <v>0</v>
      </c>
      <c r="AV213" s="76">
        <f t="shared" si="75"/>
        <v>0</v>
      </c>
      <c r="AX213" s="75">
        <f t="shared" si="87"/>
        <v>198</v>
      </c>
      <c r="AY213" s="355"/>
      <c r="AZ213" s="355"/>
      <c r="BA213" s="355"/>
      <c r="BB213" s="355"/>
      <c r="BC213" s="355"/>
      <c r="BD213" s="355"/>
      <c r="BE213" s="76">
        <f t="shared" si="76"/>
        <v>0</v>
      </c>
      <c r="BF213" s="355"/>
      <c r="BG213" s="355"/>
      <c r="BH213" s="355"/>
      <c r="BI213" s="355"/>
      <c r="BJ213" s="355"/>
      <c r="BK213" s="355"/>
      <c r="BL213" s="76">
        <f t="shared" si="77"/>
        <v>0</v>
      </c>
      <c r="BM213" s="355"/>
      <c r="BN213" s="355"/>
      <c r="BO213" s="355"/>
      <c r="BP213" s="355"/>
      <c r="BQ213" s="355"/>
      <c r="BR213" s="355"/>
      <c r="BS213" s="76">
        <f t="shared" si="78"/>
        <v>0</v>
      </c>
      <c r="BT213" s="355"/>
      <c r="BU213" s="355"/>
      <c r="BV213" s="355"/>
      <c r="BW213" s="355"/>
      <c r="BX213" s="355"/>
      <c r="BY213" s="355"/>
      <c r="BZ213" s="76">
        <f t="shared" si="79"/>
        <v>0</v>
      </c>
      <c r="CA213" s="355"/>
      <c r="CB213" s="355"/>
      <c r="CC213" s="355"/>
      <c r="CD213" s="355"/>
      <c r="CE213" s="355"/>
      <c r="CF213" s="355"/>
      <c r="CG213" s="76">
        <f t="shared" si="80"/>
        <v>0</v>
      </c>
      <c r="CH213" s="355"/>
      <c r="CI213" s="355"/>
      <c r="CJ213" s="355"/>
      <c r="CK213" s="355"/>
      <c r="CL213" s="355"/>
      <c r="CM213" s="355"/>
      <c r="CN213" s="76">
        <f t="shared" si="81"/>
        <v>0</v>
      </c>
      <c r="CP213" s="75">
        <f t="shared" si="82"/>
        <v>198</v>
      </c>
      <c r="CQ213" s="76">
        <f t="shared" si="83"/>
        <v>0</v>
      </c>
      <c r="CR213" s="76">
        <f t="shared" si="84"/>
        <v>0</v>
      </c>
      <c r="CS213" s="76">
        <f t="shared" si="85"/>
        <v>0</v>
      </c>
    </row>
    <row r="214" spans="1:97" ht="18" customHeight="1" x14ac:dyDescent="0.25">
      <c r="A214" s="75">
        <f t="shared" si="86"/>
        <v>199</v>
      </c>
      <c r="B214" s="355"/>
      <c r="C214" s="355"/>
      <c r="D214" s="355"/>
      <c r="E214" s="355"/>
      <c r="F214" s="355"/>
      <c r="G214" s="355"/>
      <c r="H214" s="76">
        <f t="shared" si="66"/>
        <v>0</v>
      </c>
      <c r="I214" s="355"/>
      <c r="J214" s="355"/>
      <c r="K214" s="355"/>
      <c r="L214" s="355"/>
      <c r="M214" s="355"/>
      <c r="N214" s="355"/>
      <c r="O214" s="76">
        <f t="shared" si="67"/>
        <v>0</v>
      </c>
      <c r="P214" s="355"/>
      <c r="Q214" s="355"/>
      <c r="R214" s="355"/>
      <c r="S214" s="355"/>
      <c r="T214" s="355"/>
      <c r="U214" s="355"/>
      <c r="V214" s="76">
        <f t="shared" si="71"/>
        <v>0</v>
      </c>
      <c r="W214" s="355"/>
      <c r="X214" s="355"/>
      <c r="Y214" s="355"/>
      <c r="Z214" s="355"/>
      <c r="AA214" s="355"/>
      <c r="AB214" s="355"/>
      <c r="AC214" s="76">
        <f t="shared" si="72"/>
        <v>0</v>
      </c>
      <c r="AD214" s="355"/>
      <c r="AE214" s="355"/>
      <c r="AF214" s="355"/>
      <c r="AG214" s="355"/>
      <c r="AH214" s="355"/>
      <c r="AI214" s="355"/>
      <c r="AJ214" s="76">
        <f t="shared" si="68"/>
        <v>0</v>
      </c>
      <c r="AK214" s="355"/>
      <c r="AL214" s="355"/>
      <c r="AM214" s="355"/>
      <c r="AN214" s="355"/>
      <c r="AO214" s="355"/>
      <c r="AP214" s="355"/>
      <c r="AQ214" s="76">
        <f t="shared" si="69"/>
        <v>0</v>
      </c>
      <c r="AS214" s="75">
        <f t="shared" si="70"/>
        <v>199</v>
      </c>
      <c r="AT214" s="76">
        <f t="shared" si="73"/>
        <v>0</v>
      </c>
      <c r="AU214" s="76">
        <f t="shared" si="74"/>
        <v>0</v>
      </c>
      <c r="AV214" s="76">
        <f t="shared" si="75"/>
        <v>0</v>
      </c>
      <c r="AX214" s="75">
        <f t="shared" si="87"/>
        <v>199</v>
      </c>
      <c r="AY214" s="355"/>
      <c r="AZ214" s="355"/>
      <c r="BA214" s="355"/>
      <c r="BB214" s="355"/>
      <c r="BC214" s="355"/>
      <c r="BD214" s="355"/>
      <c r="BE214" s="76">
        <f t="shared" si="76"/>
        <v>0</v>
      </c>
      <c r="BF214" s="355"/>
      <c r="BG214" s="355"/>
      <c r="BH214" s="355"/>
      <c r="BI214" s="355"/>
      <c r="BJ214" s="355"/>
      <c r="BK214" s="355"/>
      <c r="BL214" s="76">
        <f t="shared" si="77"/>
        <v>0</v>
      </c>
      <c r="BM214" s="355"/>
      <c r="BN214" s="355"/>
      <c r="BO214" s="355"/>
      <c r="BP214" s="355"/>
      <c r="BQ214" s="355"/>
      <c r="BR214" s="355"/>
      <c r="BS214" s="76">
        <f t="shared" si="78"/>
        <v>0</v>
      </c>
      <c r="BT214" s="355"/>
      <c r="BU214" s="355"/>
      <c r="BV214" s="355"/>
      <c r="BW214" s="355"/>
      <c r="BX214" s="355"/>
      <c r="BY214" s="355"/>
      <c r="BZ214" s="76">
        <f t="shared" si="79"/>
        <v>0</v>
      </c>
      <c r="CA214" s="355"/>
      <c r="CB214" s="355"/>
      <c r="CC214" s="355"/>
      <c r="CD214" s="355"/>
      <c r="CE214" s="355"/>
      <c r="CF214" s="355"/>
      <c r="CG214" s="76">
        <f t="shared" si="80"/>
        <v>0</v>
      </c>
      <c r="CH214" s="355"/>
      <c r="CI214" s="355"/>
      <c r="CJ214" s="355"/>
      <c r="CK214" s="355"/>
      <c r="CL214" s="355"/>
      <c r="CM214" s="355"/>
      <c r="CN214" s="76">
        <f t="shared" si="81"/>
        <v>0</v>
      </c>
      <c r="CP214" s="75">
        <f t="shared" si="82"/>
        <v>199</v>
      </c>
      <c r="CQ214" s="76">
        <f t="shared" si="83"/>
        <v>0</v>
      </c>
      <c r="CR214" s="76">
        <f t="shared" si="84"/>
        <v>0</v>
      </c>
      <c r="CS214" s="76">
        <f t="shared" si="85"/>
        <v>0</v>
      </c>
    </row>
    <row r="215" spans="1:97" ht="18" customHeight="1" x14ac:dyDescent="0.25">
      <c r="A215" s="75">
        <f t="shared" si="86"/>
        <v>200</v>
      </c>
      <c r="B215" s="355"/>
      <c r="C215" s="355"/>
      <c r="D215" s="355"/>
      <c r="E215" s="355"/>
      <c r="F215" s="355"/>
      <c r="G215" s="355"/>
      <c r="H215" s="76">
        <f t="shared" si="66"/>
        <v>0</v>
      </c>
      <c r="I215" s="355"/>
      <c r="J215" s="355"/>
      <c r="K215" s="355"/>
      <c r="L215" s="355"/>
      <c r="M215" s="355"/>
      <c r="N215" s="355"/>
      <c r="O215" s="76">
        <f t="shared" si="67"/>
        <v>0</v>
      </c>
      <c r="P215" s="355"/>
      <c r="Q215" s="355"/>
      <c r="R215" s="355"/>
      <c r="S215" s="355"/>
      <c r="T215" s="355"/>
      <c r="U215" s="355"/>
      <c r="V215" s="76">
        <f t="shared" si="71"/>
        <v>0</v>
      </c>
      <c r="W215" s="355"/>
      <c r="X215" s="355"/>
      <c r="Y215" s="355"/>
      <c r="Z215" s="355"/>
      <c r="AA215" s="355"/>
      <c r="AB215" s="355"/>
      <c r="AC215" s="76">
        <f t="shared" si="72"/>
        <v>0</v>
      </c>
      <c r="AD215" s="355"/>
      <c r="AE215" s="355"/>
      <c r="AF215" s="355"/>
      <c r="AG215" s="355"/>
      <c r="AH215" s="355"/>
      <c r="AI215" s="355"/>
      <c r="AJ215" s="76">
        <f t="shared" si="68"/>
        <v>0</v>
      </c>
      <c r="AK215" s="355"/>
      <c r="AL215" s="355"/>
      <c r="AM215" s="355"/>
      <c r="AN215" s="355"/>
      <c r="AO215" s="355"/>
      <c r="AP215" s="355"/>
      <c r="AQ215" s="76">
        <f t="shared" si="69"/>
        <v>0</v>
      </c>
      <c r="AS215" s="75">
        <f t="shared" si="70"/>
        <v>200</v>
      </c>
      <c r="AT215" s="76">
        <f t="shared" si="73"/>
        <v>0</v>
      </c>
      <c r="AU215" s="76">
        <f t="shared" si="74"/>
        <v>0</v>
      </c>
      <c r="AV215" s="76">
        <f t="shared" si="75"/>
        <v>0</v>
      </c>
      <c r="AX215" s="75">
        <f t="shared" si="87"/>
        <v>200</v>
      </c>
      <c r="AY215" s="355"/>
      <c r="AZ215" s="355"/>
      <c r="BA215" s="355"/>
      <c r="BB215" s="355"/>
      <c r="BC215" s="355"/>
      <c r="BD215" s="355"/>
      <c r="BE215" s="76">
        <f t="shared" si="76"/>
        <v>0</v>
      </c>
      <c r="BF215" s="355"/>
      <c r="BG215" s="355"/>
      <c r="BH215" s="355"/>
      <c r="BI215" s="355"/>
      <c r="BJ215" s="355"/>
      <c r="BK215" s="355"/>
      <c r="BL215" s="76">
        <f t="shared" si="77"/>
        <v>0</v>
      </c>
      <c r="BM215" s="355"/>
      <c r="BN215" s="355"/>
      <c r="BO215" s="355"/>
      <c r="BP215" s="355"/>
      <c r="BQ215" s="355"/>
      <c r="BR215" s="355"/>
      <c r="BS215" s="76">
        <f t="shared" si="78"/>
        <v>0</v>
      </c>
      <c r="BT215" s="355"/>
      <c r="BU215" s="355"/>
      <c r="BV215" s="355"/>
      <c r="BW215" s="355"/>
      <c r="BX215" s="355"/>
      <c r="BY215" s="355"/>
      <c r="BZ215" s="76">
        <f t="shared" si="79"/>
        <v>0</v>
      </c>
      <c r="CA215" s="355"/>
      <c r="CB215" s="355"/>
      <c r="CC215" s="355"/>
      <c r="CD215" s="355"/>
      <c r="CE215" s="355"/>
      <c r="CF215" s="355"/>
      <c r="CG215" s="76">
        <f t="shared" si="80"/>
        <v>0</v>
      </c>
      <c r="CH215" s="355"/>
      <c r="CI215" s="355"/>
      <c r="CJ215" s="355"/>
      <c r="CK215" s="355"/>
      <c r="CL215" s="355"/>
      <c r="CM215" s="355"/>
      <c r="CN215" s="76">
        <f t="shared" si="81"/>
        <v>0</v>
      </c>
      <c r="CP215" s="75">
        <f t="shared" si="82"/>
        <v>200</v>
      </c>
      <c r="CQ215" s="76">
        <f t="shared" si="83"/>
        <v>0</v>
      </c>
      <c r="CR215" s="76">
        <f t="shared" si="84"/>
        <v>0</v>
      </c>
      <c r="CS215" s="76">
        <f t="shared" si="85"/>
        <v>0</v>
      </c>
    </row>
    <row r="216" spans="1:97" ht="18" customHeight="1" x14ac:dyDescent="0.25">
      <c r="A216" s="75">
        <f t="shared" si="86"/>
        <v>201</v>
      </c>
      <c r="B216" s="355"/>
      <c r="C216" s="355"/>
      <c r="D216" s="355"/>
      <c r="E216" s="355"/>
      <c r="F216" s="355"/>
      <c r="G216" s="355"/>
      <c r="H216" s="76">
        <f t="shared" si="66"/>
        <v>0</v>
      </c>
      <c r="I216" s="355"/>
      <c r="J216" s="355"/>
      <c r="K216" s="355"/>
      <c r="L216" s="355"/>
      <c r="M216" s="355"/>
      <c r="N216" s="355"/>
      <c r="O216" s="76">
        <f t="shared" si="67"/>
        <v>0</v>
      </c>
      <c r="P216" s="355"/>
      <c r="Q216" s="355"/>
      <c r="R216" s="355"/>
      <c r="S216" s="355"/>
      <c r="T216" s="355"/>
      <c r="U216" s="355"/>
      <c r="V216" s="76">
        <f t="shared" si="71"/>
        <v>0</v>
      </c>
      <c r="W216" s="355"/>
      <c r="X216" s="355"/>
      <c r="Y216" s="355"/>
      <c r="Z216" s="355"/>
      <c r="AA216" s="355"/>
      <c r="AB216" s="355"/>
      <c r="AC216" s="76">
        <f t="shared" si="72"/>
        <v>0</v>
      </c>
      <c r="AD216" s="355"/>
      <c r="AE216" s="355"/>
      <c r="AF216" s="355"/>
      <c r="AG216" s="355"/>
      <c r="AH216" s="355"/>
      <c r="AI216" s="355"/>
      <c r="AJ216" s="76">
        <f t="shared" si="68"/>
        <v>0</v>
      </c>
      <c r="AK216" s="355"/>
      <c r="AL216" s="355"/>
      <c r="AM216" s="355"/>
      <c r="AN216" s="355"/>
      <c r="AO216" s="355"/>
      <c r="AP216" s="355"/>
      <c r="AQ216" s="76">
        <f t="shared" si="69"/>
        <v>0</v>
      </c>
      <c r="AS216" s="75">
        <f t="shared" si="70"/>
        <v>201</v>
      </c>
      <c r="AT216" s="76">
        <f t="shared" si="73"/>
        <v>0</v>
      </c>
      <c r="AU216" s="76">
        <f t="shared" si="74"/>
        <v>0</v>
      </c>
      <c r="AV216" s="76">
        <f t="shared" si="75"/>
        <v>0</v>
      </c>
      <c r="AX216" s="75">
        <f t="shared" si="87"/>
        <v>201</v>
      </c>
      <c r="AY216" s="355"/>
      <c r="AZ216" s="355"/>
      <c r="BA216" s="355"/>
      <c r="BB216" s="355"/>
      <c r="BC216" s="355"/>
      <c r="BD216" s="355"/>
      <c r="BE216" s="76">
        <f t="shared" si="76"/>
        <v>0</v>
      </c>
      <c r="BF216" s="355"/>
      <c r="BG216" s="355"/>
      <c r="BH216" s="355"/>
      <c r="BI216" s="355"/>
      <c r="BJ216" s="355"/>
      <c r="BK216" s="355"/>
      <c r="BL216" s="76">
        <f t="shared" si="77"/>
        <v>0</v>
      </c>
      <c r="BM216" s="355"/>
      <c r="BN216" s="355"/>
      <c r="BO216" s="355"/>
      <c r="BP216" s="355"/>
      <c r="BQ216" s="355"/>
      <c r="BR216" s="355"/>
      <c r="BS216" s="76">
        <f t="shared" si="78"/>
        <v>0</v>
      </c>
      <c r="BT216" s="355"/>
      <c r="BU216" s="355"/>
      <c r="BV216" s="355"/>
      <c r="BW216" s="355"/>
      <c r="BX216" s="355"/>
      <c r="BY216" s="355"/>
      <c r="BZ216" s="76">
        <f t="shared" si="79"/>
        <v>0</v>
      </c>
      <c r="CA216" s="355"/>
      <c r="CB216" s="355"/>
      <c r="CC216" s="355"/>
      <c r="CD216" s="355"/>
      <c r="CE216" s="355"/>
      <c r="CF216" s="355"/>
      <c r="CG216" s="76">
        <f t="shared" si="80"/>
        <v>0</v>
      </c>
      <c r="CH216" s="355"/>
      <c r="CI216" s="355"/>
      <c r="CJ216" s="355"/>
      <c r="CK216" s="355"/>
      <c r="CL216" s="355"/>
      <c r="CM216" s="355"/>
      <c r="CN216" s="76">
        <f t="shared" si="81"/>
        <v>0</v>
      </c>
      <c r="CP216" s="75">
        <f t="shared" si="82"/>
        <v>201</v>
      </c>
      <c r="CQ216" s="76">
        <f t="shared" si="83"/>
        <v>0</v>
      </c>
      <c r="CR216" s="76">
        <f t="shared" si="84"/>
        <v>0</v>
      </c>
      <c r="CS216" s="76">
        <f t="shared" si="85"/>
        <v>0</v>
      </c>
    </row>
    <row r="217" spans="1:97" ht="18" customHeight="1" x14ac:dyDescent="0.25">
      <c r="A217" s="75">
        <f t="shared" si="86"/>
        <v>202</v>
      </c>
      <c r="B217" s="355"/>
      <c r="C217" s="355"/>
      <c r="D217" s="355"/>
      <c r="E217" s="355"/>
      <c r="F217" s="355"/>
      <c r="G217" s="355"/>
      <c r="H217" s="76">
        <f t="shared" si="66"/>
        <v>0</v>
      </c>
      <c r="I217" s="355"/>
      <c r="J217" s="355"/>
      <c r="K217" s="355"/>
      <c r="L217" s="355"/>
      <c r="M217" s="355"/>
      <c r="N217" s="355"/>
      <c r="O217" s="76">
        <f t="shared" si="67"/>
        <v>0</v>
      </c>
      <c r="P217" s="355"/>
      <c r="Q217" s="355"/>
      <c r="R217" s="355"/>
      <c r="S217" s="355"/>
      <c r="T217" s="355"/>
      <c r="U217" s="355"/>
      <c r="V217" s="76">
        <f t="shared" si="71"/>
        <v>0</v>
      </c>
      <c r="W217" s="355"/>
      <c r="X217" s="355"/>
      <c r="Y217" s="355"/>
      <c r="Z217" s="355"/>
      <c r="AA217" s="355"/>
      <c r="AB217" s="355"/>
      <c r="AC217" s="76">
        <f t="shared" si="72"/>
        <v>0</v>
      </c>
      <c r="AD217" s="355"/>
      <c r="AE217" s="355"/>
      <c r="AF217" s="355"/>
      <c r="AG217" s="355"/>
      <c r="AH217" s="355"/>
      <c r="AI217" s="355"/>
      <c r="AJ217" s="76">
        <f t="shared" si="68"/>
        <v>0</v>
      </c>
      <c r="AK217" s="355"/>
      <c r="AL217" s="355"/>
      <c r="AM217" s="355"/>
      <c r="AN217" s="355"/>
      <c r="AO217" s="355"/>
      <c r="AP217" s="355"/>
      <c r="AQ217" s="76">
        <f t="shared" si="69"/>
        <v>0</v>
      </c>
      <c r="AS217" s="75">
        <f t="shared" si="70"/>
        <v>202</v>
      </c>
      <c r="AT217" s="76">
        <f t="shared" si="73"/>
        <v>0</v>
      </c>
      <c r="AU217" s="76">
        <f t="shared" si="74"/>
        <v>0</v>
      </c>
      <c r="AV217" s="76">
        <f t="shared" si="75"/>
        <v>0</v>
      </c>
      <c r="AX217" s="75">
        <f t="shared" si="87"/>
        <v>202</v>
      </c>
      <c r="AY217" s="355"/>
      <c r="AZ217" s="355"/>
      <c r="BA217" s="355"/>
      <c r="BB217" s="355"/>
      <c r="BC217" s="355"/>
      <c r="BD217" s="355"/>
      <c r="BE217" s="76">
        <f t="shared" si="76"/>
        <v>0</v>
      </c>
      <c r="BF217" s="355"/>
      <c r="BG217" s="355"/>
      <c r="BH217" s="355"/>
      <c r="BI217" s="355"/>
      <c r="BJ217" s="355"/>
      <c r="BK217" s="355"/>
      <c r="BL217" s="76">
        <f t="shared" si="77"/>
        <v>0</v>
      </c>
      <c r="BM217" s="355"/>
      <c r="BN217" s="355"/>
      <c r="BO217" s="355"/>
      <c r="BP217" s="355"/>
      <c r="BQ217" s="355"/>
      <c r="BR217" s="355"/>
      <c r="BS217" s="76">
        <f t="shared" si="78"/>
        <v>0</v>
      </c>
      <c r="BT217" s="355"/>
      <c r="BU217" s="355"/>
      <c r="BV217" s="355"/>
      <c r="BW217" s="355"/>
      <c r="BX217" s="355"/>
      <c r="BY217" s="355"/>
      <c r="BZ217" s="76">
        <f t="shared" si="79"/>
        <v>0</v>
      </c>
      <c r="CA217" s="355"/>
      <c r="CB217" s="355"/>
      <c r="CC217" s="355"/>
      <c r="CD217" s="355"/>
      <c r="CE217" s="355"/>
      <c r="CF217" s="355"/>
      <c r="CG217" s="76">
        <f t="shared" si="80"/>
        <v>0</v>
      </c>
      <c r="CH217" s="355"/>
      <c r="CI217" s="355"/>
      <c r="CJ217" s="355"/>
      <c r="CK217" s="355"/>
      <c r="CL217" s="355"/>
      <c r="CM217" s="355"/>
      <c r="CN217" s="76">
        <f t="shared" si="81"/>
        <v>0</v>
      </c>
      <c r="CP217" s="75">
        <f t="shared" si="82"/>
        <v>202</v>
      </c>
      <c r="CQ217" s="76">
        <f t="shared" si="83"/>
        <v>0</v>
      </c>
      <c r="CR217" s="76">
        <f t="shared" si="84"/>
        <v>0</v>
      </c>
      <c r="CS217" s="76">
        <f t="shared" si="85"/>
        <v>0</v>
      </c>
    </row>
    <row r="218" spans="1:97" ht="18" customHeight="1" x14ac:dyDescent="0.25">
      <c r="A218" s="75">
        <f t="shared" si="86"/>
        <v>203</v>
      </c>
      <c r="B218" s="355"/>
      <c r="C218" s="355"/>
      <c r="D218" s="355"/>
      <c r="E218" s="355"/>
      <c r="F218" s="355"/>
      <c r="G218" s="355"/>
      <c r="H218" s="76">
        <f t="shared" si="66"/>
        <v>0</v>
      </c>
      <c r="I218" s="355"/>
      <c r="J218" s="355"/>
      <c r="K218" s="355"/>
      <c r="L218" s="355"/>
      <c r="M218" s="355"/>
      <c r="N218" s="355"/>
      <c r="O218" s="76">
        <f t="shared" si="67"/>
        <v>0</v>
      </c>
      <c r="P218" s="355"/>
      <c r="Q218" s="355"/>
      <c r="R218" s="355"/>
      <c r="S218" s="355"/>
      <c r="T218" s="355"/>
      <c r="U218" s="355"/>
      <c r="V218" s="76">
        <f t="shared" si="71"/>
        <v>0</v>
      </c>
      <c r="W218" s="355"/>
      <c r="X218" s="355"/>
      <c r="Y218" s="355"/>
      <c r="Z218" s="355"/>
      <c r="AA218" s="355"/>
      <c r="AB218" s="355"/>
      <c r="AC218" s="76">
        <f t="shared" si="72"/>
        <v>0</v>
      </c>
      <c r="AD218" s="355"/>
      <c r="AE218" s="355"/>
      <c r="AF218" s="355"/>
      <c r="AG218" s="355"/>
      <c r="AH218" s="355"/>
      <c r="AI218" s="355"/>
      <c r="AJ218" s="76">
        <f t="shared" si="68"/>
        <v>0</v>
      </c>
      <c r="AK218" s="355"/>
      <c r="AL218" s="355"/>
      <c r="AM218" s="355"/>
      <c r="AN218" s="355"/>
      <c r="AO218" s="355"/>
      <c r="AP218" s="355"/>
      <c r="AQ218" s="76">
        <f t="shared" si="69"/>
        <v>0</v>
      </c>
      <c r="AS218" s="75">
        <f t="shared" si="70"/>
        <v>203</v>
      </c>
      <c r="AT218" s="76">
        <f t="shared" si="73"/>
        <v>0</v>
      </c>
      <c r="AU218" s="76">
        <f t="shared" si="74"/>
        <v>0</v>
      </c>
      <c r="AV218" s="76">
        <f t="shared" si="75"/>
        <v>0</v>
      </c>
      <c r="AX218" s="75">
        <f t="shared" si="87"/>
        <v>203</v>
      </c>
      <c r="AY218" s="355"/>
      <c r="AZ218" s="355"/>
      <c r="BA218" s="355"/>
      <c r="BB218" s="355"/>
      <c r="BC218" s="355"/>
      <c r="BD218" s="355"/>
      <c r="BE218" s="76">
        <f t="shared" si="76"/>
        <v>0</v>
      </c>
      <c r="BF218" s="355"/>
      <c r="BG218" s="355"/>
      <c r="BH218" s="355"/>
      <c r="BI218" s="355"/>
      <c r="BJ218" s="355"/>
      <c r="BK218" s="355"/>
      <c r="BL218" s="76">
        <f t="shared" si="77"/>
        <v>0</v>
      </c>
      <c r="BM218" s="355"/>
      <c r="BN218" s="355"/>
      <c r="BO218" s="355"/>
      <c r="BP218" s="355"/>
      <c r="BQ218" s="355"/>
      <c r="BR218" s="355"/>
      <c r="BS218" s="76">
        <f t="shared" si="78"/>
        <v>0</v>
      </c>
      <c r="BT218" s="355"/>
      <c r="BU218" s="355"/>
      <c r="BV218" s="355"/>
      <c r="BW218" s="355"/>
      <c r="BX218" s="355"/>
      <c r="BY218" s="355"/>
      <c r="BZ218" s="76">
        <f t="shared" si="79"/>
        <v>0</v>
      </c>
      <c r="CA218" s="355"/>
      <c r="CB218" s="355"/>
      <c r="CC218" s="355"/>
      <c r="CD218" s="355"/>
      <c r="CE218" s="355"/>
      <c r="CF218" s="355"/>
      <c r="CG218" s="76">
        <f t="shared" si="80"/>
        <v>0</v>
      </c>
      <c r="CH218" s="355"/>
      <c r="CI218" s="355"/>
      <c r="CJ218" s="355"/>
      <c r="CK218" s="355"/>
      <c r="CL218" s="355"/>
      <c r="CM218" s="355"/>
      <c r="CN218" s="76">
        <f t="shared" si="81"/>
        <v>0</v>
      </c>
      <c r="CP218" s="75">
        <f t="shared" si="82"/>
        <v>203</v>
      </c>
      <c r="CQ218" s="76">
        <f t="shared" si="83"/>
        <v>0</v>
      </c>
      <c r="CR218" s="76">
        <f t="shared" si="84"/>
        <v>0</v>
      </c>
      <c r="CS218" s="76">
        <f t="shared" si="85"/>
        <v>0</v>
      </c>
    </row>
    <row r="219" spans="1:97" ht="18" customHeight="1" x14ac:dyDescent="0.25">
      <c r="A219" s="75">
        <f t="shared" si="86"/>
        <v>204</v>
      </c>
      <c r="B219" s="355"/>
      <c r="C219" s="355"/>
      <c r="D219" s="355"/>
      <c r="E219" s="355"/>
      <c r="F219" s="355"/>
      <c r="G219" s="355"/>
      <c r="H219" s="76">
        <f t="shared" si="66"/>
        <v>0</v>
      </c>
      <c r="I219" s="355"/>
      <c r="J219" s="355"/>
      <c r="K219" s="355"/>
      <c r="L219" s="355"/>
      <c r="M219" s="355"/>
      <c r="N219" s="355"/>
      <c r="O219" s="76">
        <f t="shared" si="67"/>
        <v>0</v>
      </c>
      <c r="P219" s="355"/>
      <c r="Q219" s="355"/>
      <c r="R219" s="355"/>
      <c r="S219" s="355"/>
      <c r="T219" s="355"/>
      <c r="U219" s="355"/>
      <c r="V219" s="76">
        <f t="shared" si="71"/>
        <v>0</v>
      </c>
      <c r="W219" s="355"/>
      <c r="X219" s="355"/>
      <c r="Y219" s="355"/>
      <c r="Z219" s="355"/>
      <c r="AA219" s="355"/>
      <c r="AB219" s="355"/>
      <c r="AC219" s="76">
        <f t="shared" si="72"/>
        <v>0</v>
      </c>
      <c r="AD219" s="355"/>
      <c r="AE219" s="355"/>
      <c r="AF219" s="355"/>
      <c r="AG219" s="355"/>
      <c r="AH219" s="355"/>
      <c r="AI219" s="355"/>
      <c r="AJ219" s="76">
        <f t="shared" si="68"/>
        <v>0</v>
      </c>
      <c r="AK219" s="355"/>
      <c r="AL219" s="355"/>
      <c r="AM219" s="355"/>
      <c r="AN219" s="355"/>
      <c r="AO219" s="355"/>
      <c r="AP219" s="355"/>
      <c r="AQ219" s="76">
        <f t="shared" si="69"/>
        <v>0</v>
      </c>
      <c r="AS219" s="75">
        <f t="shared" si="70"/>
        <v>204</v>
      </c>
      <c r="AT219" s="76">
        <f t="shared" si="73"/>
        <v>0</v>
      </c>
      <c r="AU219" s="76">
        <f t="shared" si="74"/>
        <v>0</v>
      </c>
      <c r="AV219" s="76">
        <f t="shared" si="75"/>
        <v>0</v>
      </c>
      <c r="AX219" s="75">
        <f t="shared" si="87"/>
        <v>204</v>
      </c>
      <c r="AY219" s="355"/>
      <c r="AZ219" s="355"/>
      <c r="BA219" s="355"/>
      <c r="BB219" s="355"/>
      <c r="BC219" s="355"/>
      <c r="BD219" s="355"/>
      <c r="BE219" s="76">
        <f t="shared" si="76"/>
        <v>0</v>
      </c>
      <c r="BF219" s="355"/>
      <c r="BG219" s="355"/>
      <c r="BH219" s="355"/>
      <c r="BI219" s="355"/>
      <c r="BJ219" s="355"/>
      <c r="BK219" s="355"/>
      <c r="BL219" s="76">
        <f t="shared" si="77"/>
        <v>0</v>
      </c>
      <c r="BM219" s="355"/>
      <c r="BN219" s="355"/>
      <c r="BO219" s="355"/>
      <c r="BP219" s="355"/>
      <c r="BQ219" s="355"/>
      <c r="BR219" s="355"/>
      <c r="BS219" s="76">
        <f t="shared" si="78"/>
        <v>0</v>
      </c>
      <c r="BT219" s="355"/>
      <c r="BU219" s="355"/>
      <c r="BV219" s="355"/>
      <c r="BW219" s="355"/>
      <c r="BX219" s="355"/>
      <c r="BY219" s="355"/>
      <c r="BZ219" s="76">
        <f t="shared" si="79"/>
        <v>0</v>
      </c>
      <c r="CA219" s="355"/>
      <c r="CB219" s="355"/>
      <c r="CC219" s="355"/>
      <c r="CD219" s="355"/>
      <c r="CE219" s="355"/>
      <c r="CF219" s="355"/>
      <c r="CG219" s="76">
        <f t="shared" si="80"/>
        <v>0</v>
      </c>
      <c r="CH219" s="355"/>
      <c r="CI219" s="355"/>
      <c r="CJ219" s="355"/>
      <c r="CK219" s="355"/>
      <c r="CL219" s="355"/>
      <c r="CM219" s="355"/>
      <c r="CN219" s="76">
        <f t="shared" si="81"/>
        <v>0</v>
      </c>
      <c r="CP219" s="75">
        <f t="shared" si="82"/>
        <v>204</v>
      </c>
      <c r="CQ219" s="76">
        <f t="shared" si="83"/>
        <v>0</v>
      </c>
      <c r="CR219" s="76">
        <f t="shared" si="84"/>
        <v>0</v>
      </c>
      <c r="CS219" s="76">
        <f t="shared" si="85"/>
        <v>0</v>
      </c>
    </row>
    <row r="220" spans="1:97" ht="18" customHeight="1" x14ac:dyDescent="0.25">
      <c r="A220" s="75">
        <f t="shared" si="86"/>
        <v>205</v>
      </c>
      <c r="B220" s="355"/>
      <c r="C220" s="355"/>
      <c r="D220" s="355"/>
      <c r="E220" s="355"/>
      <c r="F220" s="355"/>
      <c r="G220" s="355"/>
      <c r="H220" s="76">
        <f t="shared" si="66"/>
        <v>0</v>
      </c>
      <c r="I220" s="355"/>
      <c r="J220" s="355"/>
      <c r="K220" s="355"/>
      <c r="L220" s="355"/>
      <c r="M220" s="355"/>
      <c r="N220" s="355"/>
      <c r="O220" s="76">
        <f t="shared" si="67"/>
        <v>0</v>
      </c>
      <c r="P220" s="355"/>
      <c r="Q220" s="355"/>
      <c r="R220" s="355"/>
      <c r="S220" s="355"/>
      <c r="T220" s="355"/>
      <c r="U220" s="355"/>
      <c r="V220" s="76">
        <f t="shared" si="71"/>
        <v>0</v>
      </c>
      <c r="W220" s="355"/>
      <c r="X220" s="355"/>
      <c r="Y220" s="355"/>
      <c r="Z220" s="355"/>
      <c r="AA220" s="355"/>
      <c r="AB220" s="355"/>
      <c r="AC220" s="76">
        <f t="shared" si="72"/>
        <v>0</v>
      </c>
      <c r="AD220" s="355"/>
      <c r="AE220" s="355"/>
      <c r="AF220" s="355"/>
      <c r="AG220" s="355"/>
      <c r="AH220" s="355"/>
      <c r="AI220" s="355"/>
      <c r="AJ220" s="76">
        <f t="shared" si="68"/>
        <v>0</v>
      </c>
      <c r="AK220" s="355"/>
      <c r="AL220" s="355"/>
      <c r="AM220" s="355"/>
      <c r="AN220" s="355"/>
      <c r="AO220" s="355"/>
      <c r="AP220" s="355"/>
      <c r="AQ220" s="76">
        <f t="shared" si="69"/>
        <v>0</v>
      </c>
      <c r="AS220" s="75">
        <f t="shared" si="70"/>
        <v>205</v>
      </c>
      <c r="AT220" s="76">
        <f t="shared" si="73"/>
        <v>0</v>
      </c>
      <c r="AU220" s="76">
        <f t="shared" si="74"/>
        <v>0</v>
      </c>
      <c r="AV220" s="76">
        <f t="shared" si="75"/>
        <v>0</v>
      </c>
      <c r="AX220" s="75">
        <f t="shared" si="87"/>
        <v>205</v>
      </c>
      <c r="AY220" s="355"/>
      <c r="AZ220" s="355"/>
      <c r="BA220" s="355"/>
      <c r="BB220" s="355"/>
      <c r="BC220" s="355"/>
      <c r="BD220" s="355"/>
      <c r="BE220" s="76">
        <f t="shared" si="76"/>
        <v>0</v>
      </c>
      <c r="BF220" s="355"/>
      <c r="BG220" s="355"/>
      <c r="BH220" s="355"/>
      <c r="BI220" s="355"/>
      <c r="BJ220" s="355"/>
      <c r="BK220" s="355"/>
      <c r="BL220" s="76">
        <f t="shared" si="77"/>
        <v>0</v>
      </c>
      <c r="BM220" s="355"/>
      <c r="BN220" s="355"/>
      <c r="BO220" s="355"/>
      <c r="BP220" s="355"/>
      <c r="BQ220" s="355"/>
      <c r="BR220" s="355"/>
      <c r="BS220" s="76">
        <f t="shared" si="78"/>
        <v>0</v>
      </c>
      <c r="BT220" s="355"/>
      <c r="BU220" s="355"/>
      <c r="BV220" s="355"/>
      <c r="BW220" s="355"/>
      <c r="BX220" s="355"/>
      <c r="BY220" s="355"/>
      <c r="BZ220" s="76">
        <f t="shared" si="79"/>
        <v>0</v>
      </c>
      <c r="CA220" s="355"/>
      <c r="CB220" s="355"/>
      <c r="CC220" s="355"/>
      <c r="CD220" s="355"/>
      <c r="CE220" s="355"/>
      <c r="CF220" s="355"/>
      <c r="CG220" s="76">
        <f t="shared" si="80"/>
        <v>0</v>
      </c>
      <c r="CH220" s="355"/>
      <c r="CI220" s="355"/>
      <c r="CJ220" s="355"/>
      <c r="CK220" s="355"/>
      <c r="CL220" s="355"/>
      <c r="CM220" s="355"/>
      <c r="CN220" s="76">
        <f t="shared" si="81"/>
        <v>0</v>
      </c>
      <c r="CP220" s="75">
        <f t="shared" si="82"/>
        <v>205</v>
      </c>
      <c r="CQ220" s="76">
        <f t="shared" si="83"/>
        <v>0</v>
      </c>
      <c r="CR220" s="76">
        <f t="shared" si="84"/>
        <v>0</v>
      </c>
      <c r="CS220" s="76">
        <f t="shared" si="85"/>
        <v>0</v>
      </c>
    </row>
    <row r="221" spans="1:97" ht="18" customHeight="1" x14ac:dyDescent="0.25">
      <c r="A221" s="75">
        <f t="shared" si="86"/>
        <v>206</v>
      </c>
      <c r="B221" s="355"/>
      <c r="C221" s="355"/>
      <c r="D221" s="355"/>
      <c r="E221" s="355"/>
      <c r="F221" s="355"/>
      <c r="G221" s="355"/>
      <c r="H221" s="76">
        <f t="shared" si="66"/>
        <v>0</v>
      </c>
      <c r="I221" s="355"/>
      <c r="J221" s="355"/>
      <c r="K221" s="355"/>
      <c r="L221" s="355"/>
      <c r="M221" s="355"/>
      <c r="N221" s="355"/>
      <c r="O221" s="76">
        <f t="shared" si="67"/>
        <v>0</v>
      </c>
      <c r="P221" s="355"/>
      <c r="Q221" s="355"/>
      <c r="R221" s="355"/>
      <c r="S221" s="355"/>
      <c r="T221" s="355"/>
      <c r="U221" s="355"/>
      <c r="V221" s="76">
        <f t="shared" si="71"/>
        <v>0</v>
      </c>
      <c r="W221" s="355"/>
      <c r="X221" s="355"/>
      <c r="Y221" s="355"/>
      <c r="Z221" s="355"/>
      <c r="AA221" s="355"/>
      <c r="AB221" s="355"/>
      <c r="AC221" s="76">
        <f t="shared" si="72"/>
        <v>0</v>
      </c>
      <c r="AD221" s="355"/>
      <c r="AE221" s="355"/>
      <c r="AF221" s="355"/>
      <c r="AG221" s="355"/>
      <c r="AH221" s="355"/>
      <c r="AI221" s="355"/>
      <c r="AJ221" s="76">
        <f t="shared" si="68"/>
        <v>0</v>
      </c>
      <c r="AK221" s="355"/>
      <c r="AL221" s="355"/>
      <c r="AM221" s="355"/>
      <c r="AN221" s="355"/>
      <c r="AO221" s="355"/>
      <c r="AP221" s="355"/>
      <c r="AQ221" s="76">
        <f t="shared" si="69"/>
        <v>0</v>
      </c>
      <c r="AS221" s="75">
        <f t="shared" si="70"/>
        <v>206</v>
      </c>
      <c r="AT221" s="76">
        <f t="shared" si="73"/>
        <v>0</v>
      </c>
      <c r="AU221" s="76">
        <f t="shared" si="74"/>
        <v>0</v>
      </c>
      <c r="AV221" s="76">
        <f t="shared" si="75"/>
        <v>0</v>
      </c>
      <c r="AX221" s="75">
        <f t="shared" si="87"/>
        <v>206</v>
      </c>
      <c r="AY221" s="355"/>
      <c r="AZ221" s="355"/>
      <c r="BA221" s="355"/>
      <c r="BB221" s="355"/>
      <c r="BC221" s="355"/>
      <c r="BD221" s="355"/>
      <c r="BE221" s="76">
        <f t="shared" si="76"/>
        <v>0</v>
      </c>
      <c r="BF221" s="355"/>
      <c r="BG221" s="355"/>
      <c r="BH221" s="355"/>
      <c r="BI221" s="355"/>
      <c r="BJ221" s="355"/>
      <c r="BK221" s="355"/>
      <c r="BL221" s="76">
        <f t="shared" si="77"/>
        <v>0</v>
      </c>
      <c r="BM221" s="355"/>
      <c r="BN221" s="355"/>
      <c r="BO221" s="355"/>
      <c r="BP221" s="355"/>
      <c r="BQ221" s="355"/>
      <c r="BR221" s="355"/>
      <c r="BS221" s="76">
        <f t="shared" si="78"/>
        <v>0</v>
      </c>
      <c r="BT221" s="355"/>
      <c r="BU221" s="355"/>
      <c r="BV221" s="355"/>
      <c r="BW221" s="355"/>
      <c r="BX221" s="355"/>
      <c r="BY221" s="355"/>
      <c r="BZ221" s="76">
        <f t="shared" si="79"/>
        <v>0</v>
      </c>
      <c r="CA221" s="355"/>
      <c r="CB221" s="355"/>
      <c r="CC221" s="355"/>
      <c r="CD221" s="355"/>
      <c r="CE221" s="355"/>
      <c r="CF221" s="355"/>
      <c r="CG221" s="76">
        <f t="shared" si="80"/>
        <v>0</v>
      </c>
      <c r="CH221" s="355"/>
      <c r="CI221" s="355"/>
      <c r="CJ221" s="355"/>
      <c r="CK221" s="355"/>
      <c r="CL221" s="355"/>
      <c r="CM221" s="355"/>
      <c r="CN221" s="76">
        <f t="shared" si="81"/>
        <v>0</v>
      </c>
      <c r="CP221" s="75">
        <f t="shared" si="82"/>
        <v>206</v>
      </c>
      <c r="CQ221" s="76">
        <f t="shared" si="83"/>
        <v>0</v>
      </c>
      <c r="CR221" s="76">
        <f t="shared" si="84"/>
        <v>0</v>
      </c>
      <c r="CS221" s="76">
        <f t="shared" si="85"/>
        <v>0</v>
      </c>
    </row>
    <row r="222" spans="1:97" ht="18" customHeight="1" x14ac:dyDescent="0.25">
      <c r="A222" s="75">
        <f t="shared" si="86"/>
        <v>207</v>
      </c>
      <c r="B222" s="355"/>
      <c r="C222" s="355"/>
      <c r="D222" s="355"/>
      <c r="E222" s="355"/>
      <c r="F222" s="355"/>
      <c r="G222" s="355"/>
      <c r="H222" s="76">
        <f t="shared" si="66"/>
        <v>0</v>
      </c>
      <c r="I222" s="355"/>
      <c r="J222" s="355"/>
      <c r="K222" s="355"/>
      <c r="L222" s="355"/>
      <c r="M222" s="355"/>
      <c r="N222" s="355"/>
      <c r="O222" s="76">
        <f t="shared" si="67"/>
        <v>0</v>
      </c>
      <c r="P222" s="355"/>
      <c r="Q222" s="355"/>
      <c r="R222" s="355"/>
      <c r="S222" s="355"/>
      <c r="T222" s="355"/>
      <c r="U222" s="355"/>
      <c r="V222" s="76">
        <f t="shared" si="71"/>
        <v>0</v>
      </c>
      <c r="W222" s="355"/>
      <c r="X222" s="355"/>
      <c r="Y222" s="355"/>
      <c r="Z222" s="355"/>
      <c r="AA222" s="355"/>
      <c r="AB222" s="355"/>
      <c r="AC222" s="76">
        <f t="shared" si="72"/>
        <v>0</v>
      </c>
      <c r="AD222" s="355"/>
      <c r="AE222" s="355"/>
      <c r="AF222" s="355"/>
      <c r="AG222" s="355"/>
      <c r="AH222" s="355"/>
      <c r="AI222" s="355"/>
      <c r="AJ222" s="76">
        <f t="shared" si="68"/>
        <v>0</v>
      </c>
      <c r="AK222" s="355"/>
      <c r="AL222" s="355"/>
      <c r="AM222" s="355"/>
      <c r="AN222" s="355"/>
      <c r="AO222" s="355"/>
      <c r="AP222" s="355"/>
      <c r="AQ222" s="76">
        <f t="shared" si="69"/>
        <v>0</v>
      </c>
      <c r="AS222" s="75">
        <f t="shared" si="70"/>
        <v>207</v>
      </c>
      <c r="AT222" s="76">
        <f t="shared" si="73"/>
        <v>0</v>
      </c>
      <c r="AU222" s="76">
        <f t="shared" si="74"/>
        <v>0</v>
      </c>
      <c r="AV222" s="76">
        <f t="shared" si="75"/>
        <v>0</v>
      </c>
      <c r="AX222" s="75">
        <f t="shared" si="87"/>
        <v>207</v>
      </c>
      <c r="AY222" s="355"/>
      <c r="AZ222" s="355"/>
      <c r="BA222" s="355"/>
      <c r="BB222" s="355"/>
      <c r="BC222" s="355"/>
      <c r="BD222" s="355"/>
      <c r="BE222" s="76">
        <f t="shared" si="76"/>
        <v>0</v>
      </c>
      <c r="BF222" s="355"/>
      <c r="BG222" s="355"/>
      <c r="BH222" s="355"/>
      <c r="BI222" s="355"/>
      <c r="BJ222" s="355"/>
      <c r="BK222" s="355"/>
      <c r="BL222" s="76">
        <f t="shared" si="77"/>
        <v>0</v>
      </c>
      <c r="BM222" s="355"/>
      <c r="BN222" s="355"/>
      <c r="BO222" s="355"/>
      <c r="BP222" s="355"/>
      <c r="BQ222" s="355"/>
      <c r="BR222" s="355"/>
      <c r="BS222" s="76">
        <f t="shared" si="78"/>
        <v>0</v>
      </c>
      <c r="BT222" s="355"/>
      <c r="BU222" s="355"/>
      <c r="BV222" s="355"/>
      <c r="BW222" s="355"/>
      <c r="BX222" s="355"/>
      <c r="BY222" s="355"/>
      <c r="BZ222" s="76">
        <f t="shared" si="79"/>
        <v>0</v>
      </c>
      <c r="CA222" s="355"/>
      <c r="CB222" s="355"/>
      <c r="CC222" s="355"/>
      <c r="CD222" s="355"/>
      <c r="CE222" s="355"/>
      <c r="CF222" s="355"/>
      <c r="CG222" s="76">
        <f t="shared" si="80"/>
        <v>0</v>
      </c>
      <c r="CH222" s="355"/>
      <c r="CI222" s="355"/>
      <c r="CJ222" s="355"/>
      <c r="CK222" s="355"/>
      <c r="CL222" s="355"/>
      <c r="CM222" s="355"/>
      <c r="CN222" s="76">
        <f t="shared" si="81"/>
        <v>0</v>
      </c>
      <c r="CP222" s="75">
        <f t="shared" si="82"/>
        <v>207</v>
      </c>
      <c r="CQ222" s="76">
        <f t="shared" si="83"/>
        <v>0</v>
      </c>
      <c r="CR222" s="76">
        <f t="shared" si="84"/>
        <v>0</v>
      </c>
      <c r="CS222" s="76">
        <f t="shared" si="85"/>
        <v>0</v>
      </c>
    </row>
    <row r="223" spans="1:97" ht="18" customHeight="1" x14ac:dyDescent="0.25">
      <c r="A223" s="75">
        <f t="shared" si="86"/>
        <v>208</v>
      </c>
      <c r="B223" s="355"/>
      <c r="C223" s="355"/>
      <c r="D223" s="355"/>
      <c r="E223" s="355"/>
      <c r="F223" s="355"/>
      <c r="G223" s="355"/>
      <c r="H223" s="76">
        <f t="shared" si="66"/>
        <v>0</v>
      </c>
      <c r="I223" s="355"/>
      <c r="J223" s="355"/>
      <c r="K223" s="355"/>
      <c r="L223" s="355"/>
      <c r="M223" s="355"/>
      <c r="N223" s="355"/>
      <c r="O223" s="76">
        <f t="shared" si="67"/>
        <v>0</v>
      </c>
      <c r="P223" s="355"/>
      <c r="Q223" s="355"/>
      <c r="R223" s="355"/>
      <c r="S223" s="355"/>
      <c r="T223" s="355"/>
      <c r="U223" s="355"/>
      <c r="V223" s="76">
        <f t="shared" si="71"/>
        <v>0</v>
      </c>
      <c r="W223" s="355"/>
      <c r="X223" s="355"/>
      <c r="Y223" s="355"/>
      <c r="Z223" s="355"/>
      <c r="AA223" s="355"/>
      <c r="AB223" s="355"/>
      <c r="AC223" s="76">
        <f t="shared" si="72"/>
        <v>0</v>
      </c>
      <c r="AD223" s="355"/>
      <c r="AE223" s="355"/>
      <c r="AF223" s="355"/>
      <c r="AG223" s="355"/>
      <c r="AH223" s="355"/>
      <c r="AI223" s="355"/>
      <c r="AJ223" s="76">
        <f t="shared" si="68"/>
        <v>0</v>
      </c>
      <c r="AK223" s="355"/>
      <c r="AL223" s="355"/>
      <c r="AM223" s="355"/>
      <c r="AN223" s="355"/>
      <c r="AO223" s="355"/>
      <c r="AP223" s="355"/>
      <c r="AQ223" s="76">
        <f t="shared" si="69"/>
        <v>0</v>
      </c>
      <c r="AS223" s="75">
        <f t="shared" si="70"/>
        <v>208</v>
      </c>
      <c r="AT223" s="76">
        <f t="shared" si="73"/>
        <v>0</v>
      </c>
      <c r="AU223" s="76">
        <f t="shared" si="74"/>
        <v>0</v>
      </c>
      <c r="AV223" s="76">
        <f t="shared" si="75"/>
        <v>0</v>
      </c>
      <c r="AX223" s="75">
        <f t="shared" si="87"/>
        <v>208</v>
      </c>
      <c r="AY223" s="355"/>
      <c r="AZ223" s="355"/>
      <c r="BA223" s="355"/>
      <c r="BB223" s="355"/>
      <c r="BC223" s="355"/>
      <c r="BD223" s="355"/>
      <c r="BE223" s="76">
        <f t="shared" si="76"/>
        <v>0</v>
      </c>
      <c r="BF223" s="355"/>
      <c r="BG223" s="355"/>
      <c r="BH223" s="355"/>
      <c r="BI223" s="355"/>
      <c r="BJ223" s="355"/>
      <c r="BK223" s="355"/>
      <c r="BL223" s="76">
        <f t="shared" si="77"/>
        <v>0</v>
      </c>
      <c r="BM223" s="355"/>
      <c r="BN223" s="355"/>
      <c r="BO223" s="355"/>
      <c r="BP223" s="355"/>
      <c r="BQ223" s="355"/>
      <c r="BR223" s="355"/>
      <c r="BS223" s="76">
        <f t="shared" si="78"/>
        <v>0</v>
      </c>
      <c r="BT223" s="355"/>
      <c r="BU223" s="355"/>
      <c r="BV223" s="355"/>
      <c r="BW223" s="355"/>
      <c r="BX223" s="355"/>
      <c r="BY223" s="355"/>
      <c r="BZ223" s="76">
        <f t="shared" si="79"/>
        <v>0</v>
      </c>
      <c r="CA223" s="355"/>
      <c r="CB223" s="355"/>
      <c r="CC223" s="355"/>
      <c r="CD223" s="355"/>
      <c r="CE223" s="355"/>
      <c r="CF223" s="355"/>
      <c r="CG223" s="76">
        <f t="shared" si="80"/>
        <v>0</v>
      </c>
      <c r="CH223" s="355"/>
      <c r="CI223" s="355"/>
      <c r="CJ223" s="355"/>
      <c r="CK223" s="355"/>
      <c r="CL223" s="355"/>
      <c r="CM223" s="355"/>
      <c r="CN223" s="76">
        <f t="shared" si="81"/>
        <v>0</v>
      </c>
      <c r="CP223" s="75">
        <f t="shared" si="82"/>
        <v>208</v>
      </c>
      <c r="CQ223" s="76">
        <f t="shared" si="83"/>
        <v>0</v>
      </c>
      <c r="CR223" s="76">
        <f t="shared" si="84"/>
        <v>0</v>
      </c>
      <c r="CS223" s="76">
        <f t="shared" si="85"/>
        <v>0</v>
      </c>
    </row>
    <row r="224" spans="1:97" ht="18" customHeight="1" x14ac:dyDescent="0.25">
      <c r="A224" s="75">
        <f t="shared" si="86"/>
        <v>209</v>
      </c>
      <c r="B224" s="355"/>
      <c r="C224" s="355"/>
      <c r="D224" s="355"/>
      <c r="E224" s="355"/>
      <c r="F224" s="355"/>
      <c r="G224" s="355"/>
      <c r="H224" s="76">
        <f t="shared" si="66"/>
        <v>0</v>
      </c>
      <c r="I224" s="355"/>
      <c r="J224" s="355"/>
      <c r="K224" s="355"/>
      <c r="L224" s="355"/>
      <c r="M224" s="355"/>
      <c r="N224" s="355"/>
      <c r="O224" s="76">
        <f t="shared" si="67"/>
        <v>0</v>
      </c>
      <c r="P224" s="355"/>
      <c r="Q224" s="355"/>
      <c r="R224" s="355"/>
      <c r="S224" s="355"/>
      <c r="T224" s="355"/>
      <c r="U224" s="355"/>
      <c r="V224" s="76">
        <f t="shared" si="71"/>
        <v>0</v>
      </c>
      <c r="W224" s="355"/>
      <c r="X224" s="355"/>
      <c r="Y224" s="355"/>
      <c r="Z224" s="355"/>
      <c r="AA224" s="355"/>
      <c r="AB224" s="355"/>
      <c r="AC224" s="76">
        <f t="shared" si="72"/>
        <v>0</v>
      </c>
      <c r="AD224" s="355"/>
      <c r="AE224" s="355"/>
      <c r="AF224" s="355"/>
      <c r="AG224" s="355"/>
      <c r="AH224" s="355"/>
      <c r="AI224" s="355"/>
      <c r="AJ224" s="76">
        <f t="shared" si="68"/>
        <v>0</v>
      </c>
      <c r="AK224" s="355"/>
      <c r="AL224" s="355"/>
      <c r="AM224" s="355"/>
      <c r="AN224" s="355"/>
      <c r="AO224" s="355"/>
      <c r="AP224" s="355"/>
      <c r="AQ224" s="76">
        <f t="shared" si="69"/>
        <v>0</v>
      </c>
      <c r="AS224" s="75">
        <f t="shared" si="70"/>
        <v>209</v>
      </c>
      <c r="AT224" s="76">
        <f t="shared" si="73"/>
        <v>0</v>
      </c>
      <c r="AU224" s="76">
        <f t="shared" si="74"/>
        <v>0</v>
      </c>
      <c r="AV224" s="76">
        <f t="shared" si="75"/>
        <v>0</v>
      </c>
      <c r="AX224" s="75">
        <f t="shared" si="87"/>
        <v>209</v>
      </c>
      <c r="AY224" s="355"/>
      <c r="AZ224" s="355"/>
      <c r="BA224" s="355"/>
      <c r="BB224" s="355"/>
      <c r="BC224" s="355"/>
      <c r="BD224" s="355"/>
      <c r="BE224" s="76">
        <f t="shared" si="76"/>
        <v>0</v>
      </c>
      <c r="BF224" s="355"/>
      <c r="BG224" s="355"/>
      <c r="BH224" s="355"/>
      <c r="BI224" s="355"/>
      <c r="BJ224" s="355"/>
      <c r="BK224" s="355"/>
      <c r="BL224" s="76">
        <f t="shared" si="77"/>
        <v>0</v>
      </c>
      <c r="BM224" s="355"/>
      <c r="BN224" s="355"/>
      <c r="BO224" s="355"/>
      <c r="BP224" s="355"/>
      <c r="BQ224" s="355"/>
      <c r="BR224" s="355"/>
      <c r="BS224" s="76">
        <f t="shared" si="78"/>
        <v>0</v>
      </c>
      <c r="BT224" s="355"/>
      <c r="BU224" s="355"/>
      <c r="BV224" s="355"/>
      <c r="BW224" s="355"/>
      <c r="BX224" s="355"/>
      <c r="BY224" s="355"/>
      <c r="BZ224" s="76">
        <f t="shared" si="79"/>
        <v>0</v>
      </c>
      <c r="CA224" s="355"/>
      <c r="CB224" s="355"/>
      <c r="CC224" s="355"/>
      <c r="CD224" s="355"/>
      <c r="CE224" s="355"/>
      <c r="CF224" s="355"/>
      <c r="CG224" s="76">
        <f t="shared" si="80"/>
        <v>0</v>
      </c>
      <c r="CH224" s="355"/>
      <c r="CI224" s="355"/>
      <c r="CJ224" s="355"/>
      <c r="CK224" s="355"/>
      <c r="CL224" s="355"/>
      <c r="CM224" s="355"/>
      <c r="CN224" s="76">
        <f t="shared" si="81"/>
        <v>0</v>
      </c>
      <c r="CP224" s="75">
        <f t="shared" si="82"/>
        <v>209</v>
      </c>
      <c r="CQ224" s="76">
        <f t="shared" si="83"/>
        <v>0</v>
      </c>
      <c r="CR224" s="76">
        <f t="shared" si="84"/>
        <v>0</v>
      </c>
      <c r="CS224" s="76">
        <f t="shared" si="85"/>
        <v>0</v>
      </c>
    </row>
    <row r="225" spans="1:97" ht="18" customHeight="1" x14ac:dyDescent="0.25">
      <c r="A225" s="75">
        <f t="shared" si="86"/>
        <v>210</v>
      </c>
      <c r="B225" s="355"/>
      <c r="C225" s="355"/>
      <c r="D225" s="355"/>
      <c r="E225" s="355"/>
      <c r="F225" s="355"/>
      <c r="G225" s="355"/>
      <c r="H225" s="76">
        <f t="shared" si="66"/>
        <v>0</v>
      </c>
      <c r="I225" s="355"/>
      <c r="J225" s="355"/>
      <c r="K225" s="355"/>
      <c r="L225" s="355"/>
      <c r="M225" s="355"/>
      <c r="N225" s="355"/>
      <c r="O225" s="76">
        <f t="shared" si="67"/>
        <v>0</v>
      </c>
      <c r="P225" s="355"/>
      <c r="Q225" s="355"/>
      <c r="R225" s="355"/>
      <c r="S225" s="355"/>
      <c r="T225" s="355"/>
      <c r="U225" s="355"/>
      <c r="V225" s="76">
        <f t="shared" si="71"/>
        <v>0</v>
      </c>
      <c r="W225" s="355"/>
      <c r="X225" s="355"/>
      <c r="Y225" s="355"/>
      <c r="Z225" s="355"/>
      <c r="AA225" s="355"/>
      <c r="AB225" s="355"/>
      <c r="AC225" s="76">
        <f t="shared" si="72"/>
        <v>0</v>
      </c>
      <c r="AD225" s="355"/>
      <c r="AE225" s="355"/>
      <c r="AF225" s="355"/>
      <c r="AG225" s="355"/>
      <c r="AH225" s="355"/>
      <c r="AI225" s="355"/>
      <c r="AJ225" s="76">
        <f t="shared" si="68"/>
        <v>0</v>
      </c>
      <c r="AK225" s="355"/>
      <c r="AL225" s="355"/>
      <c r="AM225" s="355"/>
      <c r="AN225" s="355"/>
      <c r="AO225" s="355"/>
      <c r="AP225" s="355"/>
      <c r="AQ225" s="76">
        <f t="shared" si="69"/>
        <v>0</v>
      </c>
      <c r="AS225" s="75">
        <f t="shared" si="70"/>
        <v>210</v>
      </c>
      <c r="AT225" s="76">
        <f t="shared" si="73"/>
        <v>0</v>
      </c>
      <c r="AU225" s="76">
        <f t="shared" si="74"/>
        <v>0</v>
      </c>
      <c r="AV225" s="76">
        <f t="shared" si="75"/>
        <v>0</v>
      </c>
      <c r="AX225" s="75">
        <f t="shared" si="87"/>
        <v>210</v>
      </c>
      <c r="AY225" s="355"/>
      <c r="AZ225" s="355"/>
      <c r="BA225" s="355"/>
      <c r="BB225" s="355"/>
      <c r="BC225" s="355"/>
      <c r="BD225" s="355"/>
      <c r="BE225" s="76">
        <f t="shared" si="76"/>
        <v>0</v>
      </c>
      <c r="BF225" s="355"/>
      <c r="BG225" s="355"/>
      <c r="BH225" s="355"/>
      <c r="BI225" s="355"/>
      <c r="BJ225" s="355"/>
      <c r="BK225" s="355"/>
      <c r="BL225" s="76">
        <f t="shared" si="77"/>
        <v>0</v>
      </c>
      <c r="BM225" s="355"/>
      <c r="BN225" s="355"/>
      <c r="BO225" s="355"/>
      <c r="BP225" s="355"/>
      <c r="BQ225" s="355"/>
      <c r="BR225" s="355"/>
      <c r="BS225" s="76">
        <f t="shared" si="78"/>
        <v>0</v>
      </c>
      <c r="BT225" s="355"/>
      <c r="BU225" s="355"/>
      <c r="BV225" s="355"/>
      <c r="BW225" s="355"/>
      <c r="BX225" s="355"/>
      <c r="BY225" s="355"/>
      <c r="BZ225" s="76">
        <f t="shared" si="79"/>
        <v>0</v>
      </c>
      <c r="CA225" s="355"/>
      <c r="CB225" s="355"/>
      <c r="CC225" s="355"/>
      <c r="CD225" s="355"/>
      <c r="CE225" s="355"/>
      <c r="CF225" s="355"/>
      <c r="CG225" s="76">
        <f t="shared" si="80"/>
        <v>0</v>
      </c>
      <c r="CH225" s="355"/>
      <c r="CI225" s="355"/>
      <c r="CJ225" s="355"/>
      <c r="CK225" s="355"/>
      <c r="CL225" s="355"/>
      <c r="CM225" s="355"/>
      <c r="CN225" s="76">
        <f t="shared" si="81"/>
        <v>0</v>
      </c>
      <c r="CP225" s="75">
        <f t="shared" si="82"/>
        <v>210</v>
      </c>
      <c r="CQ225" s="76">
        <f t="shared" si="83"/>
        <v>0</v>
      </c>
      <c r="CR225" s="76">
        <f t="shared" si="84"/>
        <v>0</v>
      </c>
      <c r="CS225" s="76">
        <f t="shared" si="85"/>
        <v>0</v>
      </c>
    </row>
    <row r="226" spans="1:97" ht="18" customHeight="1" x14ac:dyDescent="0.25">
      <c r="A226" s="75">
        <f t="shared" si="86"/>
        <v>211</v>
      </c>
      <c r="B226" s="355"/>
      <c r="C226" s="355"/>
      <c r="D226" s="355"/>
      <c r="E226" s="355"/>
      <c r="F226" s="355"/>
      <c r="G226" s="355"/>
      <c r="H226" s="76">
        <f t="shared" si="66"/>
        <v>0</v>
      </c>
      <c r="I226" s="355"/>
      <c r="J226" s="355"/>
      <c r="K226" s="355"/>
      <c r="L226" s="355"/>
      <c r="M226" s="355"/>
      <c r="N226" s="355"/>
      <c r="O226" s="76">
        <f t="shared" si="67"/>
        <v>0</v>
      </c>
      <c r="P226" s="355"/>
      <c r="Q226" s="355"/>
      <c r="R226" s="355"/>
      <c r="S226" s="355"/>
      <c r="T226" s="355"/>
      <c r="U226" s="355"/>
      <c r="V226" s="76">
        <f t="shared" si="71"/>
        <v>0</v>
      </c>
      <c r="W226" s="355"/>
      <c r="X226" s="355"/>
      <c r="Y226" s="355"/>
      <c r="Z226" s="355"/>
      <c r="AA226" s="355"/>
      <c r="AB226" s="355"/>
      <c r="AC226" s="76">
        <f t="shared" si="72"/>
        <v>0</v>
      </c>
      <c r="AD226" s="355"/>
      <c r="AE226" s="355"/>
      <c r="AF226" s="355"/>
      <c r="AG226" s="355"/>
      <c r="AH226" s="355"/>
      <c r="AI226" s="355"/>
      <c r="AJ226" s="76">
        <f t="shared" si="68"/>
        <v>0</v>
      </c>
      <c r="AK226" s="355"/>
      <c r="AL226" s="355"/>
      <c r="AM226" s="355"/>
      <c r="AN226" s="355"/>
      <c r="AO226" s="355"/>
      <c r="AP226" s="355"/>
      <c r="AQ226" s="76">
        <f t="shared" si="69"/>
        <v>0</v>
      </c>
      <c r="AS226" s="75">
        <f t="shared" si="70"/>
        <v>211</v>
      </c>
      <c r="AT226" s="76">
        <f t="shared" si="73"/>
        <v>0</v>
      </c>
      <c r="AU226" s="76">
        <f t="shared" si="74"/>
        <v>0</v>
      </c>
      <c r="AV226" s="76">
        <f t="shared" si="75"/>
        <v>0</v>
      </c>
      <c r="AX226" s="75">
        <f t="shared" si="87"/>
        <v>211</v>
      </c>
      <c r="AY226" s="355"/>
      <c r="AZ226" s="355"/>
      <c r="BA226" s="355"/>
      <c r="BB226" s="355"/>
      <c r="BC226" s="355"/>
      <c r="BD226" s="355"/>
      <c r="BE226" s="76">
        <f t="shared" si="76"/>
        <v>0</v>
      </c>
      <c r="BF226" s="355"/>
      <c r="BG226" s="355"/>
      <c r="BH226" s="355"/>
      <c r="BI226" s="355"/>
      <c r="BJ226" s="355"/>
      <c r="BK226" s="355"/>
      <c r="BL226" s="76">
        <f t="shared" si="77"/>
        <v>0</v>
      </c>
      <c r="BM226" s="355"/>
      <c r="BN226" s="355"/>
      <c r="BO226" s="355"/>
      <c r="BP226" s="355"/>
      <c r="BQ226" s="355"/>
      <c r="BR226" s="355"/>
      <c r="BS226" s="76">
        <f t="shared" si="78"/>
        <v>0</v>
      </c>
      <c r="BT226" s="355"/>
      <c r="BU226" s="355"/>
      <c r="BV226" s="355"/>
      <c r="BW226" s="355"/>
      <c r="BX226" s="355"/>
      <c r="BY226" s="355"/>
      <c r="BZ226" s="76">
        <f t="shared" si="79"/>
        <v>0</v>
      </c>
      <c r="CA226" s="355"/>
      <c r="CB226" s="355"/>
      <c r="CC226" s="355"/>
      <c r="CD226" s="355"/>
      <c r="CE226" s="355"/>
      <c r="CF226" s="355"/>
      <c r="CG226" s="76">
        <f t="shared" si="80"/>
        <v>0</v>
      </c>
      <c r="CH226" s="355"/>
      <c r="CI226" s="355"/>
      <c r="CJ226" s="355"/>
      <c r="CK226" s="355"/>
      <c r="CL226" s="355"/>
      <c r="CM226" s="355"/>
      <c r="CN226" s="76">
        <f t="shared" si="81"/>
        <v>0</v>
      </c>
      <c r="CP226" s="75">
        <f t="shared" si="82"/>
        <v>211</v>
      </c>
      <c r="CQ226" s="76">
        <f t="shared" si="83"/>
        <v>0</v>
      </c>
      <c r="CR226" s="76">
        <f t="shared" si="84"/>
        <v>0</v>
      </c>
      <c r="CS226" s="76">
        <f t="shared" si="85"/>
        <v>0</v>
      </c>
    </row>
    <row r="227" spans="1:97" ht="18" customHeight="1" x14ac:dyDescent="0.25">
      <c r="A227" s="75">
        <f t="shared" si="86"/>
        <v>212</v>
      </c>
      <c r="B227" s="355"/>
      <c r="C227" s="355"/>
      <c r="D227" s="355"/>
      <c r="E227" s="355"/>
      <c r="F227" s="355"/>
      <c r="G227" s="355"/>
      <c r="H227" s="76">
        <f t="shared" si="66"/>
        <v>0</v>
      </c>
      <c r="I227" s="355"/>
      <c r="J227" s="355"/>
      <c r="K227" s="355"/>
      <c r="L227" s="355"/>
      <c r="M227" s="355"/>
      <c r="N227" s="355"/>
      <c r="O227" s="76">
        <f t="shared" si="67"/>
        <v>0</v>
      </c>
      <c r="P227" s="355"/>
      <c r="Q227" s="355"/>
      <c r="R227" s="355"/>
      <c r="S227" s="355"/>
      <c r="T227" s="355"/>
      <c r="U227" s="355"/>
      <c r="V227" s="76">
        <f t="shared" si="71"/>
        <v>0</v>
      </c>
      <c r="W227" s="355"/>
      <c r="X227" s="355"/>
      <c r="Y227" s="355"/>
      <c r="Z227" s="355"/>
      <c r="AA227" s="355"/>
      <c r="AB227" s="355"/>
      <c r="AC227" s="76">
        <f t="shared" si="72"/>
        <v>0</v>
      </c>
      <c r="AD227" s="355"/>
      <c r="AE227" s="355"/>
      <c r="AF227" s="355"/>
      <c r="AG227" s="355"/>
      <c r="AH227" s="355"/>
      <c r="AI227" s="355"/>
      <c r="AJ227" s="76">
        <f t="shared" si="68"/>
        <v>0</v>
      </c>
      <c r="AK227" s="355"/>
      <c r="AL227" s="355"/>
      <c r="AM227" s="355"/>
      <c r="AN227" s="355"/>
      <c r="AO227" s="355"/>
      <c r="AP227" s="355"/>
      <c r="AQ227" s="76">
        <f t="shared" si="69"/>
        <v>0</v>
      </c>
      <c r="AS227" s="75">
        <f t="shared" si="70"/>
        <v>212</v>
      </c>
      <c r="AT227" s="76">
        <f t="shared" si="73"/>
        <v>0</v>
      </c>
      <c r="AU227" s="76">
        <f t="shared" si="74"/>
        <v>0</v>
      </c>
      <c r="AV227" s="76">
        <f t="shared" si="75"/>
        <v>0</v>
      </c>
      <c r="AX227" s="75">
        <f t="shared" si="87"/>
        <v>212</v>
      </c>
      <c r="AY227" s="355"/>
      <c r="AZ227" s="355"/>
      <c r="BA227" s="355"/>
      <c r="BB227" s="355"/>
      <c r="BC227" s="355"/>
      <c r="BD227" s="355"/>
      <c r="BE227" s="76">
        <f t="shared" si="76"/>
        <v>0</v>
      </c>
      <c r="BF227" s="355"/>
      <c r="BG227" s="355"/>
      <c r="BH227" s="355"/>
      <c r="BI227" s="355"/>
      <c r="BJ227" s="355"/>
      <c r="BK227" s="355"/>
      <c r="BL227" s="76">
        <f t="shared" si="77"/>
        <v>0</v>
      </c>
      <c r="BM227" s="355"/>
      <c r="BN227" s="355"/>
      <c r="BO227" s="355"/>
      <c r="BP227" s="355"/>
      <c r="BQ227" s="355"/>
      <c r="BR227" s="355"/>
      <c r="BS227" s="76">
        <f t="shared" si="78"/>
        <v>0</v>
      </c>
      <c r="BT227" s="355"/>
      <c r="BU227" s="355"/>
      <c r="BV227" s="355"/>
      <c r="BW227" s="355"/>
      <c r="BX227" s="355"/>
      <c r="BY227" s="355"/>
      <c r="BZ227" s="76">
        <f t="shared" si="79"/>
        <v>0</v>
      </c>
      <c r="CA227" s="355"/>
      <c r="CB227" s="355"/>
      <c r="CC227" s="355"/>
      <c r="CD227" s="355"/>
      <c r="CE227" s="355"/>
      <c r="CF227" s="355"/>
      <c r="CG227" s="76">
        <f t="shared" si="80"/>
        <v>0</v>
      </c>
      <c r="CH227" s="355"/>
      <c r="CI227" s="355"/>
      <c r="CJ227" s="355"/>
      <c r="CK227" s="355"/>
      <c r="CL227" s="355"/>
      <c r="CM227" s="355"/>
      <c r="CN227" s="76">
        <f t="shared" si="81"/>
        <v>0</v>
      </c>
      <c r="CP227" s="75">
        <f t="shared" si="82"/>
        <v>212</v>
      </c>
      <c r="CQ227" s="76">
        <f t="shared" si="83"/>
        <v>0</v>
      </c>
      <c r="CR227" s="76">
        <f t="shared" si="84"/>
        <v>0</v>
      </c>
      <c r="CS227" s="76">
        <f t="shared" si="85"/>
        <v>0</v>
      </c>
    </row>
    <row r="228" spans="1:97" ht="18" customHeight="1" x14ac:dyDescent="0.25">
      <c r="A228" s="75">
        <f t="shared" si="86"/>
        <v>213</v>
      </c>
      <c r="B228" s="355"/>
      <c r="C228" s="355"/>
      <c r="D228" s="355"/>
      <c r="E228" s="355"/>
      <c r="F228" s="355"/>
      <c r="G228" s="355"/>
      <c r="H228" s="76">
        <f t="shared" si="66"/>
        <v>0</v>
      </c>
      <c r="I228" s="355"/>
      <c r="J228" s="355"/>
      <c r="K228" s="355"/>
      <c r="L228" s="355"/>
      <c r="M228" s="355"/>
      <c r="N228" s="355"/>
      <c r="O228" s="76">
        <f t="shared" si="67"/>
        <v>0</v>
      </c>
      <c r="P228" s="355"/>
      <c r="Q228" s="355"/>
      <c r="R228" s="355"/>
      <c r="S228" s="355"/>
      <c r="T228" s="355"/>
      <c r="U228" s="355"/>
      <c r="V228" s="76">
        <f t="shared" si="71"/>
        <v>0</v>
      </c>
      <c r="W228" s="355"/>
      <c r="X228" s="355"/>
      <c r="Y228" s="355"/>
      <c r="Z228" s="355"/>
      <c r="AA228" s="355"/>
      <c r="AB228" s="355"/>
      <c r="AC228" s="76">
        <f t="shared" si="72"/>
        <v>0</v>
      </c>
      <c r="AD228" s="355"/>
      <c r="AE228" s="355"/>
      <c r="AF228" s="355"/>
      <c r="AG228" s="355"/>
      <c r="AH228" s="355"/>
      <c r="AI228" s="355"/>
      <c r="AJ228" s="76">
        <f t="shared" si="68"/>
        <v>0</v>
      </c>
      <c r="AK228" s="355"/>
      <c r="AL228" s="355"/>
      <c r="AM228" s="355"/>
      <c r="AN228" s="355"/>
      <c r="AO228" s="355"/>
      <c r="AP228" s="355"/>
      <c r="AQ228" s="76">
        <f t="shared" si="69"/>
        <v>0</v>
      </c>
      <c r="AS228" s="75">
        <f t="shared" si="70"/>
        <v>213</v>
      </c>
      <c r="AT228" s="76">
        <f t="shared" si="73"/>
        <v>0</v>
      </c>
      <c r="AU228" s="76">
        <f t="shared" si="74"/>
        <v>0</v>
      </c>
      <c r="AV228" s="76">
        <f t="shared" si="75"/>
        <v>0</v>
      </c>
      <c r="AX228" s="75">
        <f t="shared" si="87"/>
        <v>213</v>
      </c>
      <c r="AY228" s="355"/>
      <c r="AZ228" s="355"/>
      <c r="BA228" s="355"/>
      <c r="BB228" s="355"/>
      <c r="BC228" s="355"/>
      <c r="BD228" s="355"/>
      <c r="BE228" s="76">
        <f t="shared" si="76"/>
        <v>0</v>
      </c>
      <c r="BF228" s="355"/>
      <c r="BG228" s="355"/>
      <c r="BH228" s="355"/>
      <c r="BI228" s="355"/>
      <c r="BJ228" s="355"/>
      <c r="BK228" s="355"/>
      <c r="BL228" s="76">
        <f t="shared" si="77"/>
        <v>0</v>
      </c>
      <c r="BM228" s="355"/>
      <c r="BN228" s="355"/>
      <c r="BO228" s="355"/>
      <c r="BP228" s="355"/>
      <c r="BQ228" s="355"/>
      <c r="BR228" s="355"/>
      <c r="BS228" s="76">
        <f t="shared" si="78"/>
        <v>0</v>
      </c>
      <c r="BT228" s="355"/>
      <c r="BU228" s="355"/>
      <c r="BV228" s="355"/>
      <c r="BW228" s="355"/>
      <c r="BX228" s="355"/>
      <c r="BY228" s="355"/>
      <c r="BZ228" s="76">
        <f t="shared" si="79"/>
        <v>0</v>
      </c>
      <c r="CA228" s="355"/>
      <c r="CB228" s="355"/>
      <c r="CC228" s="355"/>
      <c r="CD228" s="355"/>
      <c r="CE228" s="355"/>
      <c r="CF228" s="355"/>
      <c r="CG228" s="76">
        <f t="shared" si="80"/>
        <v>0</v>
      </c>
      <c r="CH228" s="355"/>
      <c r="CI228" s="355"/>
      <c r="CJ228" s="355"/>
      <c r="CK228" s="355"/>
      <c r="CL228" s="355"/>
      <c r="CM228" s="355"/>
      <c r="CN228" s="76">
        <f t="shared" si="81"/>
        <v>0</v>
      </c>
      <c r="CP228" s="75">
        <f t="shared" si="82"/>
        <v>213</v>
      </c>
      <c r="CQ228" s="76">
        <f t="shared" si="83"/>
        <v>0</v>
      </c>
      <c r="CR228" s="76">
        <f t="shared" si="84"/>
        <v>0</v>
      </c>
      <c r="CS228" s="76">
        <f t="shared" si="85"/>
        <v>0</v>
      </c>
    </row>
    <row r="229" spans="1:97" ht="18" customHeight="1" x14ac:dyDescent="0.25">
      <c r="A229" s="75">
        <f t="shared" si="86"/>
        <v>214</v>
      </c>
      <c r="B229" s="355"/>
      <c r="C229" s="355"/>
      <c r="D229" s="355"/>
      <c r="E229" s="355"/>
      <c r="F229" s="355"/>
      <c r="G229" s="355"/>
      <c r="H229" s="76">
        <f t="shared" si="66"/>
        <v>0</v>
      </c>
      <c r="I229" s="355"/>
      <c r="J229" s="355"/>
      <c r="K229" s="355"/>
      <c r="L229" s="355"/>
      <c r="M229" s="355"/>
      <c r="N229" s="355"/>
      <c r="O229" s="76">
        <f t="shared" si="67"/>
        <v>0</v>
      </c>
      <c r="P229" s="355"/>
      <c r="Q229" s="355"/>
      <c r="R229" s="355"/>
      <c r="S229" s="355"/>
      <c r="T229" s="355"/>
      <c r="U229" s="355"/>
      <c r="V229" s="76">
        <f t="shared" si="71"/>
        <v>0</v>
      </c>
      <c r="W229" s="355"/>
      <c r="X229" s="355"/>
      <c r="Y229" s="355"/>
      <c r="Z229" s="355"/>
      <c r="AA229" s="355"/>
      <c r="AB229" s="355"/>
      <c r="AC229" s="76">
        <f t="shared" si="72"/>
        <v>0</v>
      </c>
      <c r="AD229" s="355"/>
      <c r="AE229" s="355"/>
      <c r="AF229" s="355"/>
      <c r="AG229" s="355"/>
      <c r="AH229" s="355"/>
      <c r="AI229" s="355"/>
      <c r="AJ229" s="76">
        <f t="shared" si="68"/>
        <v>0</v>
      </c>
      <c r="AK229" s="355"/>
      <c r="AL229" s="355"/>
      <c r="AM229" s="355"/>
      <c r="AN229" s="355"/>
      <c r="AO229" s="355"/>
      <c r="AP229" s="355"/>
      <c r="AQ229" s="76">
        <f t="shared" si="69"/>
        <v>0</v>
      </c>
      <c r="AS229" s="75">
        <f t="shared" si="70"/>
        <v>214</v>
      </c>
      <c r="AT229" s="76">
        <f t="shared" si="73"/>
        <v>0</v>
      </c>
      <c r="AU229" s="76">
        <f t="shared" si="74"/>
        <v>0</v>
      </c>
      <c r="AV229" s="76">
        <f t="shared" si="75"/>
        <v>0</v>
      </c>
      <c r="AX229" s="75">
        <f t="shared" si="87"/>
        <v>214</v>
      </c>
      <c r="AY229" s="355"/>
      <c r="AZ229" s="355"/>
      <c r="BA229" s="355"/>
      <c r="BB229" s="355"/>
      <c r="BC229" s="355"/>
      <c r="BD229" s="355"/>
      <c r="BE229" s="76">
        <f t="shared" si="76"/>
        <v>0</v>
      </c>
      <c r="BF229" s="355"/>
      <c r="BG229" s="355"/>
      <c r="BH229" s="355"/>
      <c r="BI229" s="355"/>
      <c r="BJ229" s="355"/>
      <c r="BK229" s="355"/>
      <c r="BL229" s="76">
        <f t="shared" si="77"/>
        <v>0</v>
      </c>
      <c r="BM229" s="355"/>
      <c r="BN229" s="355"/>
      <c r="BO229" s="355"/>
      <c r="BP229" s="355"/>
      <c r="BQ229" s="355"/>
      <c r="BR229" s="355"/>
      <c r="BS229" s="76">
        <f t="shared" si="78"/>
        <v>0</v>
      </c>
      <c r="BT229" s="355"/>
      <c r="BU229" s="355"/>
      <c r="BV229" s="355"/>
      <c r="BW229" s="355"/>
      <c r="BX229" s="355"/>
      <c r="BY229" s="355"/>
      <c r="BZ229" s="76">
        <f t="shared" si="79"/>
        <v>0</v>
      </c>
      <c r="CA229" s="355"/>
      <c r="CB229" s="355"/>
      <c r="CC229" s="355"/>
      <c r="CD229" s="355"/>
      <c r="CE229" s="355"/>
      <c r="CF229" s="355"/>
      <c r="CG229" s="76">
        <f t="shared" si="80"/>
        <v>0</v>
      </c>
      <c r="CH229" s="355"/>
      <c r="CI229" s="355"/>
      <c r="CJ229" s="355"/>
      <c r="CK229" s="355"/>
      <c r="CL229" s="355"/>
      <c r="CM229" s="355"/>
      <c r="CN229" s="76">
        <f t="shared" si="81"/>
        <v>0</v>
      </c>
      <c r="CP229" s="75">
        <f t="shared" si="82"/>
        <v>214</v>
      </c>
      <c r="CQ229" s="76">
        <f t="shared" si="83"/>
        <v>0</v>
      </c>
      <c r="CR229" s="76">
        <f t="shared" si="84"/>
        <v>0</v>
      </c>
      <c r="CS229" s="76">
        <f t="shared" si="85"/>
        <v>0</v>
      </c>
    </row>
    <row r="230" spans="1:97" ht="18" customHeight="1" x14ac:dyDescent="0.25">
      <c r="A230" s="75">
        <f t="shared" si="86"/>
        <v>215</v>
      </c>
      <c r="B230" s="355"/>
      <c r="C230" s="355"/>
      <c r="D230" s="355"/>
      <c r="E230" s="355"/>
      <c r="F230" s="355"/>
      <c r="G230" s="355"/>
      <c r="H230" s="76">
        <f t="shared" si="66"/>
        <v>0</v>
      </c>
      <c r="I230" s="355"/>
      <c r="J230" s="355"/>
      <c r="K230" s="355"/>
      <c r="L230" s="355"/>
      <c r="M230" s="355"/>
      <c r="N230" s="355"/>
      <c r="O230" s="76">
        <f t="shared" si="67"/>
        <v>0</v>
      </c>
      <c r="P230" s="355"/>
      <c r="Q230" s="355"/>
      <c r="R230" s="355"/>
      <c r="S230" s="355"/>
      <c r="T230" s="355"/>
      <c r="U230" s="355"/>
      <c r="V230" s="76">
        <f t="shared" si="71"/>
        <v>0</v>
      </c>
      <c r="W230" s="355"/>
      <c r="X230" s="355"/>
      <c r="Y230" s="355"/>
      <c r="Z230" s="355"/>
      <c r="AA230" s="355"/>
      <c r="AB230" s="355"/>
      <c r="AC230" s="76">
        <f t="shared" si="72"/>
        <v>0</v>
      </c>
      <c r="AD230" s="355"/>
      <c r="AE230" s="355"/>
      <c r="AF230" s="355"/>
      <c r="AG230" s="355"/>
      <c r="AH230" s="355"/>
      <c r="AI230" s="355"/>
      <c r="AJ230" s="76">
        <f t="shared" si="68"/>
        <v>0</v>
      </c>
      <c r="AK230" s="355"/>
      <c r="AL230" s="355"/>
      <c r="AM230" s="355"/>
      <c r="AN230" s="355"/>
      <c r="AO230" s="355"/>
      <c r="AP230" s="355"/>
      <c r="AQ230" s="76">
        <f t="shared" si="69"/>
        <v>0</v>
      </c>
      <c r="AS230" s="75">
        <f t="shared" si="70"/>
        <v>215</v>
      </c>
      <c r="AT230" s="76">
        <f t="shared" si="73"/>
        <v>0</v>
      </c>
      <c r="AU230" s="76">
        <f t="shared" si="74"/>
        <v>0</v>
      </c>
      <c r="AV230" s="76">
        <f t="shared" si="75"/>
        <v>0</v>
      </c>
      <c r="AX230" s="75">
        <f t="shared" si="87"/>
        <v>215</v>
      </c>
      <c r="AY230" s="355"/>
      <c r="AZ230" s="355"/>
      <c r="BA230" s="355"/>
      <c r="BB230" s="355"/>
      <c r="BC230" s="355"/>
      <c r="BD230" s="355"/>
      <c r="BE230" s="76">
        <f t="shared" si="76"/>
        <v>0</v>
      </c>
      <c r="BF230" s="355"/>
      <c r="BG230" s="355"/>
      <c r="BH230" s="355"/>
      <c r="BI230" s="355"/>
      <c r="BJ230" s="355"/>
      <c r="BK230" s="355"/>
      <c r="BL230" s="76">
        <f t="shared" si="77"/>
        <v>0</v>
      </c>
      <c r="BM230" s="355"/>
      <c r="BN230" s="355"/>
      <c r="BO230" s="355"/>
      <c r="BP230" s="355"/>
      <c r="BQ230" s="355"/>
      <c r="BR230" s="355"/>
      <c r="BS230" s="76">
        <f t="shared" si="78"/>
        <v>0</v>
      </c>
      <c r="BT230" s="355"/>
      <c r="BU230" s="355"/>
      <c r="BV230" s="355"/>
      <c r="BW230" s="355"/>
      <c r="BX230" s="355"/>
      <c r="BY230" s="355"/>
      <c r="BZ230" s="76">
        <f t="shared" si="79"/>
        <v>0</v>
      </c>
      <c r="CA230" s="355"/>
      <c r="CB230" s="355"/>
      <c r="CC230" s="355"/>
      <c r="CD230" s="355"/>
      <c r="CE230" s="355"/>
      <c r="CF230" s="355"/>
      <c r="CG230" s="76">
        <f t="shared" si="80"/>
        <v>0</v>
      </c>
      <c r="CH230" s="355"/>
      <c r="CI230" s="355"/>
      <c r="CJ230" s="355"/>
      <c r="CK230" s="355"/>
      <c r="CL230" s="355"/>
      <c r="CM230" s="355"/>
      <c r="CN230" s="76">
        <f t="shared" si="81"/>
        <v>0</v>
      </c>
      <c r="CP230" s="75">
        <f t="shared" si="82"/>
        <v>215</v>
      </c>
      <c r="CQ230" s="76">
        <f t="shared" si="83"/>
        <v>0</v>
      </c>
      <c r="CR230" s="76">
        <f t="shared" si="84"/>
        <v>0</v>
      </c>
      <c r="CS230" s="76">
        <f t="shared" si="85"/>
        <v>0</v>
      </c>
    </row>
    <row r="231" spans="1:97" ht="18" customHeight="1" x14ac:dyDescent="0.25">
      <c r="A231" s="75">
        <f t="shared" si="86"/>
        <v>216</v>
      </c>
      <c r="B231" s="355"/>
      <c r="C231" s="355"/>
      <c r="D231" s="355"/>
      <c r="E231" s="355"/>
      <c r="F231" s="355"/>
      <c r="G231" s="355"/>
      <c r="H231" s="76">
        <f t="shared" si="66"/>
        <v>0</v>
      </c>
      <c r="I231" s="355"/>
      <c r="J231" s="355"/>
      <c r="K231" s="355"/>
      <c r="L231" s="355"/>
      <c r="M231" s="355"/>
      <c r="N231" s="355"/>
      <c r="O231" s="76">
        <f t="shared" si="67"/>
        <v>0</v>
      </c>
      <c r="P231" s="355"/>
      <c r="Q231" s="355"/>
      <c r="R231" s="355"/>
      <c r="S231" s="355"/>
      <c r="T231" s="355"/>
      <c r="U231" s="355"/>
      <c r="V231" s="76">
        <f t="shared" si="71"/>
        <v>0</v>
      </c>
      <c r="W231" s="355"/>
      <c r="X231" s="355"/>
      <c r="Y231" s="355"/>
      <c r="Z231" s="355"/>
      <c r="AA231" s="355"/>
      <c r="AB231" s="355"/>
      <c r="AC231" s="76">
        <f t="shared" si="72"/>
        <v>0</v>
      </c>
      <c r="AD231" s="355"/>
      <c r="AE231" s="355"/>
      <c r="AF231" s="355"/>
      <c r="AG231" s="355"/>
      <c r="AH231" s="355"/>
      <c r="AI231" s="355"/>
      <c r="AJ231" s="76">
        <f t="shared" si="68"/>
        <v>0</v>
      </c>
      <c r="AK231" s="355"/>
      <c r="AL231" s="355"/>
      <c r="AM231" s="355"/>
      <c r="AN231" s="355"/>
      <c r="AO231" s="355"/>
      <c r="AP231" s="355"/>
      <c r="AQ231" s="76">
        <f t="shared" si="69"/>
        <v>0</v>
      </c>
      <c r="AS231" s="75">
        <f t="shared" si="70"/>
        <v>216</v>
      </c>
      <c r="AT231" s="76">
        <f t="shared" si="73"/>
        <v>0</v>
      </c>
      <c r="AU231" s="76">
        <f t="shared" si="74"/>
        <v>0</v>
      </c>
      <c r="AV231" s="76">
        <f t="shared" si="75"/>
        <v>0</v>
      </c>
      <c r="AX231" s="75">
        <f t="shared" si="87"/>
        <v>216</v>
      </c>
      <c r="AY231" s="355"/>
      <c r="AZ231" s="355"/>
      <c r="BA231" s="355"/>
      <c r="BB231" s="355"/>
      <c r="BC231" s="355"/>
      <c r="BD231" s="355"/>
      <c r="BE231" s="76">
        <f t="shared" si="76"/>
        <v>0</v>
      </c>
      <c r="BF231" s="355"/>
      <c r="BG231" s="355"/>
      <c r="BH231" s="355"/>
      <c r="BI231" s="355"/>
      <c r="BJ231" s="355"/>
      <c r="BK231" s="355"/>
      <c r="BL231" s="76">
        <f t="shared" si="77"/>
        <v>0</v>
      </c>
      <c r="BM231" s="355"/>
      <c r="BN231" s="355"/>
      <c r="BO231" s="355"/>
      <c r="BP231" s="355"/>
      <c r="BQ231" s="355"/>
      <c r="BR231" s="355"/>
      <c r="BS231" s="76">
        <f t="shared" si="78"/>
        <v>0</v>
      </c>
      <c r="BT231" s="355"/>
      <c r="BU231" s="355"/>
      <c r="BV231" s="355"/>
      <c r="BW231" s="355"/>
      <c r="BX231" s="355"/>
      <c r="BY231" s="355"/>
      <c r="BZ231" s="76">
        <f t="shared" si="79"/>
        <v>0</v>
      </c>
      <c r="CA231" s="355"/>
      <c r="CB231" s="355"/>
      <c r="CC231" s="355"/>
      <c r="CD231" s="355"/>
      <c r="CE231" s="355"/>
      <c r="CF231" s="355"/>
      <c r="CG231" s="76">
        <f t="shared" si="80"/>
        <v>0</v>
      </c>
      <c r="CH231" s="355"/>
      <c r="CI231" s="355"/>
      <c r="CJ231" s="355"/>
      <c r="CK231" s="355"/>
      <c r="CL231" s="355"/>
      <c r="CM231" s="355"/>
      <c r="CN231" s="76">
        <f t="shared" si="81"/>
        <v>0</v>
      </c>
      <c r="CP231" s="75">
        <f t="shared" si="82"/>
        <v>216</v>
      </c>
      <c r="CQ231" s="76">
        <f t="shared" si="83"/>
        <v>0</v>
      </c>
      <c r="CR231" s="76">
        <f t="shared" si="84"/>
        <v>0</v>
      </c>
      <c r="CS231" s="76">
        <f t="shared" si="85"/>
        <v>0</v>
      </c>
    </row>
    <row r="232" spans="1:97" ht="18" customHeight="1" x14ac:dyDescent="0.25">
      <c r="A232" s="75">
        <f t="shared" si="86"/>
        <v>217</v>
      </c>
      <c r="B232" s="355"/>
      <c r="C232" s="355"/>
      <c r="D232" s="355"/>
      <c r="E232" s="355"/>
      <c r="F232" s="355"/>
      <c r="G232" s="355"/>
      <c r="H232" s="76">
        <f t="shared" si="66"/>
        <v>0</v>
      </c>
      <c r="I232" s="355"/>
      <c r="J232" s="355"/>
      <c r="K232" s="355"/>
      <c r="L232" s="355"/>
      <c r="M232" s="355"/>
      <c r="N232" s="355"/>
      <c r="O232" s="76">
        <f t="shared" si="67"/>
        <v>0</v>
      </c>
      <c r="P232" s="355"/>
      <c r="Q232" s="355"/>
      <c r="R232" s="355"/>
      <c r="S232" s="355"/>
      <c r="T232" s="355"/>
      <c r="U232" s="355"/>
      <c r="V232" s="76">
        <f t="shared" si="71"/>
        <v>0</v>
      </c>
      <c r="W232" s="355"/>
      <c r="X232" s="355"/>
      <c r="Y232" s="355"/>
      <c r="Z232" s="355"/>
      <c r="AA232" s="355"/>
      <c r="AB232" s="355"/>
      <c r="AC232" s="76">
        <f t="shared" si="72"/>
        <v>0</v>
      </c>
      <c r="AD232" s="355"/>
      <c r="AE232" s="355"/>
      <c r="AF232" s="355"/>
      <c r="AG232" s="355"/>
      <c r="AH232" s="355"/>
      <c r="AI232" s="355"/>
      <c r="AJ232" s="76">
        <f t="shared" si="68"/>
        <v>0</v>
      </c>
      <c r="AK232" s="355"/>
      <c r="AL232" s="355"/>
      <c r="AM232" s="355"/>
      <c r="AN232" s="355"/>
      <c r="AO232" s="355"/>
      <c r="AP232" s="355"/>
      <c r="AQ232" s="76">
        <f t="shared" si="69"/>
        <v>0</v>
      </c>
      <c r="AS232" s="75">
        <f t="shared" si="70"/>
        <v>217</v>
      </c>
      <c r="AT232" s="76">
        <f t="shared" si="73"/>
        <v>0</v>
      </c>
      <c r="AU232" s="76">
        <f t="shared" si="74"/>
        <v>0</v>
      </c>
      <c r="AV232" s="76">
        <f t="shared" si="75"/>
        <v>0</v>
      </c>
      <c r="AX232" s="75">
        <f t="shared" si="87"/>
        <v>217</v>
      </c>
      <c r="AY232" s="355"/>
      <c r="AZ232" s="355"/>
      <c r="BA232" s="355"/>
      <c r="BB232" s="355"/>
      <c r="BC232" s="355"/>
      <c r="BD232" s="355"/>
      <c r="BE232" s="76">
        <f t="shared" si="76"/>
        <v>0</v>
      </c>
      <c r="BF232" s="355"/>
      <c r="BG232" s="355"/>
      <c r="BH232" s="355"/>
      <c r="BI232" s="355"/>
      <c r="BJ232" s="355"/>
      <c r="BK232" s="355"/>
      <c r="BL232" s="76">
        <f t="shared" si="77"/>
        <v>0</v>
      </c>
      <c r="BM232" s="355"/>
      <c r="BN232" s="355"/>
      <c r="BO232" s="355"/>
      <c r="BP232" s="355"/>
      <c r="BQ232" s="355"/>
      <c r="BR232" s="355"/>
      <c r="BS232" s="76">
        <f t="shared" si="78"/>
        <v>0</v>
      </c>
      <c r="BT232" s="355"/>
      <c r="BU232" s="355"/>
      <c r="BV232" s="355"/>
      <c r="BW232" s="355"/>
      <c r="BX232" s="355"/>
      <c r="BY232" s="355"/>
      <c r="BZ232" s="76">
        <f t="shared" si="79"/>
        <v>0</v>
      </c>
      <c r="CA232" s="355"/>
      <c r="CB232" s="355"/>
      <c r="CC232" s="355"/>
      <c r="CD232" s="355"/>
      <c r="CE232" s="355"/>
      <c r="CF232" s="355"/>
      <c r="CG232" s="76">
        <f t="shared" si="80"/>
        <v>0</v>
      </c>
      <c r="CH232" s="355"/>
      <c r="CI232" s="355"/>
      <c r="CJ232" s="355"/>
      <c r="CK232" s="355"/>
      <c r="CL232" s="355"/>
      <c r="CM232" s="355"/>
      <c r="CN232" s="76">
        <f t="shared" si="81"/>
        <v>0</v>
      </c>
      <c r="CP232" s="75">
        <f t="shared" si="82"/>
        <v>217</v>
      </c>
      <c r="CQ232" s="76">
        <f t="shared" si="83"/>
        <v>0</v>
      </c>
      <c r="CR232" s="76">
        <f t="shared" si="84"/>
        <v>0</v>
      </c>
      <c r="CS232" s="76">
        <f t="shared" si="85"/>
        <v>0</v>
      </c>
    </row>
    <row r="233" spans="1:97" ht="18" customHeight="1" x14ac:dyDescent="0.25">
      <c r="A233" s="75">
        <f t="shared" si="86"/>
        <v>218</v>
      </c>
      <c r="B233" s="355"/>
      <c r="C233" s="355"/>
      <c r="D233" s="355"/>
      <c r="E233" s="355"/>
      <c r="F233" s="355"/>
      <c r="G233" s="355"/>
      <c r="H233" s="76">
        <f t="shared" si="66"/>
        <v>0</v>
      </c>
      <c r="I233" s="355"/>
      <c r="J233" s="355"/>
      <c r="K233" s="355"/>
      <c r="L233" s="355"/>
      <c r="M233" s="355"/>
      <c r="N233" s="355"/>
      <c r="O233" s="76">
        <f t="shared" si="67"/>
        <v>0</v>
      </c>
      <c r="P233" s="355"/>
      <c r="Q233" s="355"/>
      <c r="R233" s="355"/>
      <c r="S233" s="355"/>
      <c r="T233" s="355"/>
      <c r="U233" s="355"/>
      <c r="V233" s="76">
        <f t="shared" si="71"/>
        <v>0</v>
      </c>
      <c r="W233" s="355"/>
      <c r="X233" s="355"/>
      <c r="Y233" s="355"/>
      <c r="Z233" s="355"/>
      <c r="AA233" s="355"/>
      <c r="AB233" s="355"/>
      <c r="AC233" s="76">
        <f t="shared" si="72"/>
        <v>0</v>
      </c>
      <c r="AD233" s="355"/>
      <c r="AE233" s="355"/>
      <c r="AF233" s="355"/>
      <c r="AG233" s="355"/>
      <c r="AH233" s="355"/>
      <c r="AI233" s="355"/>
      <c r="AJ233" s="76">
        <f t="shared" si="68"/>
        <v>0</v>
      </c>
      <c r="AK233" s="355"/>
      <c r="AL233" s="355"/>
      <c r="AM233" s="355"/>
      <c r="AN233" s="355"/>
      <c r="AO233" s="355"/>
      <c r="AP233" s="355"/>
      <c r="AQ233" s="76">
        <f t="shared" si="69"/>
        <v>0</v>
      </c>
      <c r="AS233" s="75">
        <f t="shared" si="70"/>
        <v>218</v>
      </c>
      <c r="AT233" s="76">
        <f t="shared" si="73"/>
        <v>0</v>
      </c>
      <c r="AU233" s="76">
        <f t="shared" si="74"/>
        <v>0</v>
      </c>
      <c r="AV233" s="76">
        <f t="shared" si="75"/>
        <v>0</v>
      </c>
      <c r="AX233" s="75">
        <f t="shared" si="87"/>
        <v>218</v>
      </c>
      <c r="AY233" s="355"/>
      <c r="AZ233" s="355"/>
      <c r="BA233" s="355"/>
      <c r="BB233" s="355"/>
      <c r="BC233" s="355"/>
      <c r="BD233" s="355"/>
      <c r="BE233" s="76">
        <f t="shared" si="76"/>
        <v>0</v>
      </c>
      <c r="BF233" s="355"/>
      <c r="BG233" s="355"/>
      <c r="BH233" s="355"/>
      <c r="BI233" s="355"/>
      <c r="BJ233" s="355"/>
      <c r="BK233" s="355"/>
      <c r="BL233" s="76">
        <f t="shared" si="77"/>
        <v>0</v>
      </c>
      <c r="BM233" s="355"/>
      <c r="BN233" s="355"/>
      <c r="BO233" s="355"/>
      <c r="BP233" s="355"/>
      <c r="BQ233" s="355"/>
      <c r="BR233" s="355"/>
      <c r="BS233" s="76">
        <f t="shared" si="78"/>
        <v>0</v>
      </c>
      <c r="BT233" s="355"/>
      <c r="BU233" s="355"/>
      <c r="BV233" s="355"/>
      <c r="BW233" s="355"/>
      <c r="BX233" s="355"/>
      <c r="BY233" s="355"/>
      <c r="BZ233" s="76">
        <f t="shared" si="79"/>
        <v>0</v>
      </c>
      <c r="CA233" s="355"/>
      <c r="CB233" s="355"/>
      <c r="CC233" s="355"/>
      <c r="CD233" s="355"/>
      <c r="CE233" s="355"/>
      <c r="CF233" s="355"/>
      <c r="CG233" s="76">
        <f t="shared" si="80"/>
        <v>0</v>
      </c>
      <c r="CH233" s="355"/>
      <c r="CI233" s="355"/>
      <c r="CJ233" s="355"/>
      <c r="CK233" s="355"/>
      <c r="CL233" s="355"/>
      <c r="CM233" s="355"/>
      <c r="CN233" s="76">
        <f t="shared" si="81"/>
        <v>0</v>
      </c>
      <c r="CP233" s="75">
        <f t="shared" si="82"/>
        <v>218</v>
      </c>
      <c r="CQ233" s="76">
        <f t="shared" si="83"/>
        <v>0</v>
      </c>
      <c r="CR233" s="76">
        <f t="shared" si="84"/>
        <v>0</v>
      </c>
      <c r="CS233" s="76">
        <f t="shared" si="85"/>
        <v>0</v>
      </c>
    </row>
    <row r="234" spans="1:97" ht="18" customHeight="1" x14ac:dyDescent="0.25">
      <c r="A234" s="75">
        <f t="shared" si="86"/>
        <v>219</v>
      </c>
      <c r="B234" s="355"/>
      <c r="C234" s="355"/>
      <c r="D234" s="355"/>
      <c r="E234" s="355"/>
      <c r="F234" s="355"/>
      <c r="G234" s="355"/>
      <c r="H234" s="76">
        <f t="shared" si="66"/>
        <v>0</v>
      </c>
      <c r="I234" s="355"/>
      <c r="J234" s="355"/>
      <c r="K234" s="355"/>
      <c r="L234" s="355"/>
      <c r="M234" s="355"/>
      <c r="N234" s="355"/>
      <c r="O234" s="76">
        <f t="shared" si="67"/>
        <v>0</v>
      </c>
      <c r="P234" s="355"/>
      <c r="Q234" s="355"/>
      <c r="R234" s="355"/>
      <c r="S234" s="355"/>
      <c r="T234" s="355"/>
      <c r="U234" s="355"/>
      <c r="V234" s="76">
        <f t="shared" si="71"/>
        <v>0</v>
      </c>
      <c r="W234" s="355"/>
      <c r="X234" s="355"/>
      <c r="Y234" s="355"/>
      <c r="Z234" s="355"/>
      <c r="AA234" s="355"/>
      <c r="AB234" s="355"/>
      <c r="AC234" s="76">
        <f t="shared" si="72"/>
        <v>0</v>
      </c>
      <c r="AD234" s="355"/>
      <c r="AE234" s="355"/>
      <c r="AF234" s="355"/>
      <c r="AG234" s="355"/>
      <c r="AH234" s="355"/>
      <c r="AI234" s="355"/>
      <c r="AJ234" s="76">
        <f t="shared" si="68"/>
        <v>0</v>
      </c>
      <c r="AK234" s="355"/>
      <c r="AL234" s="355"/>
      <c r="AM234" s="355"/>
      <c r="AN234" s="355"/>
      <c r="AO234" s="355"/>
      <c r="AP234" s="355"/>
      <c r="AQ234" s="76">
        <f t="shared" si="69"/>
        <v>0</v>
      </c>
      <c r="AS234" s="75">
        <f t="shared" si="70"/>
        <v>219</v>
      </c>
      <c r="AT234" s="76">
        <f t="shared" si="73"/>
        <v>0</v>
      </c>
      <c r="AU234" s="76">
        <f t="shared" si="74"/>
        <v>0</v>
      </c>
      <c r="AV234" s="76">
        <f t="shared" si="75"/>
        <v>0</v>
      </c>
      <c r="AX234" s="75">
        <f t="shared" si="87"/>
        <v>219</v>
      </c>
      <c r="AY234" s="355"/>
      <c r="AZ234" s="355"/>
      <c r="BA234" s="355"/>
      <c r="BB234" s="355"/>
      <c r="BC234" s="355"/>
      <c r="BD234" s="355"/>
      <c r="BE234" s="76">
        <f t="shared" si="76"/>
        <v>0</v>
      </c>
      <c r="BF234" s="355"/>
      <c r="BG234" s="355"/>
      <c r="BH234" s="355"/>
      <c r="BI234" s="355"/>
      <c r="BJ234" s="355"/>
      <c r="BK234" s="355"/>
      <c r="BL234" s="76">
        <f t="shared" si="77"/>
        <v>0</v>
      </c>
      <c r="BM234" s="355"/>
      <c r="BN234" s="355"/>
      <c r="BO234" s="355"/>
      <c r="BP234" s="355"/>
      <c r="BQ234" s="355"/>
      <c r="BR234" s="355"/>
      <c r="BS234" s="76">
        <f t="shared" si="78"/>
        <v>0</v>
      </c>
      <c r="BT234" s="355"/>
      <c r="BU234" s="355"/>
      <c r="BV234" s="355"/>
      <c r="BW234" s="355"/>
      <c r="BX234" s="355"/>
      <c r="BY234" s="355"/>
      <c r="BZ234" s="76">
        <f t="shared" si="79"/>
        <v>0</v>
      </c>
      <c r="CA234" s="355"/>
      <c r="CB234" s="355"/>
      <c r="CC234" s="355"/>
      <c r="CD234" s="355"/>
      <c r="CE234" s="355"/>
      <c r="CF234" s="355"/>
      <c r="CG234" s="76">
        <f t="shared" si="80"/>
        <v>0</v>
      </c>
      <c r="CH234" s="355"/>
      <c r="CI234" s="355"/>
      <c r="CJ234" s="355"/>
      <c r="CK234" s="355"/>
      <c r="CL234" s="355"/>
      <c r="CM234" s="355"/>
      <c r="CN234" s="76">
        <f t="shared" si="81"/>
        <v>0</v>
      </c>
      <c r="CP234" s="75">
        <f t="shared" si="82"/>
        <v>219</v>
      </c>
      <c r="CQ234" s="76">
        <f t="shared" si="83"/>
        <v>0</v>
      </c>
      <c r="CR234" s="76">
        <f t="shared" si="84"/>
        <v>0</v>
      </c>
      <c r="CS234" s="76">
        <f t="shared" si="85"/>
        <v>0</v>
      </c>
    </row>
    <row r="235" spans="1:97" ht="18" customHeight="1" x14ac:dyDescent="0.25">
      <c r="A235" s="75">
        <f t="shared" si="86"/>
        <v>220</v>
      </c>
      <c r="B235" s="355"/>
      <c r="C235" s="355"/>
      <c r="D235" s="355"/>
      <c r="E235" s="355"/>
      <c r="F235" s="355"/>
      <c r="G235" s="355"/>
      <c r="H235" s="76">
        <f t="shared" si="66"/>
        <v>0</v>
      </c>
      <c r="I235" s="355"/>
      <c r="J235" s="355"/>
      <c r="K235" s="355"/>
      <c r="L235" s="355"/>
      <c r="M235" s="355"/>
      <c r="N235" s="355"/>
      <c r="O235" s="76">
        <f t="shared" si="67"/>
        <v>0</v>
      </c>
      <c r="P235" s="355"/>
      <c r="Q235" s="355"/>
      <c r="R235" s="355"/>
      <c r="S235" s="355"/>
      <c r="T235" s="355"/>
      <c r="U235" s="355"/>
      <c r="V235" s="76">
        <f t="shared" si="71"/>
        <v>0</v>
      </c>
      <c r="W235" s="355"/>
      <c r="X235" s="355"/>
      <c r="Y235" s="355"/>
      <c r="Z235" s="355"/>
      <c r="AA235" s="355"/>
      <c r="AB235" s="355"/>
      <c r="AC235" s="76">
        <f t="shared" si="72"/>
        <v>0</v>
      </c>
      <c r="AD235" s="355"/>
      <c r="AE235" s="355"/>
      <c r="AF235" s="355"/>
      <c r="AG235" s="355"/>
      <c r="AH235" s="355"/>
      <c r="AI235" s="355"/>
      <c r="AJ235" s="76">
        <f t="shared" si="68"/>
        <v>0</v>
      </c>
      <c r="AK235" s="355"/>
      <c r="AL235" s="355"/>
      <c r="AM235" s="355"/>
      <c r="AN235" s="355"/>
      <c r="AO235" s="355"/>
      <c r="AP235" s="355"/>
      <c r="AQ235" s="76">
        <f t="shared" si="69"/>
        <v>0</v>
      </c>
      <c r="AS235" s="75">
        <f t="shared" si="70"/>
        <v>220</v>
      </c>
      <c r="AT235" s="76">
        <f t="shared" si="73"/>
        <v>0</v>
      </c>
      <c r="AU235" s="76">
        <f t="shared" si="74"/>
        <v>0</v>
      </c>
      <c r="AV235" s="76">
        <f t="shared" si="75"/>
        <v>0</v>
      </c>
      <c r="AX235" s="75">
        <f t="shared" si="87"/>
        <v>220</v>
      </c>
      <c r="AY235" s="355"/>
      <c r="AZ235" s="355"/>
      <c r="BA235" s="355"/>
      <c r="BB235" s="355"/>
      <c r="BC235" s="355"/>
      <c r="BD235" s="355"/>
      <c r="BE235" s="76">
        <f t="shared" si="76"/>
        <v>0</v>
      </c>
      <c r="BF235" s="355"/>
      <c r="BG235" s="355"/>
      <c r="BH235" s="355"/>
      <c r="BI235" s="355"/>
      <c r="BJ235" s="355"/>
      <c r="BK235" s="355"/>
      <c r="BL235" s="76">
        <f t="shared" si="77"/>
        <v>0</v>
      </c>
      <c r="BM235" s="355"/>
      <c r="BN235" s="355"/>
      <c r="BO235" s="355"/>
      <c r="BP235" s="355"/>
      <c r="BQ235" s="355"/>
      <c r="BR235" s="355"/>
      <c r="BS235" s="76">
        <f t="shared" si="78"/>
        <v>0</v>
      </c>
      <c r="BT235" s="355"/>
      <c r="BU235" s="355"/>
      <c r="BV235" s="355"/>
      <c r="BW235" s="355"/>
      <c r="BX235" s="355"/>
      <c r="BY235" s="355"/>
      <c r="BZ235" s="76">
        <f t="shared" si="79"/>
        <v>0</v>
      </c>
      <c r="CA235" s="355"/>
      <c r="CB235" s="355"/>
      <c r="CC235" s="355"/>
      <c r="CD235" s="355"/>
      <c r="CE235" s="355"/>
      <c r="CF235" s="355"/>
      <c r="CG235" s="76">
        <f t="shared" si="80"/>
        <v>0</v>
      </c>
      <c r="CH235" s="355"/>
      <c r="CI235" s="355"/>
      <c r="CJ235" s="355"/>
      <c r="CK235" s="355"/>
      <c r="CL235" s="355"/>
      <c r="CM235" s="355"/>
      <c r="CN235" s="76">
        <f t="shared" si="81"/>
        <v>0</v>
      </c>
      <c r="CP235" s="75">
        <f t="shared" si="82"/>
        <v>220</v>
      </c>
      <c r="CQ235" s="76">
        <f t="shared" si="83"/>
        <v>0</v>
      </c>
      <c r="CR235" s="76">
        <f t="shared" si="84"/>
        <v>0</v>
      </c>
      <c r="CS235" s="76">
        <f t="shared" si="85"/>
        <v>0</v>
      </c>
    </row>
    <row r="236" spans="1:97" ht="18" customHeight="1" x14ac:dyDescent="0.25">
      <c r="A236" s="75">
        <f t="shared" si="86"/>
        <v>221</v>
      </c>
      <c r="B236" s="355"/>
      <c r="C236" s="355"/>
      <c r="D236" s="355"/>
      <c r="E236" s="355"/>
      <c r="F236" s="355"/>
      <c r="G236" s="355"/>
      <c r="H236" s="76">
        <f t="shared" si="66"/>
        <v>0</v>
      </c>
      <c r="I236" s="355"/>
      <c r="J236" s="355"/>
      <c r="K236" s="355"/>
      <c r="L236" s="355"/>
      <c r="M236" s="355"/>
      <c r="N236" s="355"/>
      <c r="O236" s="76">
        <f t="shared" si="67"/>
        <v>0</v>
      </c>
      <c r="P236" s="355"/>
      <c r="Q236" s="355"/>
      <c r="R236" s="355"/>
      <c r="S236" s="355"/>
      <c r="T236" s="355"/>
      <c r="U236" s="355"/>
      <c r="V236" s="76">
        <f t="shared" si="71"/>
        <v>0</v>
      </c>
      <c r="W236" s="355"/>
      <c r="X236" s="355"/>
      <c r="Y236" s="355"/>
      <c r="Z236" s="355"/>
      <c r="AA236" s="355"/>
      <c r="AB236" s="355"/>
      <c r="AC236" s="76">
        <f t="shared" si="72"/>
        <v>0</v>
      </c>
      <c r="AD236" s="355"/>
      <c r="AE236" s="355"/>
      <c r="AF236" s="355"/>
      <c r="AG236" s="355"/>
      <c r="AH236" s="355"/>
      <c r="AI236" s="355"/>
      <c r="AJ236" s="76">
        <f t="shared" si="68"/>
        <v>0</v>
      </c>
      <c r="AK236" s="355"/>
      <c r="AL236" s="355"/>
      <c r="AM236" s="355"/>
      <c r="AN236" s="355"/>
      <c r="AO236" s="355"/>
      <c r="AP236" s="355"/>
      <c r="AQ236" s="76">
        <f t="shared" si="69"/>
        <v>0</v>
      </c>
      <c r="AS236" s="75">
        <f t="shared" si="70"/>
        <v>221</v>
      </c>
      <c r="AT236" s="76">
        <f t="shared" si="73"/>
        <v>0</v>
      </c>
      <c r="AU236" s="76">
        <f t="shared" si="74"/>
        <v>0</v>
      </c>
      <c r="AV236" s="76">
        <f t="shared" si="75"/>
        <v>0</v>
      </c>
      <c r="AX236" s="75">
        <f t="shared" si="87"/>
        <v>221</v>
      </c>
      <c r="AY236" s="355"/>
      <c r="AZ236" s="355"/>
      <c r="BA236" s="355"/>
      <c r="BB236" s="355"/>
      <c r="BC236" s="355"/>
      <c r="BD236" s="355"/>
      <c r="BE236" s="76">
        <f t="shared" si="76"/>
        <v>0</v>
      </c>
      <c r="BF236" s="355"/>
      <c r="BG236" s="355"/>
      <c r="BH236" s="355"/>
      <c r="BI236" s="355"/>
      <c r="BJ236" s="355"/>
      <c r="BK236" s="355"/>
      <c r="BL236" s="76">
        <f t="shared" si="77"/>
        <v>0</v>
      </c>
      <c r="BM236" s="355"/>
      <c r="BN236" s="355"/>
      <c r="BO236" s="355"/>
      <c r="BP236" s="355"/>
      <c r="BQ236" s="355"/>
      <c r="BR236" s="355"/>
      <c r="BS236" s="76">
        <f t="shared" si="78"/>
        <v>0</v>
      </c>
      <c r="BT236" s="355"/>
      <c r="BU236" s="355"/>
      <c r="BV236" s="355"/>
      <c r="BW236" s="355"/>
      <c r="BX236" s="355"/>
      <c r="BY236" s="355"/>
      <c r="BZ236" s="76">
        <f t="shared" si="79"/>
        <v>0</v>
      </c>
      <c r="CA236" s="355"/>
      <c r="CB236" s="355"/>
      <c r="CC236" s="355"/>
      <c r="CD236" s="355"/>
      <c r="CE236" s="355"/>
      <c r="CF236" s="355"/>
      <c r="CG236" s="76">
        <f t="shared" si="80"/>
        <v>0</v>
      </c>
      <c r="CH236" s="355"/>
      <c r="CI236" s="355"/>
      <c r="CJ236" s="355"/>
      <c r="CK236" s="355"/>
      <c r="CL236" s="355"/>
      <c r="CM236" s="355"/>
      <c r="CN236" s="76">
        <f t="shared" si="81"/>
        <v>0</v>
      </c>
      <c r="CP236" s="75">
        <f t="shared" si="82"/>
        <v>221</v>
      </c>
      <c r="CQ236" s="76">
        <f t="shared" si="83"/>
        <v>0</v>
      </c>
      <c r="CR236" s="76">
        <f t="shared" si="84"/>
        <v>0</v>
      </c>
      <c r="CS236" s="76">
        <f t="shared" si="85"/>
        <v>0</v>
      </c>
    </row>
    <row r="237" spans="1:97" ht="18" customHeight="1" x14ac:dyDescent="0.25">
      <c r="A237" s="75">
        <f t="shared" si="86"/>
        <v>222</v>
      </c>
      <c r="B237" s="355"/>
      <c r="C237" s="355"/>
      <c r="D237" s="355"/>
      <c r="E237" s="355"/>
      <c r="F237" s="355"/>
      <c r="G237" s="355"/>
      <c r="H237" s="76">
        <f t="shared" si="66"/>
        <v>0</v>
      </c>
      <c r="I237" s="355"/>
      <c r="J237" s="355"/>
      <c r="K237" s="355"/>
      <c r="L237" s="355"/>
      <c r="M237" s="355"/>
      <c r="N237" s="355"/>
      <c r="O237" s="76">
        <f t="shared" si="67"/>
        <v>0</v>
      </c>
      <c r="P237" s="355"/>
      <c r="Q237" s="355"/>
      <c r="R237" s="355"/>
      <c r="S237" s="355"/>
      <c r="T237" s="355"/>
      <c r="U237" s="355"/>
      <c r="V237" s="76">
        <f t="shared" si="71"/>
        <v>0</v>
      </c>
      <c r="W237" s="355"/>
      <c r="X237" s="355"/>
      <c r="Y237" s="355"/>
      <c r="Z237" s="355"/>
      <c r="AA237" s="355"/>
      <c r="AB237" s="355"/>
      <c r="AC237" s="76">
        <f t="shared" si="72"/>
        <v>0</v>
      </c>
      <c r="AD237" s="355"/>
      <c r="AE237" s="355"/>
      <c r="AF237" s="355"/>
      <c r="AG237" s="355"/>
      <c r="AH237" s="355"/>
      <c r="AI237" s="355"/>
      <c r="AJ237" s="76">
        <f t="shared" si="68"/>
        <v>0</v>
      </c>
      <c r="AK237" s="355"/>
      <c r="AL237" s="355"/>
      <c r="AM237" s="355"/>
      <c r="AN237" s="355"/>
      <c r="AO237" s="355"/>
      <c r="AP237" s="355"/>
      <c r="AQ237" s="76">
        <f t="shared" si="69"/>
        <v>0</v>
      </c>
      <c r="AS237" s="75">
        <f t="shared" si="70"/>
        <v>222</v>
      </c>
      <c r="AT237" s="76">
        <f t="shared" si="73"/>
        <v>0</v>
      </c>
      <c r="AU237" s="76">
        <f t="shared" si="74"/>
        <v>0</v>
      </c>
      <c r="AV237" s="76">
        <f t="shared" si="75"/>
        <v>0</v>
      </c>
      <c r="AX237" s="75">
        <f t="shared" si="87"/>
        <v>222</v>
      </c>
      <c r="AY237" s="355"/>
      <c r="AZ237" s="355"/>
      <c r="BA237" s="355"/>
      <c r="BB237" s="355"/>
      <c r="BC237" s="355"/>
      <c r="BD237" s="355"/>
      <c r="BE237" s="76">
        <f t="shared" si="76"/>
        <v>0</v>
      </c>
      <c r="BF237" s="355"/>
      <c r="BG237" s="355"/>
      <c r="BH237" s="355"/>
      <c r="BI237" s="355"/>
      <c r="BJ237" s="355"/>
      <c r="BK237" s="355"/>
      <c r="BL237" s="76">
        <f t="shared" si="77"/>
        <v>0</v>
      </c>
      <c r="BM237" s="355"/>
      <c r="BN237" s="355"/>
      <c r="BO237" s="355"/>
      <c r="BP237" s="355"/>
      <c r="BQ237" s="355"/>
      <c r="BR237" s="355"/>
      <c r="BS237" s="76">
        <f t="shared" si="78"/>
        <v>0</v>
      </c>
      <c r="BT237" s="355"/>
      <c r="BU237" s="355"/>
      <c r="BV237" s="355"/>
      <c r="BW237" s="355"/>
      <c r="BX237" s="355"/>
      <c r="BY237" s="355"/>
      <c r="BZ237" s="76">
        <f t="shared" si="79"/>
        <v>0</v>
      </c>
      <c r="CA237" s="355"/>
      <c r="CB237" s="355"/>
      <c r="CC237" s="355"/>
      <c r="CD237" s="355"/>
      <c r="CE237" s="355"/>
      <c r="CF237" s="355"/>
      <c r="CG237" s="76">
        <f t="shared" si="80"/>
        <v>0</v>
      </c>
      <c r="CH237" s="355"/>
      <c r="CI237" s="355"/>
      <c r="CJ237" s="355"/>
      <c r="CK237" s="355"/>
      <c r="CL237" s="355"/>
      <c r="CM237" s="355"/>
      <c r="CN237" s="76">
        <f t="shared" si="81"/>
        <v>0</v>
      </c>
      <c r="CP237" s="75">
        <f t="shared" si="82"/>
        <v>222</v>
      </c>
      <c r="CQ237" s="76">
        <f t="shared" si="83"/>
        <v>0</v>
      </c>
      <c r="CR237" s="76">
        <f t="shared" si="84"/>
        <v>0</v>
      </c>
      <c r="CS237" s="76">
        <f t="shared" si="85"/>
        <v>0</v>
      </c>
    </row>
    <row r="238" spans="1:97" ht="18" customHeight="1" x14ac:dyDescent="0.25">
      <c r="A238" s="75">
        <f t="shared" si="86"/>
        <v>223</v>
      </c>
      <c r="B238" s="355"/>
      <c r="C238" s="355"/>
      <c r="D238" s="355"/>
      <c r="E238" s="355"/>
      <c r="F238" s="355"/>
      <c r="G238" s="355"/>
      <c r="H238" s="76">
        <f t="shared" si="66"/>
        <v>0</v>
      </c>
      <c r="I238" s="355"/>
      <c r="J238" s="355"/>
      <c r="K238" s="355"/>
      <c r="L238" s="355"/>
      <c r="M238" s="355"/>
      <c r="N238" s="355"/>
      <c r="O238" s="76">
        <f t="shared" si="67"/>
        <v>0</v>
      </c>
      <c r="P238" s="355"/>
      <c r="Q238" s="355"/>
      <c r="R238" s="355"/>
      <c r="S238" s="355"/>
      <c r="T238" s="355"/>
      <c r="U238" s="355"/>
      <c r="V238" s="76">
        <f t="shared" si="71"/>
        <v>0</v>
      </c>
      <c r="W238" s="355"/>
      <c r="X238" s="355"/>
      <c r="Y238" s="355"/>
      <c r="Z238" s="355"/>
      <c r="AA238" s="355"/>
      <c r="AB238" s="355"/>
      <c r="AC238" s="76">
        <f t="shared" si="72"/>
        <v>0</v>
      </c>
      <c r="AD238" s="355"/>
      <c r="AE238" s="355"/>
      <c r="AF238" s="355"/>
      <c r="AG238" s="355"/>
      <c r="AH238" s="355"/>
      <c r="AI238" s="355"/>
      <c r="AJ238" s="76">
        <f t="shared" si="68"/>
        <v>0</v>
      </c>
      <c r="AK238" s="355"/>
      <c r="AL238" s="355"/>
      <c r="AM238" s="355"/>
      <c r="AN238" s="355"/>
      <c r="AO238" s="355"/>
      <c r="AP238" s="355"/>
      <c r="AQ238" s="76">
        <f t="shared" si="69"/>
        <v>0</v>
      </c>
      <c r="AS238" s="75">
        <f t="shared" si="70"/>
        <v>223</v>
      </c>
      <c r="AT238" s="76">
        <f t="shared" si="73"/>
        <v>0</v>
      </c>
      <c r="AU238" s="76">
        <f t="shared" si="74"/>
        <v>0</v>
      </c>
      <c r="AV238" s="76">
        <f t="shared" si="75"/>
        <v>0</v>
      </c>
      <c r="AX238" s="75">
        <f t="shared" si="87"/>
        <v>223</v>
      </c>
      <c r="AY238" s="355"/>
      <c r="AZ238" s="355"/>
      <c r="BA238" s="355"/>
      <c r="BB238" s="355"/>
      <c r="BC238" s="355"/>
      <c r="BD238" s="355"/>
      <c r="BE238" s="76">
        <f t="shared" si="76"/>
        <v>0</v>
      </c>
      <c r="BF238" s="355"/>
      <c r="BG238" s="355"/>
      <c r="BH238" s="355"/>
      <c r="BI238" s="355"/>
      <c r="BJ238" s="355"/>
      <c r="BK238" s="355"/>
      <c r="BL238" s="76">
        <f t="shared" si="77"/>
        <v>0</v>
      </c>
      <c r="BM238" s="355"/>
      <c r="BN238" s="355"/>
      <c r="BO238" s="355"/>
      <c r="BP238" s="355"/>
      <c r="BQ238" s="355"/>
      <c r="BR238" s="355"/>
      <c r="BS238" s="76">
        <f t="shared" si="78"/>
        <v>0</v>
      </c>
      <c r="BT238" s="355"/>
      <c r="BU238" s="355"/>
      <c r="BV238" s="355"/>
      <c r="BW238" s="355"/>
      <c r="BX238" s="355"/>
      <c r="BY238" s="355"/>
      <c r="BZ238" s="76">
        <f t="shared" si="79"/>
        <v>0</v>
      </c>
      <c r="CA238" s="355"/>
      <c r="CB238" s="355"/>
      <c r="CC238" s="355"/>
      <c r="CD238" s="355"/>
      <c r="CE238" s="355"/>
      <c r="CF238" s="355"/>
      <c r="CG238" s="76">
        <f t="shared" si="80"/>
        <v>0</v>
      </c>
      <c r="CH238" s="355"/>
      <c r="CI238" s="355"/>
      <c r="CJ238" s="355"/>
      <c r="CK238" s="355"/>
      <c r="CL238" s="355"/>
      <c r="CM238" s="355"/>
      <c r="CN238" s="76">
        <f t="shared" si="81"/>
        <v>0</v>
      </c>
      <c r="CP238" s="75">
        <f t="shared" si="82"/>
        <v>223</v>
      </c>
      <c r="CQ238" s="76">
        <f t="shared" si="83"/>
        <v>0</v>
      </c>
      <c r="CR238" s="76">
        <f t="shared" si="84"/>
        <v>0</v>
      </c>
      <c r="CS238" s="76">
        <f t="shared" si="85"/>
        <v>0</v>
      </c>
    </row>
    <row r="239" spans="1:97" ht="18" customHeight="1" x14ac:dyDescent="0.25">
      <c r="A239" s="75">
        <f t="shared" si="86"/>
        <v>224</v>
      </c>
      <c r="B239" s="355"/>
      <c r="C239" s="355"/>
      <c r="D239" s="355"/>
      <c r="E239" s="355"/>
      <c r="F239" s="355"/>
      <c r="G239" s="355"/>
      <c r="H239" s="76">
        <f t="shared" si="66"/>
        <v>0</v>
      </c>
      <c r="I239" s="355"/>
      <c r="J239" s="355"/>
      <c r="K239" s="355"/>
      <c r="L239" s="355"/>
      <c r="M239" s="355"/>
      <c r="N239" s="355"/>
      <c r="O239" s="76">
        <f t="shared" si="67"/>
        <v>0</v>
      </c>
      <c r="P239" s="355"/>
      <c r="Q239" s="355"/>
      <c r="R239" s="355"/>
      <c r="S239" s="355"/>
      <c r="T239" s="355"/>
      <c r="U239" s="355"/>
      <c r="V239" s="76">
        <f t="shared" si="71"/>
        <v>0</v>
      </c>
      <c r="W239" s="355"/>
      <c r="X239" s="355"/>
      <c r="Y239" s="355"/>
      <c r="Z239" s="355"/>
      <c r="AA239" s="355"/>
      <c r="AB239" s="355"/>
      <c r="AC239" s="76">
        <f t="shared" si="72"/>
        <v>0</v>
      </c>
      <c r="AD239" s="355"/>
      <c r="AE239" s="355"/>
      <c r="AF239" s="355"/>
      <c r="AG239" s="355"/>
      <c r="AH239" s="355"/>
      <c r="AI239" s="355"/>
      <c r="AJ239" s="76">
        <f t="shared" si="68"/>
        <v>0</v>
      </c>
      <c r="AK239" s="355"/>
      <c r="AL239" s="355"/>
      <c r="AM239" s="355"/>
      <c r="AN239" s="355"/>
      <c r="AO239" s="355"/>
      <c r="AP239" s="355"/>
      <c r="AQ239" s="76">
        <f t="shared" si="69"/>
        <v>0</v>
      </c>
      <c r="AS239" s="75">
        <f t="shared" si="70"/>
        <v>224</v>
      </c>
      <c r="AT239" s="76">
        <f t="shared" si="73"/>
        <v>0</v>
      </c>
      <c r="AU239" s="76">
        <f t="shared" si="74"/>
        <v>0</v>
      </c>
      <c r="AV239" s="76">
        <f t="shared" si="75"/>
        <v>0</v>
      </c>
      <c r="AX239" s="75">
        <f t="shared" si="87"/>
        <v>224</v>
      </c>
      <c r="AY239" s="355"/>
      <c r="AZ239" s="355"/>
      <c r="BA239" s="355"/>
      <c r="BB239" s="355"/>
      <c r="BC239" s="355"/>
      <c r="BD239" s="355"/>
      <c r="BE239" s="76">
        <f t="shared" si="76"/>
        <v>0</v>
      </c>
      <c r="BF239" s="355"/>
      <c r="BG239" s="355"/>
      <c r="BH239" s="355"/>
      <c r="BI239" s="355"/>
      <c r="BJ239" s="355"/>
      <c r="BK239" s="355"/>
      <c r="BL239" s="76">
        <f t="shared" si="77"/>
        <v>0</v>
      </c>
      <c r="BM239" s="355"/>
      <c r="BN239" s="355"/>
      <c r="BO239" s="355"/>
      <c r="BP239" s="355"/>
      <c r="BQ239" s="355"/>
      <c r="BR239" s="355"/>
      <c r="BS239" s="76">
        <f t="shared" si="78"/>
        <v>0</v>
      </c>
      <c r="BT239" s="355"/>
      <c r="BU239" s="355"/>
      <c r="BV239" s="355"/>
      <c r="BW239" s="355"/>
      <c r="BX239" s="355"/>
      <c r="BY239" s="355"/>
      <c r="BZ239" s="76">
        <f t="shared" si="79"/>
        <v>0</v>
      </c>
      <c r="CA239" s="355"/>
      <c r="CB239" s="355"/>
      <c r="CC239" s="355"/>
      <c r="CD239" s="355"/>
      <c r="CE239" s="355"/>
      <c r="CF239" s="355"/>
      <c r="CG239" s="76">
        <f t="shared" si="80"/>
        <v>0</v>
      </c>
      <c r="CH239" s="355"/>
      <c r="CI239" s="355"/>
      <c r="CJ239" s="355"/>
      <c r="CK239" s="355"/>
      <c r="CL239" s="355"/>
      <c r="CM239" s="355"/>
      <c r="CN239" s="76">
        <f t="shared" si="81"/>
        <v>0</v>
      </c>
      <c r="CP239" s="75">
        <f t="shared" si="82"/>
        <v>224</v>
      </c>
      <c r="CQ239" s="76">
        <f t="shared" si="83"/>
        <v>0</v>
      </c>
      <c r="CR239" s="76">
        <f t="shared" si="84"/>
        <v>0</v>
      </c>
      <c r="CS239" s="76">
        <f t="shared" si="85"/>
        <v>0</v>
      </c>
    </row>
    <row r="240" spans="1:97" ht="18" customHeight="1" x14ac:dyDescent="0.25">
      <c r="A240" s="75">
        <f t="shared" si="86"/>
        <v>225</v>
      </c>
      <c r="B240" s="355"/>
      <c r="C240" s="355"/>
      <c r="D240" s="355"/>
      <c r="E240" s="355"/>
      <c r="F240" s="355"/>
      <c r="G240" s="355"/>
      <c r="H240" s="76">
        <f t="shared" si="66"/>
        <v>0</v>
      </c>
      <c r="I240" s="355"/>
      <c r="J240" s="355"/>
      <c r="K240" s="355"/>
      <c r="L240" s="355"/>
      <c r="M240" s="355"/>
      <c r="N240" s="355"/>
      <c r="O240" s="76">
        <f t="shared" si="67"/>
        <v>0</v>
      </c>
      <c r="P240" s="355"/>
      <c r="Q240" s="355"/>
      <c r="R240" s="355"/>
      <c r="S240" s="355"/>
      <c r="T240" s="355"/>
      <c r="U240" s="355"/>
      <c r="V240" s="76">
        <f t="shared" si="71"/>
        <v>0</v>
      </c>
      <c r="W240" s="355"/>
      <c r="X240" s="355"/>
      <c r="Y240" s="355"/>
      <c r="Z240" s="355"/>
      <c r="AA240" s="355"/>
      <c r="AB240" s="355"/>
      <c r="AC240" s="76">
        <f t="shared" si="72"/>
        <v>0</v>
      </c>
      <c r="AD240" s="355"/>
      <c r="AE240" s="355"/>
      <c r="AF240" s="355"/>
      <c r="AG240" s="355"/>
      <c r="AH240" s="355"/>
      <c r="AI240" s="355"/>
      <c r="AJ240" s="76">
        <f t="shared" si="68"/>
        <v>0</v>
      </c>
      <c r="AK240" s="355"/>
      <c r="AL240" s="355"/>
      <c r="AM240" s="355"/>
      <c r="AN240" s="355"/>
      <c r="AO240" s="355"/>
      <c r="AP240" s="355"/>
      <c r="AQ240" s="76">
        <f t="shared" si="69"/>
        <v>0</v>
      </c>
      <c r="AS240" s="75">
        <f t="shared" si="70"/>
        <v>225</v>
      </c>
      <c r="AT240" s="76">
        <f t="shared" si="73"/>
        <v>0</v>
      </c>
      <c r="AU240" s="76">
        <f t="shared" si="74"/>
        <v>0</v>
      </c>
      <c r="AV240" s="76">
        <f t="shared" si="75"/>
        <v>0</v>
      </c>
      <c r="AX240" s="75">
        <f t="shared" si="87"/>
        <v>225</v>
      </c>
      <c r="AY240" s="355"/>
      <c r="AZ240" s="355"/>
      <c r="BA240" s="355"/>
      <c r="BB240" s="355"/>
      <c r="BC240" s="355"/>
      <c r="BD240" s="355"/>
      <c r="BE240" s="76">
        <f t="shared" si="76"/>
        <v>0</v>
      </c>
      <c r="BF240" s="355"/>
      <c r="BG240" s="355"/>
      <c r="BH240" s="355"/>
      <c r="BI240" s="355"/>
      <c r="BJ240" s="355"/>
      <c r="BK240" s="355"/>
      <c r="BL240" s="76">
        <f t="shared" si="77"/>
        <v>0</v>
      </c>
      <c r="BM240" s="355"/>
      <c r="BN240" s="355"/>
      <c r="BO240" s="355"/>
      <c r="BP240" s="355"/>
      <c r="BQ240" s="355"/>
      <c r="BR240" s="355"/>
      <c r="BS240" s="76">
        <f t="shared" si="78"/>
        <v>0</v>
      </c>
      <c r="BT240" s="355"/>
      <c r="BU240" s="355"/>
      <c r="BV240" s="355"/>
      <c r="BW240" s="355"/>
      <c r="BX240" s="355"/>
      <c r="BY240" s="355"/>
      <c r="BZ240" s="76">
        <f t="shared" si="79"/>
        <v>0</v>
      </c>
      <c r="CA240" s="355"/>
      <c r="CB240" s="355"/>
      <c r="CC240" s="355"/>
      <c r="CD240" s="355"/>
      <c r="CE240" s="355"/>
      <c r="CF240" s="355"/>
      <c r="CG240" s="76">
        <f t="shared" si="80"/>
        <v>0</v>
      </c>
      <c r="CH240" s="355"/>
      <c r="CI240" s="355"/>
      <c r="CJ240" s="355"/>
      <c r="CK240" s="355"/>
      <c r="CL240" s="355"/>
      <c r="CM240" s="355"/>
      <c r="CN240" s="76">
        <f t="shared" si="81"/>
        <v>0</v>
      </c>
      <c r="CP240" s="75">
        <f t="shared" si="82"/>
        <v>225</v>
      </c>
      <c r="CQ240" s="76">
        <f t="shared" si="83"/>
        <v>0</v>
      </c>
      <c r="CR240" s="76">
        <f t="shared" si="84"/>
        <v>0</v>
      </c>
      <c r="CS240" s="76">
        <f t="shared" si="85"/>
        <v>0</v>
      </c>
    </row>
    <row r="241" spans="1:97" ht="18" customHeight="1" x14ac:dyDescent="0.25">
      <c r="A241" s="75">
        <f t="shared" si="86"/>
        <v>226</v>
      </c>
      <c r="B241" s="355"/>
      <c r="C241" s="355"/>
      <c r="D241" s="355"/>
      <c r="E241" s="355"/>
      <c r="F241" s="355"/>
      <c r="G241" s="355"/>
      <c r="H241" s="76">
        <f t="shared" si="66"/>
        <v>0</v>
      </c>
      <c r="I241" s="355"/>
      <c r="J241" s="355"/>
      <c r="K241" s="355"/>
      <c r="L241" s="355"/>
      <c r="M241" s="355"/>
      <c r="N241" s="355"/>
      <c r="O241" s="76">
        <f t="shared" si="67"/>
        <v>0</v>
      </c>
      <c r="P241" s="355"/>
      <c r="Q241" s="355"/>
      <c r="R241" s="355"/>
      <c r="S241" s="355"/>
      <c r="T241" s="355"/>
      <c r="U241" s="355"/>
      <c r="V241" s="76">
        <f t="shared" si="71"/>
        <v>0</v>
      </c>
      <c r="W241" s="355"/>
      <c r="X241" s="355"/>
      <c r="Y241" s="355"/>
      <c r="Z241" s="355"/>
      <c r="AA241" s="355"/>
      <c r="AB241" s="355"/>
      <c r="AC241" s="76">
        <f t="shared" si="72"/>
        <v>0</v>
      </c>
      <c r="AD241" s="355"/>
      <c r="AE241" s="355"/>
      <c r="AF241" s="355"/>
      <c r="AG241" s="355"/>
      <c r="AH241" s="355"/>
      <c r="AI241" s="355"/>
      <c r="AJ241" s="76">
        <f t="shared" si="68"/>
        <v>0</v>
      </c>
      <c r="AK241" s="355"/>
      <c r="AL241" s="355"/>
      <c r="AM241" s="355"/>
      <c r="AN241" s="355"/>
      <c r="AO241" s="355"/>
      <c r="AP241" s="355"/>
      <c r="AQ241" s="76">
        <f t="shared" si="69"/>
        <v>0</v>
      </c>
      <c r="AS241" s="75">
        <f t="shared" si="70"/>
        <v>226</v>
      </c>
      <c r="AT241" s="76">
        <f t="shared" si="73"/>
        <v>0</v>
      </c>
      <c r="AU241" s="76">
        <f t="shared" si="74"/>
        <v>0</v>
      </c>
      <c r="AV241" s="76">
        <f t="shared" si="75"/>
        <v>0</v>
      </c>
      <c r="AX241" s="75">
        <f t="shared" si="87"/>
        <v>226</v>
      </c>
      <c r="AY241" s="355"/>
      <c r="AZ241" s="355"/>
      <c r="BA241" s="355"/>
      <c r="BB241" s="355"/>
      <c r="BC241" s="355"/>
      <c r="BD241" s="355"/>
      <c r="BE241" s="76">
        <f t="shared" si="76"/>
        <v>0</v>
      </c>
      <c r="BF241" s="355"/>
      <c r="BG241" s="355"/>
      <c r="BH241" s="355"/>
      <c r="BI241" s="355"/>
      <c r="BJ241" s="355"/>
      <c r="BK241" s="355"/>
      <c r="BL241" s="76">
        <f t="shared" si="77"/>
        <v>0</v>
      </c>
      <c r="BM241" s="355"/>
      <c r="BN241" s="355"/>
      <c r="BO241" s="355"/>
      <c r="BP241" s="355"/>
      <c r="BQ241" s="355"/>
      <c r="BR241" s="355"/>
      <c r="BS241" s="76">
        <f t="shared" si="78"/>
        <v>0</v>
      </c>
      <c r="BT241" s="355"/>
      <c r="BU241" s="355"/>
      <c r="BV241" s="355"/>
      <c r="BW241" s="355"/>
      <c r="BX241" s="355"/>
      <c r="BY241" s="355"/>
      <c r="BZ241" s="76">
        <f t="shared" si="79"/>
        <v>0</v>
      </c>
      <c r="CA241" s="355"/>
      <c r="CB241" s="355"/>
      <c r="CC241" s="355"/>
      <c r="CD241" s="355"/>
      <c r="CE241" s="355"/>
      <c r="CF241" s="355"/>
      <c r="CG241" s="76">
        <f t="shared" si="80"/>
        <v>0</v>
      </c>
      <c r="CH241" s="355"/>
      <c r="CI241" s="355"/>
      <c r="CJ241" s="355"/>
      <c r="CK241" s="355"/>
      <c r="CL241" s="355"/>
      <c r="CM241" s="355"/>
      <c r="CN241" s="76">
        <f t="shared" si="81"/>
        <v>0</v>
      </c>
      <c r="CP241" s="75">
        <f t="shared" si="82"/>
        <v>226</v>
      </c>
      <c r="CQ241" s="76">
        <f t="shared" si="83"/>
        <v>0</v>
      </c>
      <c r="CR241" s="76">
        <f t="shared" si="84"/>
        <v>0</v>
      </c>
      <c r="CS241" s="76">
        <f t="shared" si="85"/>
        <v>0</v>
      </c>
    </row>
    <row r="242" spans="1:97" ht="18" customHeight="1" x14ac:dyDescent="0.25">
      <c r="A242" s="75">
        <f t="shared" si="86"/>
        <v>227</v>
      </c>
      <c r="B242" s="355"/>
      <c r="C242" s="355"/>
      <c r="D242" s="355"/>
      <c r="E242" s="355"/>
      <c r="F242" s="355"/>
      <c r="G242" s="355"/>
      <c r="H242" s="76">
        <f t="shared" si="66"/>
        <v>0</v>
      </c>
      <c r="I242" s="355"/>
      <c r="J242" s="355"/>
      <c r="K242" s="355"/>
      <c r="L242" s="355"/>
      <c r="M242" s="355"/>
      <c r="N242" s="355"/>
      <c r="O242" s="76">
        <f t="shared" si="67"/>
        <v>0</v>
      </c>
      <c r="P242" s="355"/>
      <c r="Q242" s="355"/>
      <c r="R242" s="355"/>
      <c r="S242" s="355"/>
      <c r="T242" s="355"/>
      <c r="U242" s="355"/>
      <c r="V242" s="76">
        <f t="shared" si="71"/>
        <v>0</v>
      </c>
      <c r="W242" s="355"/>
      <c r="X242" s="355"/>
      <c r="Y242" s="355"/>
      <c r="Z242" s="355"/>
      <c r="AA242" s="355"/>
      <c r="AB242" s="355"/>
      <c r="AC242" s="76">
        <f t="shared" si="72"/>
        <v>0</v>
      </c>
      <c r="AD242" s="355"/>
      <c r="AE242" s="355"/>
      <c r="AF242" s="355"/>
      <c r="AG242" s="355"/>
      <c r="AH242" s="355"/>
      <c r="AI242" s="355"/>
      <c r="AJ242" s="76">
        <f t="shared" si="68"/>
        <v>0</v>
      </c>
      <c r="AK242" s="355"/>
      <c r="AL242" s="355"/>
      <c r="AM242" s="355"/>
      <c r="AN242" s="355"/>
      <c r="AO242" s="355"/>
      <c r="AP242" s="355"/>
      <c r="AQ242" s="76">
        <f t="shared" si="69"/>
        <v>0</v>
      </c>
      <c r="AS242" s="75">
        <f t="shared" si="70"/>
        <v>227</v>
      </c>
      <c r="AT242" s="76">
        <f t="shared" si="73"/>
        <v>0</v>
      </c>
      <c r="AU242" s="76">
        <f t="shared" si="74"/>
        <v>0</v>
      </c>
      <c r="AV242" s="76">
        <f t="shared" si="75"/>
        <v>0</v>
      </c>
      <c r="AX242" s="75">
        <f t="shared" si="87"/>
        <v>227</v>
      </c>
      <c r="AY242" s="355"/>
      <c r="AZ242" s="355"/>
      <c r="BA242" s="355"/>
      <c r="BB242" s="355"/>
      <c r="BC242" s="355"/>
      <c r="BD242" s="355"/>
      <c r="BE242" s="76">
        <f t="shared" si="76"/>
        <v>0</v>
      </c>
      <c r="BF242" s="355"/>
      <c r="BG242" s="355"/>
      <c r="BH242" s="355"/>
      <c r="BI242" s="355"/>
      <c r="BJ242" s="355"/>
      <c r="BK242" s="355"/>
      <c r="BL242" s="76">
        <f t="shared" si="77"/>
        <v>0</v>
      </c>
      <c r="BM242" s="355"/>
      <c r="BN242" s="355"/>
      <c r="BO242" s="355"/>
      <c r="BP242" s="355"/>
      <c r="BQ242" s="355"/>
      <c r="BR242" s="355"/>
      <c r="BS242" s="76">
        <f t="shared" si="78"/>
        <v>0</v>
      </c>
      <c r="BT242" s="355"/>
      <c r="BU242" s="355"/>
      <c r="BV242" s="355"/>
      <c r="BW242" s="355"/>
      <c r="BX242" s="355"/>
      <c r="BY242" s="355"/>
      <c r="BZ242" s="76">
        <f t="shared" si="79"/>
        <v>0</v>
      </c>
      <c r="CA242" s="355"/>
      <c r="CB242" s="355"/>
      <c r="CC242" s="355"/>
      <c r="CD242" s="355"/>
      <c r="CE242" s="355"/>
      <c r="CF242" s="355"/>
      <c r="CG242" s="76">
        <f t="shared" si="80"/>
        <v>0</v>
      </c>
      <c r="CH242" s="355"/>
      <c r="CI242" s="355"/>
      <c r="CJ242" s="355"/>
      <c r="CK242" s="355"/>
      <c r="CL242" s="355"/>
      <c r="CM242" s="355"/>
      <c r="CN242" s="76">
        <f t="shared" si="81"/>
        <v>0</v>
      </c>
      <c r="CP242" s="75">
        <f t="shared" si="82"/>
        <v>227</v>
      </c>
      <c r="CQ242" s="76">
        <f t="shared" si="83"/>
        <v>0</v>
      </c>
      <c r="CR242" s="76">
        <f t="shared" si="84"/>
        <v>0</v>
      </c>
      <c r="CS242" s="76">
        <f t="shared" si="85"/>
        <v>0</v>
      </c>
    </row>
    <row r="243" spans="1:97" ht="18" customHeight="1" x14ac:dyDescent="0.25">
      <c r="A243" s="75">
        <f t="shared" si="86"/>
        <v>228</v>
      </c>
      <c r="B243" s="355"/>
      <c r="C243" s="355"/>
      <c r="D243" s="355"/>
      <c r="E243" s="355"/>
      <c r="F243" s="355"/>
      <c r="G243" s="355"/>
      <c r="H243" s="76">
        <f t="shared" ref="H243:H306" si="88">SUM(C243:F243)-B243-G243</f>
        <v>0</v>
      </c>
      <c r="I243" s="355"/>
      <c r="J243" s="355"/>
      <c r="K243" s="355"/>
      <c r="L243" s="355"/>
      <c r="M243" s="355"/>
      <c r="N243" s="355"/>
      <c r="O243" s="76">
        <f t="shared" ref="O243:O306" si="89">SUM(J243:M243)-I243-N243</f>
        <v>0</v>
      </c>
      <c r="P243" s="355"/>
      <c r="Q243" s="355"/>
      <c r="R243" s="355"/>
      <c r="S243" s="355"/>
      <c r="T243" s="355"/>
      <c r="U243" s="355"/>
      <c r="V243" s="76">
        <f t="shared" si="71"/>
        <v>0</v>
      </c>
      <c r="W243" s="355"/>
      <c r="X243" s="355"/>
      <c r="Y243" s="355"/>
      <c r="Z243" s="355"/>
      <c r="AA243" s="355"/>
      <c r="AB243" s="355"/>
      <c r="AC243" s="76">
        <f t="shared" si="72"/>
        <v>0</v>
      </c>
      <c r="AD243" s="355"/>
      <c r="AE243" s="355"/>
      <c r="AF243" s="355"/>
      <c r="AG243" s="355"/>
      <c r="AH243" s="355"/>
      <c r="AI243" s="355"/>
      <c r="AJ243" s="76">
        <f t="shared" ref="AJ243:AJ306" si="90">SUM(AE243:AH243)-AD243-AI243</f>
        <v>0</v>
      </c>
      <c r="AK243" s="355"/>
      <c r="AL243" s="355"/>
      <c r="AM243" s="355"/>
      <c r="AN243" s="355"/>
      <c r="AO243" s="355"/>
      <c r="AP243" s="355"/>
      <c r="AQ243" s="76">
        <f t="shared" ref="AQ243:AQ306" si="91">SUM(AL243:AO243)-AK243-AP243</f>
        <v>0</v>
      </c>
      <c r="AS243" s="75">
        <f t="shared" ref="AS243:AS306" si="92">A243</f>
        <v>228</v>
      </c>
      <c r="AT243" s="76">
        <f t="shared" si="73"/>
        <v>0</v>
      </c>
      <c r="AU243" s="76">
        <f t="shared" si="74"/>
        <v>0</v>
      </c>
      <c r="AV243" s="76">
        <f t="shared" si="75"/>
        <v>0</v>
      </c>
      <c r="AX243" s="75">
        <f t="shared" si="87"/>
        <v>228</v>
      </c>
      <c r="AY243" s="355"/>
      <c r="AZ243" s="355"/>
      <c r="BA243" s="355"/>
      <c r="BB243" s="355"/>
      <c r="BC243" s="355"/>
      <c r="BD243" s="355"/>
      <c r="BE243" s="76">
        <f t="shared" si="76"/>
        <v>0</v>
      </c>
      <c r="BF243" s="355"/>
      <c r="BG243" s="355"/>
      <c r="BH243" s="355"/>
      <c r="BI243" s="355"/>
      <c r="BJ243" s="355"/>
      <c r="BK243" s="355"/>
      <c r="BL243" s="76">
        <f t="shared" si="77"/>
        <v>0</v>
      </c>
      <c r="BM243" s="355"/>
      <c r="BN243" s="355"/>
      <c r="BO243" s="355"/>
      <c r="BP243" s="355"/>
      <c r="BQ243" s="355"/>
      <c r="BR243" s="355"/>
      <c r="BS243" s="76">
        <f t="shared" si="78"/>
        <v>0</v>
      </c>
      <c r="BT243" s="355"/>
      <c r="BU243" s="355"/>
      <c r="BV243" s="355"/>
      <c r="BW243" s="355"/>
      <c r="BX243" s="355"/>
      <c r="BY243" s="355"/>
      <c r="BZ243" s="76">
        <f t="shared" si="79"/>
        <v>0</v>
      </c>
      <c r="CA243" s="355"/>
      <c r="CB243" s="355"/>
      <c r="CC243" s="355"/>
      <c r="CD243" s="355"/>
      <c r="CE243" s="355"/>
      <c r="CF243" s="355"/>
      <c r="CG243" s="76">
        <f t="shared" si="80"/>
        <v>0</v>
      </c>
      <c r="CH243" s="355"/>
      <c r="CI243" s="355"/>
      <c r="CJ243" s="355"/>
      <c r="CK243" s="355"/>
      <c r="CL243" s="355"/>
      <c r="CM243" s="355"/>
      <c r="CN243" s="76">
        <f t="shared" si="81"/>
        <v>0</v>
      </c>
      <c r="CP243" s="75">
        <f t="shared" si="82"/>
        <v>228</v>
      </c>
      <c r="CQ243" s="76">
        <f t="shared" si="83"/>
        <v>0</v>
      </c>
      <c r="CR243" s="76">
        <f t="shared" si="84"/>
        <v>0</v>
      </c>
      <c r="CS243" s="76">
        <f t="shared" si="85"/>
        <v>0</v>
      </c>
    </row>
    <row r="244" spans="1:97" ht="18" customHeight="1" x14ac:dyDescent="0.25">
      <c r="A244" s="75">
        <f t="shared" si="86"/>
        <v>229</v>
      </c>
      <c r="B244" s="355"/>
      <c r="C244" s="355"/>
      <c r="D244" s="355"/>
      <c r="E244" s="355"/>
      <c r="F244" s="355"/>
      <c r="G244" s="355"/>
      <c r="H244" s="76">
        <f t="shared" si="88"/>
        <v>0</v>
      </c>
      <c r="I244" s="355"/>
      <c r="J244" s="355"/>
      <c r="K244" s="355"/>
      <c r="L244" s="355"/>
      <c r="M244" s="355"/>
      <c r="N244" s="355"/>
      <c r="O244" s="76">
        <f t="shared" si="89"/>
        <v>0</v>
      </c>
      <c r="P244" s="355"/>
      <c r="Q244" s="355"/>
      <c r="R244" s="355"/>
      <c r="S244" s="355"/>
      <c r="T244" s="355"/>
      <c r="U244" s="355"/>
      <c r="V244" s="76">
        <f t="shared" si="71"/>
        <v>0</v>
      </c>
      <c r="W244" s="355"/>
      <c r="X244" s="355"/>
      <c r="Y244" s="355"/>
      <c r="Z244" s="355"/>
      <c r="AA244" s="355"/>
      <c r="AB244" s="355"/>
      <c r="AC244" s="76">
        <f t="shared" si="72"/>
        <v>0</v>
      </c>
      <c r="AD244" s="355"/>
      <c r="AE244" s="355"/>
      <c r="AF244" s="355"/>
      <c r="AG244" s="355"/>
      <c r="AH244" s="355"/>
      <c r="AI244" s="355"/>
      <c r="AJ244" s="76">
        <f t="shared" si="90"/>
        <v>0</v>
      </c>
      <c r="AK244" s="355"/>
      <c r="AL244" s="355"/>
      <c r="AM244" s="355"/>
      <c r="AN244" s="355"/>
      <c r="AO244" s="355"/>
      <c r="AP244" s="355"/>
      <c r="AQ244" s="76">
        <f t="shared" si="91"/>
        <v>0</v>
      </c>
      <c r="AS244" s="75">
        <f t="shared" si="92"/>
        <v>229</v>
      </c>
      <c r="AT244" s="76">
        <f t="shared" si="73"/>
        <v>0</v>
      </c>
      <c r="AU244" s="76">
        <f t="shared" si="74"/>
        <v>0</v>
      </c>
      <c r="AV244" s="76">
        <f t="shared" si="75"/>
        <v>0</v>
      </c>
      <c r="AX244" s="75">
        <f t="shared" si="87"/>
        <v>229</v>
      </c>
      <c r="AY244" s="355"/>
      <c r="AZ244" s="355"/>
      <c r="BA244" s="355"/>
      <c r="BB244" s="355"/>
      <c r="BC244" s="355"/>
      <c r="BD244" s="355"/>
      <c r="BE244" s="76">
        <f t="shared" si="76"/>
        <v>0</v>
      </c>
      <c r="BF244" s="355"/>
      <c r="BG244" s="355"/>
      <c r="BH244" s="355"/>
      <c r="BI244" s="355"/>
      <c r="BJ244" s="355"/>
      <c r="BK244" s="355"/>
      <c r="BL244" s="76">
        <f t="shared" si="77"/>
        <v>0</v>
      </c>
      <c r="BM244" s="355"/>
      <c r="BN244" s="355"/>
      <c r="BO244" s="355"/>
      <c r="BP244" s="355"/>
      <c r="BQ244" s="355"/>
      <c r="BR244" s="355"/>
      <c r="BS244" s="76">
        <f t="shared" si="78"/>
        <v>0</v>
      </c>
      <c r="BT244" s="355"/>
      <c r="BU244" s="355"/>
      <c r="BV244" s="355"/>
      <c r="BW244" s="355"/>
      <c r="BX244" s="355"/>
      <c r="BY244" s="355"/>
      <c r="BZ244" s="76">
        <f t="shared" si="79"/>
        <v>0</v>
      </c>
      <c r="CA244" s="355"/>
      <c r="CB244" s="355"/>
      <c r="CC244" s="355"/>
      <c r="CD244" s="355"/>
      <c r="CE244" s="355"/>
      <c r="CF244" s="355"/>
      <c r="CG244" s="76">
        <f t="shared" si="80"/>
        <v>0</v>
      </c>
      <c r="CH244" s="355"/>
      <c r="CI244" s="355"/>
      <c r="CJ244" s="355"/>
      <c r="CK244" s="355"/>
      <c r="CL244" s="355"/>
      <c r="CM244" s="355"/>
      <c r="CN244" s="76">
        <f t="shared" si="81"/>
        <v>0</v>
      </c>
      <c r="CP244" s="75">
        <f t="shared" si="82"/>
        <v>229</v>
      </c>
      <c r="CQ244" s="76">
        <f t="shared" si="83"/>
        <v>0</v>
      </c>
      <c r="CR244" s="76">
        <f t="shared" si="84"/>
        <v>0</v>
      </c>
      <c r="CS244" s="76">
        <f t="shared" si="85"/>
        <v>0</v>
      </c>
    </row>
    <row r="245" spans="1:97" ht="18" customHeight="1" x14ac:dyDescent="0.25">
      <c r="A245" s="75">
        <f t="shared" si="86"/>
        <v>230</v>
      </c>
      <c r="B245" s="355"/>
      <c r="C245" s="355"/>
      <c r="D245" s="355"/>
      <c r="E245" s="355"/>
      <c r="F245" s="355"/>
      <c r="G245" s="355"/>
      <c r="H245" s="76">
        <f t="shared" si="88"/>
        <v>0</v>
      </c>
      <c r="I245" s="355"/>
      <c r="J245" s="355"/>
      <c r="K245" s="355"/>
      <c r="L245" s="355"/>
      <c r="M245" s="355"/>
      <c r="N245" s="355"/>
      <c r="O245" s="76">
        <f t="shared" si="89"/>
        <v>0</v>
      </c>
      <c r="P245" s="355"/>
      <c r="Q245" s="355"/>
      <c r="R245" s="355"/>
      <c r="S245" s="355"/>
      <c r="T245" s="355"/>
      <c r="U245" s="355"/>
      <c r="V245" s="76">
        <f t="shared" si="71"/>
        <v>0</v>
      </c>
      <c r="W245" s="355"/>
      <c r="X245" s="355"/>
      <c r="Y245" s="355"/>
      <c r="Z245" s="355"/>
      <c r="AA245" s="355"/>
      <c r="AB245" s="355"/>
      <c r="AC245" s="76">
        <f t="shared" si="72"/>
        <v>0</v>
      </c>
      <c r="AD245" s="355"/>
      <c r="AE245" s="355"/>
      <c r="AF245" s="355"/>
      <c r="AG245" s="355"/>
      <c r="AH245" s="355"/>
      <c r="AI245" s="355"/>
      <c r="AJ245" s="76">
        <f t="shared" si="90"/>
        <v>0</v>
      </c>
      <c r="AK245" s="355"/>
      <c r="AL245" s="355"/>
      <c r="AM245" s="355"/>
      <c r="AN245" s="355"/>
      <c r="AO245" s="355"/>
      <c r="AP245" s="355"/>
      <c r="AQ245" s="76">
        <f t="shared" si="91"/>
        <v>0</v>
      </c>
      <c r="AS245" s="75">
        <f t="shared" si="92"/>
        <v>230</v>
      </c>
      <c r="AT245" s="76">
        <f t="shared" si="73"/>
        <v>0</v>
      </c>
      <c r="AU245" s="76">
        <f t="shared" si="74"/>
        <v>0</v>
      </c>
      <c r="AV245" s="76">
        <f t="shared" si="75"/>
        <v>0</v>
      </c>
      <c r="AX245" s="75">
        <f t="shared" si="87"/>
        <v>230</v>
      </c>
      <c r="AY245" s="355"/>
      <c r="AZ245" s="355"/>
      <c r="BA245" s="355"/>
      <c r="BB245" s="355"/>
      <c r="BC245" s="355"/>
      <c r="BD245" s="355"/>
      <c r="BE245" s="76">
        <f t="shared" si="76"/>
        <v>0</v>
      </c>
      <c r="BF245" s="355"/>
      <c r="BG245" s="355"/>
      <c r="BH245" s="355"/>
      <c r="BI245" s="355"/>
      <c r="BJ245" s="355"/>
      <c r="BK245" s="355"/>
      <c r="BL245" s="76">
        <f t="shared" si="77"/>
        <v>0</v>
      </c>
      <c r="BM245" s="355"/>
      <c r="BN245" s="355"/>
      <c r="BO245" s="355"/>
      <c r="BP245" s="355"/>
      <c r="BQ245" s="355"/>
      <c r="BR245" s="355"/>
      <c r="BS245" s="76">
        <f t="shared" si="78"/>
        <v>0</v>
      </c>
      <c r="BT245" s="355"/>
      <c r="BU245" s="355"/>
      <c r="BV245" s="355"/>
      <c r="BW245" s="355"/>
      <c r="BX245" s="355"/>
      <c r="BY245" s="355"/>
      <c r="BZ245" s="76">
        <f t="shared" si="79"/>
        <v>0</v>
      </c>
      <c r="CA245" s="355"/>
      <c r="CB245" s="355"/>
      <c r="CC245" s="355"/>
      <c r="CD245" s="355"/>
      <c r="CE245" s="355"/>
      <c r="CF245" s="355"/>
      <c r="CG245" s="76">
        <f t="shared" si="80"/>
        <v>0</v>
      </c>
      <c r="CH245" s="355"/>
      <c r="CI245" s="355"/>
      <c r="CJ245" s="355"/>
      <c r="CK245" s="355"/>
      <c r="CL245" s="355"/>
      <c r="CM245" s="355"/>
      <c r="CN245" s="76">
        <f t="shared" si="81"/>
        <v>0</v>
      </c>
      <c r="CP245" s="75">
        <f t="shared" si="82"/>
        <v>230</v>
      </c>
      <c r="CQ245" s="76">
        <f t="shared" si="83"/>
        <v>0</v>
      </c>
      <c r="CR245" s="76">
        <f t="shared" si="84"/>
        <v>0</v>
      </c>
      <c r="CS245" s="76">
        <f t="shared" si="85"/>
        <v>0</v>
      </c>
    </row>
    <row r="246" spans="1:97" ht="18" customHeight="1" x14ac:dyDescent="0.25">
      <c r="A246" s="75">
        <f t="shared" si="86"/>
        <v>231</v>
      </c>
      <c r="B246" s="355"/>
      <c r="C246" s="355"/>
      <c r="D246" s="355"/>
      <c r="E246" s="355"/>
      <c r="F246" s="355"/>
      <c r="G246" s="355"/>
      <c r="H246" s="76">
        <f t="shared" si="88"/>
        <v>0</v>
      </c>
      <c r="I246" s="355"/>
      <c r="J246" s="355"/>
      <c r="K246" s="355"/>
      <c r="L246" s="355"/>
      <c r="M246" s="355"/>
      <c r="N246" s="355"/>
      <c r="O246" s="76">
        <f t="shared" si="89"/>
        <v>0</v>
      </c>
      <c r="P246" s="355"/>
      <c r="Q246" s="355"/>
      <c r="R246" s="355"/>
      <c r="S246" s="355"/>
      <c r="T246" s="355"/>
      <c r="U246" s="355"/>
      <c r="V246" s="76">
        <f t="shared" si="71"/>
        <v>0</v>
      </c>
      <c r="W246" s="355"/>
      <c r="X246" s="355"/>
      <c r="Y246" s="355"/>
      <c r="Z246" s="355"/>
      <c r="AA246" s="355"/>
      <c r="AB246" s="355"/>
      <c r="AC246" s="76">
        <f t="shared" si="72"/>
        <v>0</v>
      </c>
      <c r="AD246" s="355"/>
      <c r="AE246" s="355"/>
      <c r="AF246" s="355"/>
      <c r="AG246" s="355"/>
      <c r="AH246" s="355"/>
      <c r="AI246" s="355"/>
      <c r="AJ246" s="76">
        <f t="shared" si="90"/>
        <v>0</v>
      </c>
      <c r="AK246" s="355"/>
      <c r="AL246" s="355"/>
      <c r="AM246" s="355"/>
      <c r="AN246" s="355"/>
      <c r="AO246" s="355"/>
      <c r="AP246" s="355"/>
      <c r="AQ246" s="76">
        <f t="shared" si="91"/>
        <v>0</v>
      </c>
      <c r="AS246" s="75">
        <f t="shared" si="92"/>
        <v>231</v>
      </c>
      <c r="AT246" s="76">
        <f t="shared" si="73"/>
        <v>0</v>
      </c>
      <c r="AU246" s="76">
        <f t="shared" si="74"/>
        <v>0</v>
      </c>
      <c r="AV246" s="76">
        <f t="shared" si="75"/>
        <v>0</v>
      </c>
      <c r="AX246" s="75">
        <f t="shared" si="87"/>
        <v>231</v>
      </c>
      <c r="AY246" s="355"/>
      <c r="AZ246" s="355"/>
      <c r="BA246" s="355"/>
      <c r="BB246" s="355"/>
      <c r="BC246" s="355"/>
      <c r="BD246" s="355"/>
      <c r="BE246" s="76">
        <f t="shared" si="76"/>
        <v>0</v>
      </c>
      <c r="BF246" s="355"/>
      <c r="BG246" s="355"/>
      <c r="BH246" s="355"/>
      <c r="BI246" s="355"/>
      <c r="BJ246" s="355"/>
      <c r="BK246" s="355"/>
      <c r="BL246" s="76">
        <f t="shared" si="77"/>
        <v>0</v>
      </c>
      <c r="BM246" s="355"/>
      <c r="BN246" s="355"/>
      <c r="BO246" s="355"/>
      <c r="BP246" s="355"/>
      <c r="BQ246" s="355"/>
      <c r="BR246" s="355"/>
      <c r="BS246" s="76">
        <f t="shared" si="78"/>
        <v>0</v>
      </c>
      <c r="BT246" s="355"/>
      <c r="BU246" s="355"/>
      <c r="BV246" s="355"/>
      <c r="BW246" s="355"/>
      <c r="BX246" s="355"/>
      <c r="BY246" s="355"/>
      <c r="BZ246" s="76">
        <f t="shared" si="79"/>
        <v>0</v>
      </c>
      <c r="CA246" s="355"/>
      <c r="CB246" s="355"/>
      <c r="CC246" s="355"/>
      <c r="CD246" s="355"/>
      <c r="CE246" s="355"/>
      <c r="CF246" s="355"/>
      <c r="CG246" s="76">
        <f t="shared" si="80"/>
        <v>0</v>
      </c>
      <c r="CH246" s="355"/>
      <c r="CI246" s="355"/>
      <c r="CJ246" s="355"/>
      <c r="CK246" s="355"/>
      <c r="CL246" s="355"/>
      <c r="CM246" s="355"/>
      <c r="CN246" s="76">
        <f t="shared" si="81"/>
        <v>0</v>
      </c>
      <c r="CP246" s="75">
        <f t="shared" si="82"/>
        <v>231</v>
      </c>
      <c r="CQ246" s="76">
        <f t="shared" si="83"/>
        <v>0</v>
      </c>
      <c r="CR246" s="76">
        <f t="shared" si="84"/>
        <v>0</v>
      </c>
      <c r="CS246" s="76">
        <f t="shared" si="85"/>
        <v>0</v>
      </c>
    </row>
    <row r="247" spans="1:97" ht="18" customHeight="1" x14ac:dyDescent="0.25">
      <c r="A247" s="75">
        <f t="shared" si="86"/>
        <v>232</v>
      </c>
      <c r="B247" s="355"/>
      <c r="C247" s="355"/>
      <c r="D247" s="355"/>
      <c r="E247" s="355"/>
      <c r="F247" s="355"/>
      <c r="G247" s="355"/>
      <c r="H247" s="76">
        <f t="shared" si="88"/>
        <v>0</v>
      </c>
      <c r="I247" s="355"/>
      <c r="J247" s="355"/>
      <c r="K247" s="355"/>
      <c r="L247" s="355"/>
      <c r="M247" s="355"/>
      <c r="N247" s="355"/>
      <c r="O247" s="76">
        <f t="shared" si="89"/>
        <v>0</v>
      </c>
      <c r="P247" s="355"/>
      <c r="Q247" s="355"/>
      <c r="R247" s="355"/>
      <c r="S247" s="355"/>
      <c r="T247" s="355"/>
      <c r="U247" s="355"/>
      <c r="V247" s="76">
        <f t="shared" si="71"/>
        <v>0</v>
      </c>
      <c r="W247" s="355"/>
      <c r="X247" s="355"/>
      <c r="Y247" s="355"/>
      <c r="Z247" s="355"/>
      <c r="AA247" s="355"/>
      <c r="AB247" s="355"/>
      <c r="AC247" s="76">
        <f t="shared" si="72"/>
        <v>0</v>
      </c>
      <c r="AD247" s="355"/>
      <c r="AE247" s="355"/>
      <c r="AF247" s="355"/>
      <c r="AG247" s="355"/>
      <c r="AH247" s="355"/>
      <c r="AI247" s="355"/>
      <c r="AJ247" s="76">
        <f t="shared" si="90"/>
        <v>0</v>
      </c>
      <c r="AK247" s="355"/>
      <c r="AL247" s="355"/>
      <c r="AM247" s="355"/>
      <c r="AN247" s="355"/>
      <c r="AO247" s="355"/>
      <c r="AP247" s="355"/>
      <c r="AQ247" s="76">
        <f t="shared" si="91"/>
        <v>0</v>
      </c>
      <c r="AS247" s="75">
        <f t="shared" si="92"/>
        <v>232</v>
      </c>
      <c r="AT247" s="76">
        <f t="shared" si="73"/>
        <v>0</v>
      </c>
      <c r="AU247" s="76">
        <f t="shared" si="74"/>
        <v>0</v>
      </c>
      <c r="AV247" s="76">
        <f t="shared" si="75"/>
        <v>0</v>
      </c>
      <c r="AX247" s="75">
        <f t="shared" si="87"/>
        <v>232</v>
      </c>
      <c r="AY247" s="355"/>
      <c r="AZ247" s="355"/>
      <c r="BA247" s="355"/>
      <c r="BB247" s="355"/>
      <c r="BC247" s="355"/>
      <c r="BD247" s="355"/>
      <c r="BE247" s="76">
        <f t="shared" si="76"/>
        <v>0</v>
      </c>
      <c r="BF247" s="355"/>
      <c r="BG247" s="355"/>
      <c r="BH247" s="355"/>
      <c r="BI247" s="355"/>
      <c r="BJ247" s="355"/>
      <c r="BK247" s="355"/>
      <c r="BL247" s="76">
        <f t="shared" si="77"/>
        <v>0</v>
      </c>
      <c r="BM247" s="355"/>
      <c r="BN247" s="355"/>
      <c r="BO247" s="355"/>
      <c r="BP247" s="355"/>
      <c r="BQ247" s="355"/>
      <c r="BR247" s="355"/>
      <c r="BS247" s="76">
        <f t="shared" si="78"/>
        <v>0</v>
      </c>
      <c r="BT247" s="355"/>
      <c r="BU247" s="355"/>
      <c r="BV247" s="355"/>
      <c r="BW247" s="355"/>
      <c r="BX247" s="355"/>
      <c r="BY247" s="355"/>
      <c r="BZ247" s="76">
        <f t="shared" si="79"/>
        <v>0</v>
      </c>
      <c r="CA247" s="355"/>
      <c r="CB247" s="355"/>
      <c r="CC247" s="355"/>
      <c r="CD247" s="355"/>
      <c r="CE247" s="355"/>
      <c r="CF247" s="355"/>
      <c r="CG247" s="76">
        <f t="shared" si="80"/>
        <v>0</v>
      </c>
      <c r="CH247" s="355"/>
      <c r="CI247" s="355"/>
      <c r="CJ247" s="355"/>
      <c r="CK247" s="355"/>
      <c r="CL247" s="355"/>
      <c r="CM247" s="355"/>
      <c r="CN247" s="76">
        <f t="shared" si="81"/>
        <v>0</v>
      </c>
      <c r="CP247" s="75">
        <f t="shared" si="82"/>
        <v>232</v>
      </c>
      <c r="CQ247" s="76">
        <f t="shared" si="83"/>
        <v>0</v>
      </c>
      <c r="CR247" s="76">
        <f t="shared" si="84"/>
        <v>0</v>
      </c>
      <c r="CS247" s="76">
        <f t="shared" si="85"/>
        <v>0</v>
      </c>
    </row>
    <row r="248" spans="1:97" ht="18" customHeight="1" x14ac:dyDescent="0.25">
      <c r="A248" s="75">
        <f t="shared" si="86"/>
        <v>233</v>
      </c>
      <c r="B248" s="355"/>
      <c r="C248" s="355"/>
      <c r="D248" s="355"/>
      <c r="E248" s="355"/>
      <c r="F248" s="355"/>
      <c r="G248" s="355"/>
      <c r="H248" s="76">
        <f t="shared" si="88"/>
        <v>0</v>
      </c>
      <c r="I248" s="355"/>
      <c r="J248" s="355"/>
      <c r="K248" s="355"/>
      <c r="L248" s="355"/>
      <c r="M248" s="355"/>
      <c r="N248" s="355"/>
      <c r="O248" s="76">
        <f t="shared" si="89"/>
        <v>0</v>
      </c>
      <c r="P248" s="355"/>
      <c r="Q248" s="355"/>
      <c r="R248" s="355"/>
      <c r="S248" s="355"/>
      <c r="T248" s="355"/>
      <c r="U248" s="355"/>
      <c r="V248" s="76">
        <f t="shared" si="71"/>
        <v>0</v>
      </c>
      <c r="W248" s="355"/>
      <c r="X248" s="355"/>
      <c r="Y248" s="355"/>
      <c r="Z248" s="355"/>
      <c r="AA248" s="355"/>
      <c r="AB248" s="355"/>
      <c r="AC248" s="76">
        <f t="shared" si="72"/>
        <v>0</v>
      </c>
      <c r="AD248" s="355"/>
      <c r="AE248" s="355"/>
      <c r="AF248" s="355"/>
      <c r="AG248" s="355"/>
      <c r="AH248" s="355"/>
      <c r="AI248" s="355"/>
      <c r="AJ248" s="76">
        <f t="shared" si="90"/>
        <v>0</v>
      </c>
      <c r="AK248" s="355"/>
      <c r="AL248" s="355"/>
      <c r="AM248" s="355"/>
      <c r="AN248" s="355"/>
      <c r="AO248" s="355"/>
      <c r="AP248" s="355"/>
      <c r="AQ248" s="76">
        <f t="shared" si="91"/>
        <v>0</v>
      </c>
      <c r="AS248" s="75">
        <f t="shared" si="92"/>
        <v>233</v>
      </c>
      <c r="AT248" s="76">
        <f t="shared" si="73"/>
        <v>0</v>
      </c>
      <c r="AU248" s="76">
        <f t="shared" si="74"/>
        <v>0</v>
      </c>
      <c r="AV248" s="76">
        <f t="shared" si="75"/>
        <v>0</v>
      </c>
      <c r="AX248" s="75">
        <f t="shared" si="87"/>
        <v>233</v>
      </c>
      <c r="AY248" s="355"/>
      <c r="AZ248" s="355"/>
      <c r="BA248" s="355"/>
      <c r="BB248" s="355"/>
      <c r="BC248" s="355"/>
      <c r="BD248" s="355"/>
      <c r="BE248" s="76">
        <f t="shared" si="76"/>
        <v>0</v>
      </c>
      <c r="BF248" s="355"/>
      <c r="BG248" s="355"/>
      <c r="BH248" s="355"/>
      <c r="BI248" s="355"/>
      <c r="BJ248" s="355"/>
      <c r="BK248" s="355"/>
      <c r="BL248" s="76">
        <f t="shared" si="77"/>
        <v>0</v>
      </c>
      <c r="BM248" s="355"/>
      <c r="BN248" s="355"/>
      <c r="BO248" s="355"/>
      <c r="BP248" s="355"/>
      <c r="BQ248" s="355"/>
      <c r="BR248" s="355"/>
      <c r="BS248" s="76">
        <f t="shared" si="78"/>
        <v>0</v>
      </c>
      <c r="BT248" s="355"/>
      <c r="BU248" s="355"/>
      <c r="BV248" s="355"/>
      <c r="BW248" s="355"/>
      <c r="BX248" s="355"/>
      <c r="BY248" s="355"/>
      <c r="BZ248" s="76">
        <f t="shared" si="79"/>
        <v>0</v>
      </c>
      <c r="CA248" s="355"/>
      <c r="CB248" s="355"/>
      <c r="CC248" s="355"/>
      <c r="CD248" s="355"/>
      <c r="CE248" s="355"/>
      <c r="CF248" s="355"/>
      <c r="CG248" s="76">
        <f t="shared" si="80"/>
        <v>0</v>
      </c>
      <c r="CH248" s="355"/>
      <c r="CI248" s="355"/>
      <c r="CJ248" s="355"/>
      <c r="CK248" s="355"/>
      <c r="CL248" s="355"/>
      <c r="CM248" s="355"/>
      <c r="CN248" s="76">
        <f t="shared" si="81"/>
        <v>0</v>
      </c>
      <c r="CP248" s="75">
        <f t="shared" si="82"/>
        <v>233</v>
      </c>
      <c r="CQ248" s="76">
        <f t="shared" si="83"/>
        <v>0</v>
      </c>
      <c r="CR248" s="76">
        <f t="shared" si="84"/>
        <v>0</v>
      </c>
      <c r="CS248" s="76">
        <f t="shared" si="85"/>
        <v>0</v>
      </c>
    </row>
    <row r="249" spans="1:97" ht="18" customHeight="1" x14ac:dyDescent="0.25">
      <c r="A249" s="75">
        <f t="shared" si="86"/>
        <v>234</v>
      </c>
      <c r="B249" s="355"/>
      <c r="C249" s="355"/>
      <c r="D249" s="355"/>
      <c r="E249" s="355"/>
      <c r="F249" s="355"/>
      <c r="G249" s="355"/>
      <c r="H249" s="76">
        <f t="shared" si="88"/>
        <v>0</v>
      </c>
      <c r="I249" s="355"/>
      <c r="J249" s="355"/>
      <c r="K249" s="355"/>
      <c r="L249" s="355"/>
      <c r="M249" s="355"/>
      <c r="N249" s="355"/>
      <c r="O249" s="76">
        <f t="shared" si="89"/>
        <v>0</v>
      </c>
      <c r="P249" s="355"/>
      <c r="Q249" s="355"/>
      <c r="R249" s="355"/>
      <c r="S249" s="355"/>
      <c r="T249" s="355"/>
      <c r="U249" s="355"/>
      <c r="V249" s="76">
        <f t="shared" si="71"/>
        <v>0</v>
      </c>
      <c r="W249" s="355"/>
      <c r="X249" s="355"/>
      <c r="Y249" s="355"/>
      <c r="Z249" s="355"/>
      <c r="AA249" s="355"/>
      <c r="AB249" s="355"/>
      <c r="AC249" s="76">
        <f t="shared" si="72"/>
        <v>0</v>
      </c>
      <c r="AD249" s="355"/>
      <c r="AE249" s="355"/>
      <c r="AF249" s="355"/>
      <c r="AG249" s="355"/>
      <c r="AH249" s="355"/>
      <c r="AI249" s="355"/>
      <c r="AJ249" s="76">
        <f t="shared" si="90"/>
        <v>0</v>
      </c>
      <c r="AK249" s="355"/>
      <c r="AL249" s="355"/>
      <c r="AM249" s="355"/>
      <c r="AN249" s="355"/>
      <c r="AO249" s="355"/>
      <c r="AP249" s="355"/>
      <c r="AQ249" s="76">
        <f t="shared" si="91"/>
        <v>0</v>
      </c>
      <c r="AS249" s="75">
        <f t="shared" si="92"/>
        <v>234</v>
      </c>
      <c r="AT249" s="76">
        <f t="shared" si="73"/>
        <v>0</v>
      </c>
      <c r="AU249" s="76">
        <f t="shared" si="74"/>
        <v>0</v>
      </c>
      <c r="AV249" s="76">
        <f t="shared" si="75"/>
        <v>0</v>
      </c>
      <c r="AX249" s="75">
        <f t="shared" si="87"/>
        <v>234</v>
      </c>
      <c r="AY249" s="355"/>
      <c r="AZ249" s="355"/>
      <c r="BA249" s="355"/>
      <c r="BB249" s="355"/>
      <c r="BC249" s="355"/>
      <c r="BD249" s="355"/>
      <c r="BE249" s="76">
        <f t="shared" si="76"/>
        <v>0</v>
      </c>
      <c r="BF249" s="355"/>
      <c r="BG249" s="355"/>
      <c r="BH249" s="355"/>
      <c r="BI249" s="355"/>
      <c r="BJ249" s="355"/>
      <c r="BK249" s="355"/>
      <c r="BL249" s="76">
        <f t="shared" si="77"/>
        <v>0</v>
      </c>
      <c r="BM249" s="355"/>
      <c r="BN249" s="355"/>
      <c r="BO249" s="355"/>
      <c r="BP249" s="355"/>
      <c r="BQ249" s="355"/>
      <c r="BR249" s="355"/>
      <c r="BS249" s="76">
        <f t="shared" si="78"/>
        <v>0</v>
      </c>
      <c r="BT249" s="355"/>
      <c r="BU249" s="355"/>
      <c r="BV249" s="355"/>
      <c r="BW249" s="355"/>
      <c r="BX249" s="355"/>
      <c r="BY249" s="355"/>
      <c r="BZ249" s="76">
        <f t="shared" si="79"/>
        <v>0</v>
      </c>
      <c r="CA249" s="355"/>
      <c r="CB249" s="355"/>
      <c r="CC249" s="355"/>
      <c r="CD249" s="355"/>
      <c r="CE249" s="355"/>
      <c r="CF249" s="355"/>
      <c r="CG249" s="76">
        <f t="shared" si="80"/>
        <v>0</v>
      </c>
      <c r="CH249" s="355"/>
      <c r="CI249" s="355"/>
      <c r="CJ249" s="355"/>
      <c r="CK249" s="355"/>
      <c r="CL249" s="355"/>
      <c r="CM249" s="355"/>
      <c r="CN249" s="76">
        <f t="shared" si="81"/>
        <v>0</v>
      </c>
      <c r="CP249" s="75">
        <f t="shared" si="82"/>
        <v>234</v>
      </c>
      <c r="CQ249" s="76">
        <f t="shared" si="83"/>
        <v>0</v>
      </c>
      <c r="CR249" s="76">
        <f t="shared" si="84"/>
        <v>0</v>
      </c>
      <c r="CS249" s="76">
        <f t="shared" si="85"/>
        <v>0</v>
      </c>
    </row>
    <row r="250" spans="1:97" ht="18" customHeight="1" x14ac:dyDescent="0.25">
      <c r="A250" s="75">
        <f t="shared" si="86"/>
        <v>235</v>
      </c>
      <c r="B250" s="355"/>
      <c r="C250" s="355"/>
      <c r="D250" s="355"/>
      <c r="E250" s="355"/>
      <c r="F250" s="355"/>
      <c r="G250" s="355"/>
      <c r="H250" s="76">
        <f t="shared" si="88"/>
        <v>0</v>
      </c>
      <c r="I250" s="355"/>
      <c r="J250" s="355"/>
      <c r="K250" s="355"/>
      <c r="L250" s="355"/>
      <c r="M250" s="355"/>
      <c r="N250" s="355"/>
      <c r="O250" s="76">
        <f t="shared" si="89"/>
        <v>0</v>
      </c>
      <c r="P250" s="355"/>
      <c r="Q250" s="355"/>
      <c r="R250" s="355"/>
      <c r="S250" s="355"/>
      <c r="T250" s="355"/>
      <c r="U250" s="355"/>
      <c r="V250" s="76">
        <f t="shared" si="71"/>
        <v>0</v>
      </c>
      <c r="W250" s="355"/>
      <c r="X250" s="355"/>
      <c r="Y250" s="355"/>
      <c r="Z250" s="355"/>
      <c r="AA250" s="355"/>
      <c r="AB250" s="355"/>
      <c r="AC250" s="76">
        <f t="shared" si="72"/>
        <v>0</v>
      </c>
      <c r="AD250" s="355"/>
      <c r="AE250" s="355"/>
      <c r="AF250" s="355"/>
      <c r="AG250" s="355"/>
      <c r="AH250" s="355"/>
      <c r="AI250" s="355"/>
      <c r="AJ250" s="76">
        <f t="shared" si="90"/>
        <v>0</v>
      </c>
      <c r="AK250" s="355"/>
      <c r="AL250" s="355"/>
      <c r="AM250" s="355"/>
      <c r="AN250" s="355"/>
      <c r="AO250" s="355"/>
      <c r="AP250" s="355"/>
      <c r="AQ250" s="76">
        <f t="shared" si="91"/>
        <v>0</v>
      </c>
      <c r="AS250" s="75">
        <f t="shared" si="92"/>
        <v>235</v>
      </c>
      <c r="AT250" s="76">
        <f t="shared" si="73"/>
        <v>0</v>
      </c>
      <c r="AU250" s="76">
        <f t="shared" si="74"/>
        <v>0</v>
      </c>
      <c r="AV250" s="76">
        <f t="shared" si="75"/>
        <v>0</v>
      </c>
      <c r="AX250" s="75">
        <f t="shared" si="87"/>
        <v>235</v>
      </c>
      <c r="AY250" s="355"/>
      <c r="AZ250" s="355"/>
      <c r="BA250" s="355"/>
      <c r="BB250" s="355"/>
      <c r="BC250" s="355"/>
      <c r="BD250" s="355"/>
      <c r="BE250" s="76">
        <f t="shared" si="76"/>
        <v>0</v>
      </c>
      <c r="BF250" s="355"/>
      <c r="BG250" s="355"/>
      <c r="BH250" s="355"/>
      <c r="BI250" s="355"/>
      <c r="BJ250" s="355"/>
      <c r="BK250" s="355"/>
      <c r="BL250" s="76">
        <f t="shared" si="77"/>
        <v>0</v>
      </c>
      <c r="BM250" s="355"/>
      <c r="BN250" s="355"/>
      <c r="BO250" s="355"/>
      <c r="BP250" s="355"/>
      <c r="BQ250" s="355"/>
      <c r="BR250" s="355"/>
      <c r="BS250" s="76">
        <f t="shared" si="78"/>
        <v>0</v>
      </c>
      <c r="BT250" s="355"/>
      <c r="BU250" s="355"/>
      <c r="BV250" s="355"/>
      <c r="BW250" s="355"/>
      <c r="BX250" s="355"/>
      <c r="BY250" s="355"/>
      <c r="BZ250" s="76">
        <f t="shared" si="79"/>
        <v>0</v>
      </c>
      <c r="CA250" s="355"/>
      <c r="CB250" s="355"/>
      <c r="CC250" s="355"/>
      <c r="CD250" s="355"/>
      <c r="CE250" s="355"/>
      <c r="CF250" s="355"/>
      <c r="CG250" s="76">
        <f t="shared" si="80"/>
        <v>0</v>
      </c>
      <c r="CH250" s="355"/>
      <c r="CI250" s="355"/>
      <c r="CJ250" s="355"/>
      <c r="CK250" s="355"/>
      <c r="CL250" s="355"/>
      <c r="CM250" s="355"/>
      <c r="CN250" s="76">
        <f t="shared" si="81"/>
        <v>0</v>
      </c>
      <c r="CP250" s="75">
        <f t="shared" si="82"/>
        <v>235</v>
      </c>
      <c r="CQ250" s="76">
        <f t="shared" si="83"/>
        <v>0</v>
      </c>
      <c r="CR250" s="76">
        <f t="shared" si="84"/>
        <v>0</v>
      </c>
      <c r="CS250" s="76">
        <f t="shared" si="85"/>
        <v>0</v>
      </c>
    </row>
    <row r="251" spans="1:97" ht="18" customHeight="1" x14ac:dyDescent="0.25">
      <c r="A251" s="75">
        <f t="shared" si="86"/>
        <v>236</v>
      </c>
      <c r="B251" s="355"/>
      <c r="C251" s="355"/>
      <c r="D251" s="355"/>
      <c r="E251" s="355"/>
      <c r="F251" s="355"/>
      <c r="G251" s="355"/>
      <c r="H251" s="76">
        <f t="shared" si="88"/>
        <v>0</v>
      </c>
      <c r="I251" s="355"/>
      <c r="J251" s="355"/>
      <c r="K251" s="355"/>
      <c r="L251" s="355"/>
      <c r="M251" s="355"/>
      <c r="N251" s="355"/>
      <c r="O251" s="76">
        <f t="shared" si="89"/>
        <v>0</v>
      </c>
      <c r="P251" s="355"/>
      <c r="Q251" s="355"/>
      <c r="R251" s="355"/>
      <c r="S251" s="355"/>
      <c r="T251" s="355"/>
      <c r="U251" s="355"/>
      <c r="V251" s="76">
        <f t="shared" si="71"/>
        <v>0</v>
      </c>
      <c r="W251" s="355"/>
      <c r="X251" s="355"/>
      <c r="Y251" s="355"/>
      <c r="Z251" s="355"/>
      <c r="AA251" s="355"/>
      <c r="AB251" s="355"/>
      <c r="AC251" s="76">
        <f t="shared" si="72"/>
        <v>0</v>
      </c>
      <c r="AD251" s="355"/>
      <c r="AE251" s="355"/>
      <c r="AF251" s="355"/>
      <c r="AG251" s="355"/>
      <c r="AH251" s="355"/>
      <c r="AI251" s="355"/>
      <c r="AJ251" s="76">
        <f t="shared" si="90"/>
        <v>0</v>
      </c>
      <c r="AK251" s="355"/>
      <c r="AL251" s="355"/>
      <c r="AM251" s="355"/>
      <c r="AN251" s="355"/>
      <c r="AO251" s="355"/>
      <c r="AP251" s="355"/>
      <c r="AQ251" s="76">
        <f t="shared" si="91"/>
        <v>0</v>
      </c>
      <c r="AS251" s="75">
        <f t="shared" si="92"/>
        <v>236</v>
      </c>
      <c r="AT251" s="76">
        <f t="shared" si="73"/>
        <v>0</v>
      </c>
      <c r="AU251" s="76">
        <f t="shared" si="74"/>
        <v>0</v>
      </c>
      <c r="AV251" s="76">
        <f t="shared" si="75"/>
        <v>0</v>
      </c>
      <c r="AX251" s="75">
        <f t="shared" si="87"/>
        <v>236</v>
      </c>
      <c r="AY251" s="355"/>
      <c r="AZ251" s="355"/>
      <c r="BA251" s="355"/>
      <c r="BB251" s="355"/>
      <c r="BC251" s="355"/>
      <c r="BD251" s="355"/>
      <c r="BE251" s="76">
        <f t="shared" si="76"/>
        <v>0</v>
      </c>
      <c r="BF251" s="355"/>
      <c r="BG251" s="355"/>
      <c r="BH251" s="355"/>
      <c r="BI251" s="355"/>
      <c r="BJ251" s="355"/>
      <c r="BK251" s="355"/>
      <c r="BL251" s="76">
        <f t="shared" si="77"/>
        <v>0</v>
      </c>
      <c r="BM251" s="355"/>
      <c r="BN251" s="355"/>
      <c r="BO251" s="355"/>
      <c r="BP251" s="355"/>
      <c r="BQ251" s="355"/>
      <c r="BR251" s="355"/>
      <c r="BS251" s="76">
        <f t="shared" si="78"/>
        <v>0</v>
      </c>
      <c r="BT251" s="355"/>
      <c r="BU251" s="355"/>
      <c r="BV251" s="355"/>
      <c r="BW251" s="355"/>
      <c r="BX251" s="355"/>
      <c r="BY251" s="355"/>
      <c r="BZ251" s="76">
        <f t="shared" si="79"/>
        <v>0</v>
      </c>
      <c r="CA251" s="355"/>
      <c r="CB251" s="355"/>
      <c r="CC251" s="355"/>
      <c r="CD251" s="355"/>
      <c r="CE251" s="355"/>
      <c r="CF251" s="355"/>
      <c r="CG251" s="76">
        <f t="shared" si="80"/>
        <v>0</v>
      </c>
      <c r="CH251" s="355"/>
      <c r="CI251" s="355"/>
      <c r="CJ251" s="355"/>
      <c r="CK251" s="355"/>
      <c r="CL251" s="355"/>
      <c r="CM251" s="355"/>
      <c r="CN251" s="76">
        <f t="shared" si="81"/>
        <v>0</v>
      </c>
      <c r="CP251" s="75">
        <f t="shared" si="82"/>
        <v>236</v>
      </c>
      <c r="CQ251" s="76">
        <f t="shared" si="83"/>
        <v>0</v>
      </c>
      <c r="CR251" s="76">
        <f t="shared" si="84"/>
        <v>0</v>
      </c>
      <c r="CS251" s="76">
        <f t="shared" si="85"/>
        <v>0</v>
      </c>
    </row>
    <row r="252" spans="1:97" ht="18" customHeight="1" x14ac:dyDescent="0.25">
      <c r="A252" s="75">
        <f t="shared" si="86"/>
        <v>237</v>
      </c>
      <c r="B252" s="355"/>
      <c r="C252" s="355"/>
      <c r="D252" s="355"/>
      <c r="E252" s="355"/>
      <c r="F252" s="355"/>
      <c r="G252" s="355"/>
      <c r="H252" s="76">
        <f t="shared" si="88"/>
        <v>0</v>
      </c>
      <c r="I252" s="355"/>
      <c r="J252" s="355"/>
      <c r="K252" s="355"/>
      <c r="L252" s="355"/>
      <c r="M252" s="355"/>
      <c r="N252" s="355"/>
      <c r="O252" s="76">
        <f t="shared" si="89"/>
        <v>0</v>
      </c>
      <c r="P252" s="355"/>
      <c r="Q252" s="355"/>
      <c r="R252" s="355"/>
      <c r="S252" s="355"/>
      <c r="T252" s="355"/>
      <c r="U252" s="355"/>
      <c r="V252" s="76">
        <f t="shared" si="71"/>
        <v>0</v>
      </c>
      <c r="W252" s="355"/>
      <c r="X252" s="355"/>
      <c r="Y252" s="355"/>
      <c r="Z252" s="355"/>
      <c r="AA252" s="355"/>
      <c r="AB252" s="355"/>
      <c r="AC252" s="76">
        <f t="shared" si="72"/>
        <v>0</v>
      </c>
      <c r="AD252" s="355"/>
      <c r="AE252" s="355"/>
      <c r="AF252" s="355"/>
      <c r="AG252" s="355"/>
      <c r="AH252" s="355"/>
      <c r="AI252" s="355"/>
      <c r="AJ252" s="76">
        <f t="shared" si="90"/>
        <v>0</v>
      </c>
      <c r="AK252" s="355"/>
      <c r="AL252" s="355"/>
      <c r="AM252" s="355"/>
      <c r="AN252" s="355"/>
      <c r="AO252" s="355"/>
      <c r="AP252" s="355"/>
      <c r="AQ252" s="76">
        <f t="shared" si="91"/>
        <v>0</v>
      </c>
      <c r="AS252" s="75">
        <f t="shared" si="92"/>
        <v>237</v>
      </c>
      <c r="AT252" s="76">
        <f t="shared" si="73"/>
        <v>0</v>
      </c>
      <c r="AU252" s="76">
        <f t="shared" si="74"/>
        <v>0</v>
      </c>
      <c r="AV252" s="76">
        <f t="shared" si="75"/>
        <v>0</v>
      </c>
      <c r="AX252" s="75">
        <f t="shared" si="87"/>
        <v>237</v>
      </c>
      <c r="AY252" s="355"/>
      <c r="AZ252" s="355"/>
      <c r="BA252" s="355"/>
      <c r="BB252" s="355"/>
      <c r="BC252" s="355"/>
      <c r="BD252" s="355"/>
      <c r="BE252" s="76">
        <f t="shared" si="76"/>
        <v>0</v>
      </c>
      <c r="BF252" s="355"/>
      <c r="BG252" s="355"/>
      <c r="BH252" s="355"/>
      <c r="BI252" s="355"/>
      <c r="BJ252" s="355"/>
      <c r="BK252" s="355"/>
      <c r="BL252" s="76">
        <f t="shared" si="77"/>
        <v>0</v>
      </c>
      <c r="BM252" s="355"/>
      <c r="BN252" s="355"/>
      <c r="BO252" s="355"/>
      <c r="BP252" s="355"/>
      <c r="BQ252" s="355"/>
      <c r="BR252" s="355"/>
      <c r="BS252" s="76">
        <f t="shared" si="78"/>
        <v>0</v>
      </c>
      <c r="BT252" s="355"/>
      <c r="BU252" s="355"/>
      <c r="BV252" s="355"/>
      <c r="BW252" s="355"/>
      <c r="BX252" s="355"/>
      <c r="BY252" s="355"/>
      <c r="BZ252" s="76">
        <f t="shared" si="79"/>
        <v>0</v>
      </c>
      <c r="CA252" s="355"/>
      <c r="CB252" s="355"/>
      <c r="CC252" s="355"/>
      <c r="CD252" s="355"/>
      <c r="CE252" s="355"/>
      <c r="CF252" s="355"/>
      <c r="CG252" s="76">
        <f t="shared" si="80"/>
        <v>0</v>
      </c>
      <c r="CH252" s="355"/>
      <c r="CI252" s="355"/>
      <c r="CJ252" s="355"/>
      <c r="CK252" s="355"/>
      <c r="CL252" s="355"/>
      <c r="CM252" s="355"/>
      <c r="CN252" s="76">
        <f t="shared" si="81"/>
        <v>0</v>
      </c>
      <c r="CP252" s="75">
        <f t="shared" si="82"/>
        <v>237</v>
      </c>
      <c r="CQ252" s="76">
        <f t="shared" si="83"/>
        <v>0</v>
      </c>
      <c r="CR252" s="76">
        <f t="shared" si="84"/>
        <v>0</v>
      </c>
      <c r="CS252" s="76">
        <f t="shared" si="85"/>
        <v>0</v>
      </c>
    </row>
    <row r="253" spans="1:97" ht="18" customHeight="1" x14ac:dyDescent="0.25">
      <c r="A253" s="75">
        <f t="shared" si="86"/>
        <v>238</v>
      </c>
      <c r="B253" s="355"/>
      <c r="C253" s="355"/>
      <c r="D253" s="355"/>
      <c r="E253" s="355"/>
      <c r="F253" s="355"/>
      <c r="G253" s="355"/>
      <c r="H253" s="76">
        <f t="shared" si="88"/>
        <v>0</v>
      </c>
      <c r="I253" s="355"/>
      <c r="J253" s="355"/>
      <c r="K253" s="355"/>
      <c r="L253" s="355"/>
      <c r="M253" s="355"/>
      <c r="N253" s="355"/>
      <c r="O253" s="76">
        <f t="shared" si="89"/>
        <v>0</v>
      </c>
      <c r="P253" s="355"/>
      <c r="Q253" s="355"/>
      <c r="R253" s="355"/>
      <c r="S253" s="355"/>
      <c r="T253" s="355"/>
      <c r="U253" s="355"/>
      <c r="V253" s="76">
        <f t="shared" si="71"/>
        <v>0</v>
      </c>
      <c r="W253" s="355"/>
      <c r="X253" s="355"/>
      <c r="Y253" s="355"/>
      <c r="Z253" s="355"/>
      <c r="AA253" s="355"/>
      <c r="AB253" s="355"/>
      <c r="AC253" s="76">
        <f t="shared" si="72"/>
        <v>0</v>
      </c>
      <c r="AD253" s="355"/>
      <c r="AE253" s="355"/>
      <c r="AF253" s="355"/>
      <c r="AG253" s="355"/>
      <c r="AH253" s="355"/>
      <c r="AI253" s="355"/>
      <c r="AJ253" s="76">
        <f t="shared" si="90"/>
        <v>0</v>
      </c>
      <c r="AK253" s="355"/>
      <c r="AL253" s="355"/>
      <c r="AM253" s="355"/>
      <c r="AN253" s="355"/>
      <c r="AO253" s="355"/>
      <c r="AP253" s="355"/>
      <c r="AQ253" s="76">
        <f t="shared" si="91"/>
        <v>0</v>
      </c>
      <c r="AS253" s="75">
        <f t="shared" si="92"/>
        <v>238</v>
      </c>
      <c r="AT253" s="76">
        <f t="shared" si="73"/>
        <v>0</v>
      </c>
      <c r="AU253" s="76">
        <f t="shared" si="74"/>
        <v>0</v>
      </c>
      <c r="AV253" s="76">
        <f t="shared" si="75"/>
        <v>0</v>
      </c>
      <c r="AX253" s="75">
        <f t="shared" si="87"/>
        <v>238</v>
      </c>
      <c r="AY253" s="355"/>
      <c r="AZ253" s="355"/>
      <c r="BA253" s="355"/>
      <c r="BB253" s="355"/>
      <c r="BC253" s="355"/>
      <c r="BD253" s="355"/>
      <c r="BE253" s="76">
        <f t="shared" si="76"/>
        <v>0</v>
      </c>
      <c r="BF253" s="355"/>
      <c r="BG253" s="355"/>
      <c r="BH253" s="355"/>
      <c r="BI253" s="355"/>
      <c r="BJ253" s="355"/>
      <c r="BK253" s="355"/>
      <c r="BL253" s="76">
        <f t="shared" si="77"/>
        <v>0</v>
      </c>
      <c r="BM253" s="355"/>
      <c r="BN253" s="355"/>
      <c r="BO253" s="355"/>
      <c r="BP253" s="355"/>
      <c r="BQ253" s="355"/>
      <c r="BR253" s="355"/>
      <c r="BS253" s="76">
        <f t="shared" si="78"/>
        <v>0</v>
      </c>
      <c r="BT253" s="355"/>
      <c r="BU253" s="355"/>
      <c r="BV253" s="355"/>
      <c r="BW253" s="355"/>
      <c r="BX253" s="355"/>
      <c r="BY253" s="355"/>
      <c r="BZ253" s="76">
        <f t="shared" si="79"/>
        <v>0</v>
      </c>
      <c r="CA253" s="355"/>
      <c r="CB253" s="355"/>
      <c r="CC253" s="355"/>
      <c r="CD253" s="355"/>
      <c r="CE253" s="355"/>
      <c r="CF253" s="355"/>
      <c r="CG253" s="76">
        <f t="shared" si="80"/>
        <v>0</v>
      </c>
      <c r="CH253" s="355"/>
      <c r="CI253" s="355"/>
      <c r="CJ253" s="355"/>
      <c r="CK253" s="355"/>
      <c r="CL253" s="355"/>
      <c r="CM253" s="355"/>
      <c r="CN253" s="76">
        <f t="shared" si="81"/>
        <v>0</v>
      </c>
      <c r="CP253" s="75">
        <f t="shared" si="82"/>
        <v>238</v>
      </c>
      <c r="CQ253" s="76">
        <f t="shared" si="83"/>
        <v>0</v>
      </c>
      <c r="CR253" s="76">
        <f t="shared" si="84"/>
        <v>0</v>
      </c>
      <c r="CS253" s="76">
        <f t="shared" si="85"/>
        <v>0</v>
      </c>
    </row>
    <row r="254" spans="1:97" ht="18" customHeight="1" x14ac:dyDescent="0.25">
      <c r="A254" s="75">
        <f t="shared" si="86"/>
        <v>239</v>
      </c>
      <c r="B254" s="355"/>
      <c r="C254" s="355"/>
      <c r="D254" s="355"/>
      <c r="E254" s="355"/>
      <c r="F254" s="355"/>
      <c r="G254" s="355"/>
      <c r="H254" s="76">
        <f t="shared" si="88"/>
        <v>0</v>
      </c>
      <c r="I254" s="355"/>
      <c r="J254" s="355"/>
      <c r="K254" s="355"/>
      <c r="L254" s="355"/>
      <c r="M254" s="355"/>
      <c r="N254" s="355"/>
      <c r="O254" s="76">
        <f t="shared" si="89"/>
        <v>0</v>
      </c>
      <c r="P254" s="355"/>
      <c r="Q254" s="355"/>
      <c r="R254" s="355"/>
      <c r="S254" s="355"/>
      <c r="T254" s="355"/>
      <c r="U254" s="355"/>
      <c r="V254" s="76">
        <f t="shared" si="71"/>
        <v>0</v>
      </c>
      <c r="W254" s="355"/>
      <c r="X254" s="355"/>
      <c r="Y254" s="355"/>
      <c r="Z254" s="355"/>
      <c r="AA254" s="355"/>
      <c r="AB254" s="355"/>
      <c r="AC254" s="76">
        <f t="shared" si="72"/>
        <v>0</v>
      </c>
      <c r="AD254" s="355"/>
      <c r="AE254" s="355"/>
      <c r="AF254" s="355"/>
      <c r="AG254" s="355"/>
      <c r="AH254" s="355"/>
      <c r="AI254" s="355"/>
      <c r="AJ254" s="76">
        <f t="shared" si="90"/>
        <v>0</v>
      </c>
      <c r="AK254" s="355"/>
      <c r="AL254" s="355"/>
      <c r="AM254" s="355"/>
      <c r="AN254" s="355"/>
      <c r="AO254" s="355"/>
      <c r="AP254" s="355"/>
      <c r="AQ254" s="76">
        <f t="shared" si="91"/>
        <v>0</v>
      </c>
      <c r="AS254" s="75">
        <f t="shared" si="92"/>
        <v>239</v>
      </c>
      <c r="AT254" s="76">
        <f t="shared" si="73"/>
        <v>0</v>
      </c>
      <c r="AU254" s="76">
        <f t="shared" si="74"/>
        <v>0</v>
      </c>
      <c r="AV254" s="76">
        <f t="shared" si="75"/>
        <v>0</v>
      </c>
      <c r="AX254" s="75">
        <f t="shared" si="87"/>
        <v>239</v>
      </c>
      <c r="AY254" s="355"/>
      <c r="AZ254" s="355"/>
      <c r="BA254" s="355"/>
      <c r="BB254" s="355"/>
      <c r="BC254" s="355"/>
      <c r="BD254" s="355"/>
      <c r="BE254" s="76">
        <f t="shared" si="76"/>
        <v>0</v>
      </c>
      <c r="BF254" s="355"/>
      <c r="BG254" s="355"/>
      <c r="BH254" s="355"/>
      <c r="BI254" s="355"/>
      <c r="BJ254" s="355"/>
      <c r="BK254" s="355"/>
      <c r="BL254" s="76">
        <f t="shared" si="77"/>
        <v>0</v>
      </c>
      <c r="BM254" s="355"/>
      <c r="BN254" s="355"/>
      <c r="BO254" s="355"/>
      <c r="BP254" s="355"/>
      <c r="BQ254" s="355"/>
      <c r="BR254" s="355"/>
      <c r="BS254" s="76">
        <f t="shared" si="78"/>
        <v>0</v>
      </c>
      <c r="BT254" s="355"/>
      <c r="BU254" s="355"/>
      <c r="BV254" s="355"/>
      <c r="BW254" s="355"/>
      <c r="BX254" s="355"/>
      <c r="BY254" s="355"/>
      <c r="BZ254" s="76">
        <f t="shared" si="79"/>
        <v>0</v>
      </c>
      <c r="CA254" s="355"/>
      <c r="CB254" s="355"/>
      <c r="CC254" s="355"/>
      <c r="CD254" s="355"/>
      <c r="CE254" s="355"/>
      <c r="CF254" s="355"/>
      <c r="CG254" s="76">
        <f t="shared" si="80"/>
        <v>0</v>
      </c>
      <c r="CH254" s="355"/>
      <c r="CI254" s="355"/>
      <c r="CJ254" s="355"/>
      <c r="CK254" s="355"/>
      <c r="CL254" s="355"/>
      <c r="CM254" s="355"/>
      <c r="CN254" s="76">
        <f t="shared" si="81"/>
        <v>0</v>
      </c>
      <c r="CP254" s="75">
        <f t="shared" si="82"/>
        <v>239</v>
      </c>
      <c r="CQ254" s="76">
        <f t="shared" si="83"/>
        <v>0</v>
      </c>
      <c r="CR254" s="76">
        <f t="shared" si="84"/>
        <v>0</v>
      </c>
      <c r="CS254" s="76">
        <f t="shared" si="85"/>
        <v>0</v>
      </c>
    </row>
    <row r="255" spans="1:97" ht="18" customHeight="1" x14ac:dyDescent="0.25">
      <c r="A255" s="75">
        <f t="shared" si="86"/>
        <v>240</v>
      </c>
      <c r="B255" s="355"/>
      <c r="C255" s="355"/>
      <c r="D255" s="355"/>
      <c r="E255" s="355"/>
      <c r="F255" s="355"/>
      <c r="G255" s="355"/>
      <c r="H255" s="76">
        <f t="shared" si="88"/>
        <v>0</v>
      </c>
      <c r="I255" s="355"/>
      <c r="J255" s="355"/>
      <c r="K255" s="355"/>
      <c r="L255" s="355"/>
      <c r="M255" s="355"/>
      <c r="N255" s="355"/>
      <c r="O255" s="76">
        <f t="shared" si="89"/>
        <v>0</v>
      </c>
      <c r="P255" s="355"/>
      <c r="Q255" s="355"/>
      <c r="R255" s="355"/>
      <c r="S255" s="355"/>
      <c r="T255" s="355"/>
      <c r="U255" s="355"/>
      <c r="V255" s="76">
        <f t="shared" si="71"/>
        <v>0</v>
      </c>
      <c r="W255" s="355"/>
      <c r="X255" s="355"/>
      <c r="Y255" s="355"/>
      <c r="Z255" s="355"/>
      <c r="AA255" s="355"/>
      <c r="AB255" s="355"/>
      <c r="AC255" s="76">
        <f t="shared" si="72"/>
        <v>0</v>
      </c>
      <c r="AD255" s="355"/>
      <c r="AE255" s="355"/>
      <c r="AF255" s="355"/>
      <c r="AG255" s="355"/>
      <c r="AH255" s="355"/>
      <c r="AI255" s="355"/>
      <c r="AJ255" s="76">
        <f t="shared" si="90"/>
        <v>0</v>
      </c>
      <c r="AK255" s="355"/>
      <c r="AL255" s="355"/>
      <c r="AM255" s="355"/>
      <c r="AN255" s="355"/>
      <c r="AO255" s="355"/>
      <c r="AP255" s="355"/>
      <c r="AQ255" s="76">
        <f t="shared" si="91"/>
        <v>0</v>
      </c>
      <c r="AS255" s="75">
        <f t="shared" si="92"/>
        <v>240</v>
      </c>
      <c r="AT255" s="76">
        <f t="shared" si="73"/>
        <v>0</v>
      </c>
      <c r="AU255" s="76">
        <f t="shared" si="74"/>
        <v>0</v>
      </c>
      <c r="AV255" s="76">
        <f t="shared" si="75"/>
        <v>0</v>
      </c>
      <c r="AX255" s="75">
        <f t="shared" si="87"/>
        <v>240</v>
      </c>
      <c r="AY255" s="355"/>
      <c r="AZ255" s="355"/>
      <c r="BA255" s="355"/>
      <c r="BB255" s="355"/>
      <c r="BC255" s="355"/>
      <c r="BD255" s="355"/>
      <c r="BE255" s="76">
        <f t="shared" si="76"/>
        <v>0</v>
      </c>
      <c r="BF255" s="355"/>
      <c r="BG255" s="355"/>
      <c r="BH255" s="355"/>
      <c r="BI255" s="355"/>
      <c r="BJ255" s="355"/>
      <c r="BK255" s="355"/>
      <c r="BL255" s="76">
        <f t="shared" si="77"/>
        <v>0</v>
      </c>
      <c r="BM255" s="355"/>
      <c r="BN255" s="355"/>
      <c r="BO255" s="355"/>
      <c r="BP255" s="355"/>
      <c r="BQ255" s="355"/>
      <c r="BR255" s="355"/>
      <c r="BS255" s="76">
        <f t="shared" si="78"/>
        <v>0</v>
      </c>
      <c r="BT255" s="355"/>
      <c r="BU255" s="355"/>
      <c r="BV255" s="355"/>
      <c r="BW255" s="355"/>
      <c r="BX255" s="355"/>
      <c r="BY255" s="355"/>
      <c r="BZ255" s="76">
        <f t="shared" si="79"/>
        <v>0</v>
      </c>
      <c r="CA255" s="355"/>
      <c r="CB255" s="355"/>
      <c r="CC255" s="355"/>
      <c r="CD255" s="355"/>
      <c r="CE255" s="355"/>
      <c r="CF255" s="355"/>
      <c r="CG255" s="76">
        <f t="shared" si="80"/>
        <v>0</v>
      </c>
      <c r="CH255" s="355"/>
      <c r="CI255" s="355"/>
      <c r="CJ255" s="355"/>
      <c r="CK255" s="355"/>
      <c r="CL255" s="355"/>
      <c r="CM255" s="355"/>
      <c r="CN255" s="76">
        <f t="shared" si="81"/>
        <v>0</v>
      </c>
      <c r="CP255" s="75">
        <f t="shared" si="82"/>
        <v>240</v>
      </c>
      <c r="CQ255" s="76">
        <f t="shared" si="83"/>
        <v>0</v>
      </c>
      <c r="CR255" s="76">
        <f t="shared" si="84"/>
        <v>0</v>
      </c>
      <c r="CS255" s="76">
        <f t="shared" si="85"/>
        <v>0</v>
      </c>
    </row>
    <row r="256" spans="1:97" ht="18" customHeight="1" x14ac:dyDescent="0.25">
      <c r="A256" s="75">
        <f t="shared" si="86"/>
        <v>241</v>
      </c>
      <c r="B256" s="355"/>
      <c r="C256" s="355"/>
      <c r="D256" s="355"/>
      <c r="E256" s="355"/>
      <c r="F256" s="355"/>
      <c r="G256" s="355"/>
      <c r="H256" s="76">
        <f t="shared" si="88"/>
        <v>0</v>
      </c>
      <c r="I256" s="355"/>
      <c r="J256" s="355"/>
      <c r="K256" s="355"/>
      <c r="L256" s="355"/>
      <c r="M256" s="355"/>
      <c r="N256" s="355"/>
      <c r="O256" s="76">
        <f t="shared" si="89"/>
        <v>0</v>
      </c>
      <c r="P256" s="355"/>
      <c r="Q256" s="355"/>
      <c r="R256" s="355"/>
      <c r="S256" s="355"/>
      <c r="T256" s="355"/>
      <c r="U256" s="355"/>
      <c r="V256" s="76">
        <f t="shared" si="71"/>
        <v>0</v>
      </c>
      <c r="W256" s="355"/>
      <c r="X256" s="355"/>
      <c r="Y256" s="355"/>
      <c r="Z256" s="355"/>
      <c r="AA256" s="355"/>
      <c r="AB256" s="355"/>
      <c r="AC256" s="76">
        <f t="shared" si="72"/>
        <v>0</v>
      </c>
      <c r="AD256" s="355"/>
      <c r="AE256" s="355"/>
      <c r="AF256" s="355"/>
      <c r="AG256" s="355"/>
      <c r="AH256" s="355"/>
      <c r="AI256" s="355"/>
      <c r="AJ256" s="76">
        <f t="shared" si="90"/>
        <v>0</v>
      </c>
      <c r="AK256" s="355"/>
      <c r="AL256" s="355"/>
      <c r="AM256" s="355"/>
      <c r="AN256" s="355"/>
      <c r="AO256" s="355"/>
      <c r="AP256" s="355"/>
      <c r="AQ256" s="76">
        <f t="shared" si="91"/>
        <v>0</v>
      </c>
      <c r="AS256" s="75">
        <f t="shared" si="92"/>
        <v>241</v>
      </c>
      <c r="AT256" s="76">
        <f t="shared" si="73"/>
        <v>0</v>
      </c>
      <c r="AU256" s="76">
        <f t="shared" si="74"/>
        <v>0</v>
      </c>
      <c r="AV256" s="76">
        <f t="shared" si="75"/>
        <v>0</v>
      </c>
      <c r="AX256" s="75">
        <f t="shared" si="87"/>
        <v>241</v>
      </c>
      <c r="AY256" s="355"/>
      <c r="AZ256" s="355"/>
      <c r="BA256" s="355"/>
      <c r="BB256" s="355"/>
      <c r="BC256" s="355"/>
      <c r="BD256" s="355"/>
      <c r="BE256" s="76">
        <f t="shared" si="76"/>
        <v>0</v>
      </c>
      <c r="BF256" s="355"/>
      <c r="BG256" s="355"/>
      <c r="BH256" s="355"/>
      <c r="BI256" s="355"/>
      <c r="BJ256" s="355"/>
      <c r="BK256" s="355"/>
      <c r="BL256" s="76">
        <f t="shared" si="77"/>
        <v>0</v>
      </c>
      <c r="BM256" s="355"/>
      <c r="BN256" s="355"/>
      <c r="BO256" s="355"/>
      <c r="BP256" s="355"/>
      <c r="BQ256" s="355"/>
      <c r="BR256" s="355"/>
      <c r="BS256" s="76">
        <f t="shared" si="78"/>
        <v>0</v>
      </c>
      <c r="BT256" s="355"/>
      <c r="BU256" s="355"/>
      <c r="BV256" s="355"/>
      <c r="BW256" s="355"/>
      <c r="BX256" s="355"/>
      <c r="BY256" s="355"/>
      <c r="BZ256" s="76">
        <f t="shared" si="79"/>
        <v>0</v>
      </c>
      <c r="CA256" s="355"/>
      <c r="CB256" s="355"/>
      <c r="CC256" s="355"/>
      <c r="CD256" s="355"/>
      <c r="CE256" s="355"/>
      <c r="CF256" s="355"/>
      <c r="CG256" s="76">
        <f t="shared" si="80"/>
        <v>0</v>
      </c>
      <c r="CH256" s="355"/>
      <c r="CI256" s="355"/>
      <c r="CJ256" s="355"/>
      <c r="CK256" s="355"/>
      <c r="CL256" s="355"/>
      <c r="CM256" s="355"/>
      <c r="CN256" s="76">
        <f t="shared" si="81"/>
        <v>0</v>
      </c>
      <c r="CP256" s="75">
        <f t="shared" si="82"/>
        <v>241</v>
      </c>
      <c r="CQ256" s="76">
        <f t="shared" si="83"/>
        <v>0</v>
      </c>
      <c r="CR256" s="76">
        <f t="shared" si="84"/>
        <v>0</v>
      </c>
      <c r="CS256" s="76">
        <f t="shared" si="85"/>
        <v>0</v>
      </c>
    </row>
    <row r="257" spans="1:97" ht="18" customHeight="1" x14ac:dyDescent="0.25">
      <c r="A257" s="75">
        <f t="shared" si="86"/>
        <v>242</v>
      </c>
      <c r="B257" s="355"/>
      <c r="C257" s="355"/>
      <c r="D257" s="355"/>
      <c r="E257" s="355"/>
      <c r="F257" s="355"/>
      <c r="G257" s="355"/>
      <c r="H257" s="76">
        <f t="shared" si="88"/>
        <v>0</v>
      </c>
      <c r="I257" s="355"/>
      <c r="J257" s="355"/>
      <c r="K257" s="355"/>
      <c r="L257" s="355"/>
      <c r="M257" s="355"/>
      <c r="N257" s="355"/>
      <c r="O257" s="76">
        <f t="shared" si="89"/>
        <v>0</v>
      </c>
      <c r="P257" s="355"/>
      <c r="Q257" s="355"/>
      <c r="R257" s="355"/>
      <c r="S257" s="355"/>
      <c r="T257" s="355"/>
      <c r="U257" s="355"/>
      <c r="V257" s="76">
        <f t="shared" si="71"/>
        <v>0</v>
      </c>
      <c r="W257" s="355"/>
      <c r="X257" s="355"/>
      <c r="Y257" s="355"/>
      <c r="Z257" s="355"/>
      <c r="AA257" s="355"/>
      <c r="AB257" s="355"/>
      <c r="AC257" s="76">
        <f t="shared" si="72"/>
        <v>0</v>
      </c>
      <c r="AD257" s="355"/>
      <c r="AE257" s="355"/>
      <c r="AF257" s="355"/>
      <c r="AG257" s="355"/>
      <c r="AH257" s="355"/>
      <c r="AI257" s="355"/>
      <c r="AJ257" s="76">
        <f t="shared" si="90"/>
        <v>0</v>
      </c>
      <c r="AK257" s="355"/>
      <c r="AL257" s="355"/>
      <c r="AM257" s="355"/>
      <c r="AN257" s="355"/>
      <c r="AO257" s="355"/>
      <c r="AP257" s="355"/>
      <c r="AQ257" s="76">
        <f t="shared" si="91"/>
        <v>0</v>
      </c>
      <c r="AS257" s="75">
        <f t="shared" si="92"/>
        <v>242</v>
      </c>
      <c r="AT257" s="76">
        <f t="shared" si="73"/>
        <v>0</v>
      </c>
      <c r="AU257" s="76">
        <f t="shared" si="74"/>
        <v>0</v>
      </c>
      <c r="AV257" s="76">
        <f t="shared" si="75"/>
        <v>0</v>
      </c>
      <c r="AX257" s="75">
        <f t="shared" si="87"/>
        <v>242</v>
      </c>
      <c r="AY257" s="355"/>
      <c r="AZ257" s="355"/>
      <c r="BA257" s="355"/>
      <c r="BB257" s="355"/>
      <c r="BC257" s="355"/>
      <c r="BD257" s="355"/>
      <c r="BE257" s="76">
        <f t="shared" si="76"/>
        <v>0</v>
      </c>
      <c r="BF257" s="355"/>
      <c r="BG257" s="355"/>
      <c r="BH257" s="355"/>
      <c r="BI257" s="355"/>
      <c r="BJ257" s="355"/>
      <c r="BK257" s="355"/>
      <c r="BL257" s="76">
        <f t="shared" si="77"/>
        <v>0</v>
      </c>
      <c r="BM257" s="355"/>
      <c r="BN257" s="355"/>
      <c r="BO257" s="355"/>
      <c r="BP257" s="355"/>
      <c r="BQ257" s="355"/>
      <c r="BR257" s="355"/>
      <c r="BS257" s="76">
        <f t="shared" si="78"/>
        <v>0</v>
      </c>
      <c r="BT257" s="355"/>
      <c r="BU257" s="355"/>
      <c r="BV257" s="355"/>
      <c r="BW257" s="355"/>
      <c r="BX257" s="355"/>
      <c r="BY257" s="355"/>
      <c r="BZ257" s="76">
        <f t="shared" si="79"/>
        <v>0</v>
      </c>
      <c r="CA257" s="355"/>
      <c r="CB257" s="355"/>
      <c r="CC257" s="355"/>
      <c r="CD257" s="355"/>
      <c r="CE257" s="355"/>
      <c r="CF257" s="355"/>
      <c r="CG257" s="76">
        <f t="shared" si="80"/>
        <v>0</v>
      </c>
      <c r="CH257" s="355"/>
      <c r="CI257" s="355"/>
      <c r="CJ257" s="355"/>
      <c r="CK257" s="355"/>
      <c r="CL257" s="355"/>
      <c r="CM257" s="355"/>
      <c r="CN257" s="76">
        <f t="shared" si="81"/>
        <v>0</v>
      </c>
      <c r="CP257" s="75">
        <f t="shared" si="82"/>
        <v>242</v>
      </c>
      <c r="CQ257" s="76">
        <f t="shared" si="83"/>
        <v>0</v>
      </c>
      <c r="CR257" s="76">
        <f t="shared" si="84"/>
        <v>0</v>
      </c>
      <c r="CS257" s="76">
        <f t="shared" si="85"/>
        <v>0</v>
      </c>
    </row>
    <row r="258" spans="1:97" ht="18" customHeight="1" x14ac:dyDescent="0.25">
      <c r="A258" s="75">
        <f t="shared" si="86"/>
        <v>243</v>
      </c>
      <c r="B258" s="355"/>
      <c r="C258" s="355"/>
      <c r="D258" s="355"/>
      <c r="E258" s="355"/>
      <c r="F258" s="355"/>
      <c r="G258" s="355"/>
      <c r="H258" s="76">
        <f t="shared" si="88"/>
        <v>0</v>
      </c>
      <c r="I258" s="355"/>
      <c r="J258" s="355"/>
      <c r="K258" s="355"/>
      <c r="L258" s="355"/>
      <c r="M258" s="355"/>
      <c r="N258" s="355"/>
      <c r="O258" s="76">
        <f t="shared" si="89"/>
        <v>0</v>
      </c>
      <c r="P258" s="355"/>
      <c r="Q258" s="355"/>
      <c r="R258" s="355"/>
      <c r="S258" s="355"/>
      <c r="T258" s="355"/>
      <c r="U258" s="355"/>
      <c r="V258" s="76">
        <f t="shared" si="71"/>
        <v>0</v>
      </c>
      <c r="W258" s="355"/>
      <c r="X258" s="355"/>
      <c r="Y258" s="355"/>
      <c r="Z258" s="355"/>
      <c r="AA258" s="355"/>
      <c r="AB258" s="355"/>
      <c r="AC258" s="76">
        <f t="shared" si="72"/>
        <v>0</v>
      </c>
      <c r="AD258" s="355"/>
      <c r="AE258" s="355"/>
      <c r="AF258" s="355"/>
      <c r="AG258" s="355"/>
      <c r="AH258" s="355"/>
      <c r="AI258" s="355"/>
      <c r="AJ258" s="76">
        <f t="shared" si="90"/>
        <v>0</v>
      </c>
      <c r="AK258" s="355"/>
      <c r="AL258" s="355"/>
      <c r="AM258" s="355"/>
      <c r="AN258" s="355"/>
      <c r="AO258" s="355"/>
      <c r="AP258" s="355"/>
      <c r="AQ258" s="76">
        <f t="shared" si="91"/>
        <v>0</v>
      </c>
      <c r="AS258" s="75">
        <f t="shared" si="92"/>
        <v>243</v>
      </c>
      <c r="AT258" s="76">
        <f t="shared" si="73"/>
        <v>0</v>
      </c>
      <c r="AU258" s="76">
        <f t="shared" si="74"/>
        <v>0</v>
      </c>
      <c r="AV258" s="76">
        <f t="shared" si="75"/>
        <v>0</v>
      </c>
      <c r="AX258" s="75">
        <f t="shared" si="87"/>
        <v>243</v>
      </c>
      <c r="AY258" s="355"/>
      <c r="AZ258" s="355"/>
      <c r="BA258" s="355"/>
      <c r="BB258" s="355"/>
      <c r="BC258" s="355"/>
      <c r="BD258" s="355"/>
      <c r="BE258" s="76">
        <f t="shared" si="76"/>
        <v>0</v>
      </c>
      <c r="BF258" s="355"/>
      <c r="BG258" s="355"/>
      <c r="BH258" s="355"/>
      <c r="BI258" s="355"/>
      <c r="BJ258" s="355"/>
      <c r="BK258" s="355"/>
      <c r="BL258" s="76">
        <f t="shared" si="77"/>
        <v>0</v>
      </c>
      <c r="BM258" s="355"/>
      <c r="BN258" s="355"/>
      <c r="BO258" s="355"/>
      <c r="BP258" s="355"/>
      <c r="BQ258" s="355"/>
      <c r="BR258" s="355"/>
      <c r="BS258" s="76">
        <f t="shared" si="78"/>
        <v>0</v>
      </c>
      <c r="BT258" s="355"/>
      <c r="BU258" s="355"/>
      <c r="BV258" s="355"/>
      <c r="BW258" s="355"/>
      <c r="BX258" s="355"/>
      <c r="BY258" s="355"/>
      <c r="BZ258" s="76">
        <f t="shared" si="79"/>
        <v>0</v>
      </c>
      <c r="CA258" s="355"/>
      <c r="CB258" s="355"/>
      <c r="CC258" s="355"/>
      <c r="CD258" s="355"/>
      <c r="CE258" s="355"/>
      <c r="CF258" s="355"/>
      <c r="CG258" s="76">
        <f t="shared" si="80"/>
        <v>0</v>
      </c>
      <c r="CH258" s="355"/>
      <c r="CI258" s="355"/>
      <c r="CJ258" s="355"/>
      <c r="CK258" s="355"/>
      <c r="CL258" s="355"/>
      <c r="CM258" s="355"/>
      <c r="CN258" s="76">
        <f t="shared" si="81"/>
        <v>0</v>
      </c>
      <c r="CP258" s="75">
        <f t="shared" si="82"/>
        <v>243</v>
      </c>
      <c r="CQ258" s="76">
        <f t="shared" si="83"/>
        <v>0</v>
      </c>
      <c r="CR258" s="76">
        <f t="shared" si="84"/>
        <v>0</v>
      </c>
      <c r="CS258" s="76">
        <f t="shared" si="85"/>
        <v>0</v>
      </c>
    </row>
    <row r="259" spans="1:97" ht="18" customHeight="1" x14ac:dyDescent="0.25">
      <c r="A259" s="75">
        <f t="shared" si="86"/>
        <v>244</v>
      </c>
      <c r="B259" s="355"/>
      <c r="C259" s="355"/>
      <c r="D259" s="355"/>
      <c r="E259" s="355"/>
      <c r="F259" s="355"/>
      <c r="G259" s="355"/>
      <c r="H259" s="76">
        <f t="shared" si="88"/>
        <v>0</v>
      </c>
      <c r="I259" s="355"/>
      <c r="J259" s="355"/>
      <c r="K259" s="355"/>
      <c r="L259" s="355"/>
      <c r="M259" s="355"/>
      <c r="N259" s="355"/>
      <c r="O259" s="76">
        <f t="shared" si="89"/>
        <v>0</v>
      </c>
      <c r="P259" s="355"/>
      <c r="Q259" s="355"/>
      <c r="R259" s="355"/>
      <c r="S259" s="355"/>
      <c r="T259" s="355"/>
      <c r="U259" s="355"/>
      <c r="V259" s="76">
        <f t="shared" si="71"/>
        <v>0</v>
      </c>
      <c r="W259" s="355"/>
      <c r="X259" s="355"/>
      <c r="Y259" s="355"/>
      <c r="Z259" s="355"/>
      <c r="AA259" s="355"/>
      <c r="AB259" s="355"/>
      <c r="AC259" s="76">
        <f t="shared" si="72"/>
        <v>0</v>
      </c>
      <c r="AD259" s="355"/>
      <c r="AE259" s="355"/>
      <c r="AF259" s="355"/>
      <c r="AG259" s="355"/>
      <c r="AH259" s="355"/>
      <c r="AI259" s="355"/>
      <c r="AJ259" s="76">
        <f t="shared" si="90"/>
        <v>0</v>
      </c>
      <c r="AK259" s="355"/>
      <c r="AL259" s="355"/>
      <c r="AM259" s="355"/>
      <c r="AN259" s="355"/>
      <c r="AO259" s="355"/>
      <c r="AP259" s="355"/>
      <c r="AQ259" s="76">
        <f t="shared" si="91"/>
        <v>0</v>
      </c>
      <c r="AS259" s="75">
        <f t="shared" si="92"/>
        <v>244</v>
      </c>
      <c r="AT259" s="76">
        <f t="shared" si="73"/>
        <v>0</v>
      </c>
      <c r="AU259" s="76">
        <f t="shared" si="74"/>
        <v>0</v>
      </c>
      <c r="AV259" s="76">
        <f t="shared" si="75"/>
        <v>0</v>
      </c>
      <c r="AX259" s="75">
        <f t="shared" si="87"/>
        <v>244</v>
      </c>
      <c r="AY259" s="355"/>
      <c r="AZ259" s="355"/>
      <c r="BA259" s="355"/>
      <c r="BB259" s="355"/>
      <c r="BC259" s="355"/>
      <c r="BD259" s="355"/>
      <c r="BE259" s="76">
        <f t="shared" si="76"/>
        <v>0</v>
      </c>
      <c r="BF259" s="355"/>
      <c r="BG259" s="355"/>
      <c r="BH259" s="355"/>
      <c r="BI259" s="355"/>
      <c r="BJ259" s="355"/>
      <c r="BK259" s="355"/>
      <c r="BL259" s="76">
        <f t="shared" si="77"/>
        <v>0</v>
      </c>
      <c r="BM259" s="355"/>
      <c r="BN259" s="355"/>
      <c r="BO259" s="355"/>
      <c r="BP259" s="355"/>
      <c r="BQ259" s="355"/>
      <c r="BR259" s="355"/>
      <c r="BS259" s="76">
        <f t="shared" si="78"/>
        <v>0</v>
      </c>
      <c r="BT259" s="355"/>
      <c r="BU259" s="355"/>
      <c r="BV259" s="355"/>
      <c r="BW259" s="355"/>
      <c r="BX259" s="355"/>
      <c r="BY259" s="355"/>
      <c r="BZ259" s="76">
        <f t="shared" si="79"/>
        <v>0</v>
      </c>
      <c r="CA259" s="355"/>
      <c r="CB259" s="355"/>
      <c r="CC259" s="355"/>
      <c r="CD259" s="355"/>
      <c r="CE259" s="355"/>
      <c r="CF259" s="355"/>
      <c r="CG259" s="76">
        <f t="shared" si="80"/>
        <v>0</v>
      </c>
      <c r="CH259" s="355"/>
      <c r="CI259" s="355"/>
      <c r="CJ259" s="355"/>
      <c r="CK259" s="355"/>
      <c r="CL259" s="355"/>
      <c r="CM259" s="355"/>
      <c r="CN259" s="76">
        <f t="shared" si="81"/>
        <v>0</v>
      </c>
      <c r="CP259" s="75">
        <f t="shared" si="82"/>
        <v>244</v>
      </c>
      <c r="CQ259" s="76">
        <f t="shared" si="83"/>
        <v>0</v>
      </c>
      <c r="CR259" s="76">
        <f t="shared" si="84"/>
        <v>0</v>
      </c>
      <c r="CS259" s="76">
        <f t="shared" si="85"/>
        <v>0</v>
      </c>
    </row>
    <row r="260" spans="1:97" ht="18" customHeight="1" x14ac:dyDescent="0.25">
      <c r="A260" s="75">
        <f t="shared" si="86"/>
        <v>245</v>
      </c>
      <c r="B260" s="355"/>
      <c r="C260" s="355"/>
      <c r="D260" s="355"/>
      <c r="E260" s="355"/>
      <c r="F260" s="355"/>
      <c r="G260" s="355"/>
      <c r="H260" s="76">
        <f t="shared" si="88"/>
        <v>0</v>
      </c>
      <c r="I260" s="355"/>
      <c r="J260" s="355"/>
      <c r="K260" s="355"/>
      <c r="L260" s="355"/>
      <c r="M260" s="355"/>
      <c r="N260" s="355"/>
      <c r="O260" s="76">
        <f t="shared" si="89"/>
        <v>0</v>
      </c>
      <c r="P260" s="355"/>
      <c r="Q260" s="355"/>
      <c r="R260" s="355"/>
      <c r="S260" s="355"/>
      <c r="T260" s="355"/>
      <c r="U260" s="355"/>
      <c r="V260" s="76">
        <f t="shared" si="71"/>
        <v>0</v>
      </c>
      <c r="W260" s="355"/>
      <c r="X260" s="355"/>
      <c r="Y260" s="355"/>
      <c r="Z260" s="355"/>
      <c r="AA260" s="355"/>
      <c r="AB260" s="355"/>
      <c r="AC260" s="76">
        <f t="shared" si="72"/>
        <v>0</v>
      </c>
      <c r="AD260" s="355"/>
      <c r="AE260" s="355"/>
      <c r="AF260" s="355"/>
      <c r="AG260" s="355"/>
      <c r="AH260" s="355"/>
      <c r="AI260" s="355"/>
      <c r="AJ260" s="76">
        <f t="shared" si="90"/>
        <v>0</v>
      </c>
      <c r="AK260" s="355"/>
      <c r="AL260" s="355"/>
      <c r="AM260" s="355"/>
      <c r="AN260" s="355"/>
      <c r="AO260" s="355"/>
      <c r="AP260" s="355"/>
      <c r="AQ260" s="76">
        <f t="shared" si="91"/>
        <v>0</v>
      </c>
      <c r="AS260" s="75">
        <f t="shared" si="92"/>
        <v>245</v>
      </c>
      <c r="AT260" s="76">
        <f t="shared" si="73"/>
        <v>0</v>
      </c>
      <c r="AU260" s="76">
        <f t="shared" si="74"/>
        <v>0</v>
      </c>
      <c r="AV260" s="76">
        <f t="shared" si="75"/>
        <v>0</v>
      </c>
      <c r="AX260" s="75">
        <f t="shared" si="87"/>
        <v>245</v>
      </c>
      <c r="AY260" s="355"/>
      <c r="AZ260" s="355"/>
      <c r="BA260" s="355"/>
      <c r="BB260" s="355"/>
      <c r="BC260" s="355"/>
      <c r="BD260" s="355"/>
      <c r="BE260" s="76">
        <f t="shared" si="76"/>
        <v>0</v>
      </c>
      <c r="BF260" s="355"/>
      <c r="BG260" s="355"/>
      <c r="BH260" s="355"/>
      <c r="BI260" s="355"/>
      <c r="BJ260" s="355"/>
      <c r="BK260" s="355"/>
      <c r="BL260" s="76">
        <f t="shared" si="77"/>
        <v>0</v>
      </c>
      <c r="BM260" s="355"/>
      <c r="BN260" s="355"/>
      <c r="BO260" s="355"/>
      <c r="BP260" s="355"/>
      <c r="BQ260" s="355"/>
      <c r="BR260" s="355"/>
      <c r="BS260" s="76">
        <f t="shared" si="78"/>
        <v>0</v>
      </c>
      <c r="BT260" s="355"/>
      <c r="BU260" s="355"/>
      <c r="BV260" s="355"/>
      <c r="BW260" s="355"/>
      <c r="BX260" s="355"/>
      <c r="BY260" s="355"/>
      <c r="BZ260" s="76">
        <f t="shared" si="79"/>
        <v>0</v>
      </c>
      <c r="CA260" s="355"/>
      <c r="CB260" s="355"/>
      <c r="CC260" s="355"/>
      <c r="CD260" s="355"/>
      <c r="CE260" s="355"/>
      <c r="CF260" s="355"/>
      <c r="CG260" s="76">
        <f t="shared" si="80"/>
        <v>0</v>
      </c>
      <c r="CH260" s="355"/>
      <c r="CI260" s="355"/>
      <c r="CJ260" s="355"/>
      <c r="CK260" s="355"/>
      <c r="CL260" s="355"/>
      <c r="CM260" s="355"/>
      <c r="CN260" s="76">
        <f t="shared" si="81"/>
        <v>0</v>
      </c>
      <c r="CP260" s="75">
        <f t="shared" si="82"/>
        <v>245</v>
      </c>
      <c r="CQ260" s="76">
        <f t="shared" si="83"/>
        <v>0</v>
      </c>
      <c r="CR260" s="76">
        <f t="shared" si="84"/>
        <v>0</v>
      </c>
      <c r="CS260" s="76">
        <f t="shared" si="85"/>
        <v>0</v>
      </c>
    </row>
    <row r="261" spans="1:97" ht="18" customHeight="1" x14ac:dyDescent="0.25">
      <c r="A261" s="75">
        <f t="shared" si="86"/>
        <v>246</v>
      </c>
      <c r="B261" s="355"/>
      <c r="C261" s="355"/>
      <c r="D261" s="355"/>
      <c r="E261" s="355"/>
      <c r="F261" s="355"/>
      <c r="G261" s="355"/>
      <c r="H261" s="76">
        <f t="shared" si="88"/>
        <v>0</v>
      </c>
      <c r="I261" s="355"/>
      <c r="J261" s="355"/>
      <c r="K261" s="355"/>
      <c r="L261" s="355"/>
      <c r="M261" s="355"/>
      <c r="N261" s="355"/>
      <c r="O261" s="76">
        <f t="shared" si="89"/>
        <v>0</v>
      </c>
      <c r="P261" s="355"/>
      <c r="Q261" s="355"/>
      <c r="R261" s="355"/>
      <c r="S261" s="355"/>
      <c r="T261" s="355"/>
      <c r="U261" s="355"/>
      <c r="V261" s="76">
        <f t="shared" si="71"/>
        <v>0</v>
      </c>
      <c r="W261" s="355"/>
      <c r="X261" s="355"/>
      <c r="Y261" s="355"/>
      <c r="Z261" s="355"/>
      <c r="AA261" s="355"/>
      <c r="AB261" s="355"/>
      <c r="AC261" s="76">
        <f t="shared" si="72"/>
        <v>0</v>
      </c>
      <c r="AD261" s="355"/>
      <c r="AE261" s="355"/>
      <c r="AF261" s="355"/>
      <c r="AG261" s="355"/>
      <c r="AH261" s="355"/>
      <c r="AI261" s="355"/>
      <c r="AJ261" s="76">
        <f t="shared" si="90"/>
        <v>0</v>
      </c>
      <c r="AK261" s="355"/>
      <c r="AL261" s="355"/>
      <c r="AM261" s="355"/>
      <c r="AN261" s="355"/>
      <c r="AO261" s="355"/>
      <c r="AP261" s="355"/>
      <c r="AQ261" s="76">
        <f t="shared" si="91"/>
        <v>0</v>
      </c>
      <c r="AS261" s="75">
        <f t="shared" si="92"/>
        <v>246</v>
      </c>
      <c r="AT261" s="76">
        <f t="shared" si="73"/>
        <v>0</v>
      </c>
      <c r="AU261" s="76">
        <f t="shared" si="74"/>
        <v>0</v>
      </c>
      <c r="AV261" s="76">
        <f t="shared" si="75"/>
        <v>0</v>
      </c>
      <c r="AX261" s="75">
        <f t="shared" si="87"/>
        <v>246</v>
      </c>
      <c r="AY261" s="355"/>
      <c r="AZ261" s="355"/>
      <c r="BA261" s="355"/>
      <c r="BB261" s="355"/>
      <c r="BC261" s="355"/>
      <c r="BD261" s="355"/>
      <c r="BE261" s="76">
        <f t="shared" si="76"/>
        <v>0</v>
      </c>
      <c r="BF261" s="355"/>
      <c r="BG261" s="355"/>
      <c r="BH261" s="355"/>
      <c r="BI261" s="355"/>
      <c r="BJ261" s="355"/>
      <c r="BK261" s="355"/>
      <c r="BL261" s="76">
        <f t="shared" si="77"/>
        <v>0</v>
      </c>
      <c r="BM261" s="355"/>
      <c r="BN261" s="355"/>
      <c r="BO261" s="355"/>
      <c r="BP261" s="355"/>
      <c r="BQ261" s="355"/>
      <c r="BR261" s="355"/>
      <c r="BS261" s="76">
        <f t="shared" si="78"/>
        <v>0</v>
      </c>
      <c r="BT261" s="355"/>
      <c r="BU261" s="355"/>
      <c r="BV261" s="355"/>
      <c r="BW261" s="355"/>
      <c r="BX261" s="355"/>
      <c r="BY261" s="355"/>
      <c r="BZ261" s="76">
        <f t="shared" si="79"/>
        <v>0</v>
      </c>
      <c r="CA261" s="355"/>
      <c r="CB261" s="355"/>
      <c r="CC261" s="355"/>
      <c r="CD261" s="355"/>
      <c r="CE261" s="355"/>
      <c r="CF261" s="355"/>
      <c r="CG261" s="76">
        <f t="shared" si="80"/>
        <v>0</v>
      </c>
      <c r="CH261" s="355"/>
      <c r="CI261" s="355"/>
      <c r="CJ261" s="355"/>
      <c r="CK261" s="355"/>
      <c r="CL261" s="355"/>
      <c r="CM261" s="355"/>
      <c r="CN261" s="76">
        <f t="shared" si="81"/>
        <v>0</v>
      </c>
      <c r="CP261" s="75">
        <f t="shared" si="82"/>
        <v>246</v>
      </c>
      <c r="CQ261" s="76">
        <f t="shared" si="83"/>
        <v>0</v>
      </c>
      <c r="CR261" s="76">
        <f t="shared" si="84"/>
        <v>0</v>
      </c>
      <c r="CS261" s="76">
        <f t="shared" si="85"/>
        <v>0</v>
      </c>
    </row>
    <row r="262" spans="1:97" ht="18" customHeight="1" x14ac:dyDescent="0.25">
      <c r="A262" s="75">
        <f t="shared" si="86"/>
        <v>247</v>
      </c>
      <c r="B262" s="355"/>
      <c r="C262" s="355"/>
      <c r="D262" s="355"/>
      <c r="E262" s="355"/>
      <c r="F262" s="355"/>
      <c r="G262" s="355"/>
      <c r="H262" s="76">
        <f t="shared" si="88"/>
        <v>0</v>
      </c>
      <c r="I262" s="355"/>
      <c r="J262" s="355"/>
      <c r="K262" s="355"/>
      <c r="L262" s="355"/>
      <c r="M262" s="355"/>
      <c r="N262" s="355"/>
      <c r="O262" s="76">
        <f t="shared" si="89"/>
        <v>0</v>
      </c>
      <c r="P262" s="355"/>
      <c r="Q262" s="355"/>
      <c r="R262" s="355"/>
      <c r="S262" s="355"/>
      <c r="T262" s="355"/>
      <c r="U262" s="355"/>
      <c r="V262" s="76">
        <f t="shared" si="71"/>
        <v>0</v>
      </c>
      <c r="W262" s="355"/>
      <c r="X262" s="355"/>
      <c r="Y262" s="355"/>
      <c r="Z262" s="355"/>
      <c r="AA262" s="355"/>
      <c r="AB262" s="355"/>
      <c r="AC262" s="76">
        <f t="shared" si="72"/>
        <v>0</v>
      </c>
      <c r="AD262" s="355"/>
      <c r="AE262" s="355"/>
      <c r="AF262" s="355"/>
      <c r="AG262" s="355"/>
      <c r="AH262" s="355"/>
      <c r="AI262" s="355"/>
      <c r="AJ262" s="76">
        <f t="shared" si="90"/>
        <v>0</v>
      </c>
      <c r="AK262" s="355"/>
      <c r="AL262" s="355"/>
      <c r="AM262" s="355"/>
      <c r="AN262" s="355"/>
      <c r="AO262" s="355"/>
      <c r="AP262" s="355"/>
      <c r="AQ262" s="76">
        <f t="shared" si="91"/>
        <v>0</v>
      </c>
      <c r="AS262" s="75">
        <f t="shared" si="92"/>
        <v>247</v>
      </c>
      <c r="AT262" s="76">
        <f t="shared" si="73"/>
        <v>0</v>
      </c>
      <c r="AU262" s="76">
        <f t="shared" si="74"/>
        <v>0</v>
      </c>
      <c r="AV262" s="76">
        <f t="shared" si="75"/>
        <v>0</v>
      </c>
      <c r="AX262" s="75">
        <f t="shared" si="87"/>
        <v>247</v>
      </c>
      <c r="AY262" s="355"/>
      <c r="AZ262" s="355"/>
      <c r="BA262" s="355"/>
      <c r="BB262" s="355"/>
      <c r="BC262" s="355"/>
      <c r="BD262" s="355"/>
      <c r="BE262" s="76">
        <f t="shared" si="76"/>
        <v>0</v>
      </c>
      <c r="BF262" s="355"/>
      <c r="BG262" s="355"/>
      <c r="BH262" s="355"/>
      <c r="BI262" s="355"/>
      <c r="BJ262" s="355"/>
      <c r="BK262" s="355"/>
      <c r="BL262" s="76">
        <f t="shared" si="77"/>
        <v>0</v>
      </c>
      <c r="BM262" s="355"/>
      <c r="BN262" s="355"/>
      <c r="BO262" s="355"/>
      <c r="BP262" s="355"/>
      <c r="BQ262" s="355"/>
      <c r="BR262" s="355"/>
      <c r="BS262" s="76">
        <f t="shared" si="78"/>
        <v>0</v>
      </c>
      <c r="BT262" s="355"/>
      <c r="BU262" s="355"/>
      <c r="BV262" s="355"/>
      <c r="BW262" s="355"/>
      <c r="BX262" s="355"/>
      <c r="BY262" s="355"/>
      <c r="BZ262" s="76">
        <f t="shared" si="79"/>
        <v>0</v>
      </c>
      <c r="CA262" s="355"/>
      <c r="CB262" s="355"/>
      <c r="CC262" s="355"/>
      <c r="CD262" s="355"/>
      <c r="CE262" s="355"/>
      <c r="CF262" s="355"/>
      <c r="CG262" s="76">
        <f t="shared" si="80"/>
        <v>0</v>
      </c>
      <c r="CH262" s="355"/>
      <c r="CI262" s="355"/>
      <c r="CJ262" s="355"/>
      <c r="CK262" s="355"/>
      <c r="CL262" s="355"/>
      <c r="CM262" s="355"/>
      <c r="CN262" s="76">
        <f t="shared" si="81"/>
        <v>0</v>
      </c>
      <c r="CP262" s="75">
        <f t="shared" si="82"/>
        <v>247</v>
      </c>
      <c r="CQ262" s="76">
        <f t="shared" si="83"/>
        <v>0</v>
      </c>
      <c r="CR262" s="76">
        <f t="shared" si="84"/>
        <v>0</v>
      </c>
      <c r="CS262" s="76">
        <f t="shared" si="85"/>
        <v>0</v>
      </c>
    </row>
    <row r="263" spans="1:97" ht="18" customHeight="1" x14ac:dyDescent="0.25">
      <c r="A263" s="75">
        <f t="shared" si="86"/>
        <v>248</v>
      </c>
      <c r="B263" s="355"/>
      <c r="C263" s="355"/>
      <c r="D263" s="355"/>
      <c r="E263" s="355"/>
      <c r="F263" s="355"/>
      <c r="G263" s="355"/>
      <c r="H263" s="76">
        <f t="shared" si="88"/>
        <v>0</v>
      </c>
      <c r="I263" s="355"/>
      <c r="J263" s="355"/>
      <c r="K263" s="355"/>
      <c r="L263" s="355"/>
      <c r="M263" s="355"/>
      <c r="N263" s="355"/>
      <c r="O263" s="76">
        <f t="shared" si="89"/>
        <v>0</v>
      </c>
      <c r="P263" s="355"/>
      <c r="Q263" s="355"/>
      <c r="R263" s="355"/>
      <c r="S263" s="355"/>
      <c r="T263" s="355"/>
      <c r="U263" s="355"/>
      <c r="V263" s="76">
        <f t="shared" si="71"/>
        <v>0</v>
      </c>
      <c r="W263" s="355"/>
      <c r="X263" s="355"/>
      <c r="Y263" s="355"/>
      <c r="Z263" s="355"/>
      <c r="AA263" s="355"/>
      <c r="AB263" s="355"/>
      <c r="AC263" s="76">
        <f t="shared" si="72"/>
        <v>0</v>
      </c>
      <c r="AD263" s="355"/>
      <c r="AE263" s="355"/>
      <c r="AF263" s="355"/>
      <c r="AG263" s="355"/>
      <c r="AH263" s="355"/>
      <c r="AI263" s="355"/>
      <c r="AJ263" s="76">
        <f t="shared" si="90"/>
        <v>0</v>
      </c>
      <c r="AK263" s="355"/>
      <c r="AL263" s="355"/>
      <c r="AM263" s="355"/>
      <c r="AN263" s="355"/>
      <c r="AO263" s="355"/>
      <c r="AP263" s="355"/>
      <c r="AQ263" s="76">
        <f t="shared" si="91"/>
        <v>0</v>
      </c>
      <c r="AS263" s="75">
        <f t="shared" si="92"/>
        <v>248</v>
      </c>
      <c r="AT263" s="76">
        <f t="shared" si="73"/>
        <v>0</v>
      </c>
      <c r="AU263" s="76">
        <f t="shared" si="74"/>
        <v>0</v>
      </c>
      <c r="AV263" s="76">
        <f t="shared" si="75"/>
        <v>0</v>
      </c>
      <c r="AX263" s="75">
        <f t="shared" si="87"/>
        <v>248</v>
      </c>
      <c r="AY263" s="355"/>
      <c r="AZ263" s="355"/>
      <c r="BA263" s="355"/>
      <c r="BB263" s="355"/>
      <c r="BC263" s="355"/>
      <c r="BD263" s="355"/>
      <c r="BE263" s="76">
        <f t="shared" si="76"/>
        <v>0</v>
      </c>
      <c r="BF263" s="355"/>
      <c r="BG263" s="355"/>
      <c r="BH263" s="355"/>
      <c r="BI263" s="355"/>
      <c r="BJ263" s="355"/>
      <c r="BK263" s="355"/>
      <c r="BL263" s="76">
        <f t="shared" si="77"/>
        <v>0</v>
      </c>
      <c r="BM263" s="355"/>
      <c r="BN263" s="355"/>
      <c r="BO263" s="355"/>
      <c r="BP263" s="355"/>
      <c r="BQ263" s="355"/>
      <c r="BR263" s="355"/>
      <c r="BS263" s="76">
        <f t="shared" si="78"/>
        <v>0</v>
      </c>
      <c r="BT263" s="355"/>
      <c r="BU263" s="355"/>
      <c r="BV263" s="355"/>
      <c r="BW263" s="355"/>
      <c r="BX263" s="355"/>
      <c r="BY263" s="355"/>
      <c r="BZ263" s="76">
        <f t="shared" si="79"/>
        <v>0</v>
      </c>
      <c r="CA263" s="355"/>
      <c r="CB263" s="355"/>
      <c r="CC263" s="355"/>
      <c r="CD263" s="355"/>
      <c r="CE263" s="355"/>
      <c r="CF263" s="355"/>
      <c r="CG263" s="76">
        <f t="shared" si="80"/>
        <v>0</v>
      </c>
      <c r="CH263" s="355"/>
      <c r="CI263" s="355"/>
      <c r="CJ263" s="355"/>
      <c r="CK263" s="355"/>
      <c r="CL263" s="355"/>
      <c r="CM263" s="355"/>
      <c r="CN263" s="76">
        <f t="shared" si="81"/>
        <v>0</v>
      </c>
      <c r="CP263" s="75">
        <f t="shared" si="82"/>
        <v>248</v>
      </c>
      <c r="CQ263" s="76">
        <f t="shared" si="83"/>
        <v>0</v>
      </c>
      <c r="CR263" s="76">
        <f t="shared" si="84"/>
        <v>0</v>
      </c>
      <c r="CS263" s="76">
        <f t="shared" si="85"/>
        <v>0</v>
      </c>
    </row>
    <row r="264" spans="1:97" ht="18" customHeight="1" x14ac:dyDescent="0.25">
      <c r="A264" s="75">
        <f t="shared" si="86"/>
        <v>249</v>
      </c>
      <c r="B264" s="355"/>
      <c r="C264" s="355"/>
      <c r="D264" s="355"/>
      <c r="E264" s="355"/>
      <c r="F264" s="355"/>
      <c r="G264" s="355"/>
      <c r="H264" s="76">
        <f t="shared" si="88"/>
        <v>0</v>
      </c>
      <c r="I264" s="355"/>
      <c r="J264" s="355"/>
      <c r="K264" s="355"/>
      <c r="L264" s="355"/>
      <c r="M264" s="355"/>
      <c r="N264" s="355"/>
      <c r="O264" s="76">
        <f t="shared" si="89"/>
        <v>0</v>
      </c>
      <c r="P264" s="355"/>
      <c r="Q264" s="355"/>
      <c r="R264" s="355"/>
      <c r="S264" s="355"/>
      <c r="T264" s="355"/>
      <c r="U264" s="355"/>
      <c r="V264" s="76">
        <f t="shared" si="71"/>
        <v>0</v>
      </c>
      <c r="W264" s="355"/>
      <c r="X264" s="355"/>
      <c r="Y264" s="355"/>
      <c r="Z264" s="355"/>
      <c r="AA264" s="355"/>
      <c r="AB264" s="355"/>
      <c r="AC264" s="76">
        <f t="shared" si="72"/>
        <v>0</v>
      </c>
      <c r="AD264" s="355"/>
      <c r="AE264" s="355"/>
      <c r="AF264" s="355"/>
      <c r="AG264" s="355"/>
      <c r="AH264" s="355"/>
      <c r="AI264" s="355"/>
      <c r="AJ264" s="76">
        <f t="shared" si="90"/>
        <v>0</v>
      </c>
      <c r="AK264" s="355"/>
      <c r="AL264" s="355"/>
      <c r="AM264" s="355"/>
      <c r="AN264" s="355"/>
      <c r="AO264" s="355"/>
      <c r="AP264" s="355"/>
      <c r="AQ264" s="76">
        <f t="shared" si="91"/>
        <v>0</v>
      </c>
      <c r="AS264" s="75">
        <f t="shared" si="92"/>
        <v>249</v>
      </c>
      <c r="AT264" s="76">
        <f t="shared" si="73"/>
        <v>0</v>
      </c>
      <c r="AU264" s="76">
        <f t="shared" si="74"/>
        <v>0</v>
      </c>
      <c r="AV264" s="76">
        <f t="shared" si="75"/>
        <v>0</v>
      </c>
      <c r="AX264" s="75">
        <f t="shared" si="87"/>
        <v>249</v>
      </c>
      <c r="AY264" s="355"/>
      <c r="AZ264" s="355"/>
      <c r="BA264" s="355"/>
      <c r="BB264" s="355"/>
      <c r="BC264" s="355"/>
      <c r="BD264" s="355"/>
      <c r="BE264" s="76">
        <f t="shared" si="76"/>
        <v>0</v>
      </c>
      <c r="BF264" s="355"/>
      <c r="BG264" s="355"/>
      <c r="BH264" s="355"/>
      <c r="BI264" s="355"/>
      <c r="BJ264" s="355"/>
      <c r="BK264" s="355"/>
      <c r="BL264" s="76">
        <f t="shared" si="77"/>
        <v>0</v>
      </c>
      <c r="BM264" s="355"/>
      <c r="BN264" s="355"/>
      <c r="BO264" s="355"/>
      <c r="BP264" s="355"/>
      <c r="BQ264" s="355"/>
      <c r="BR264" s="355"/>
      <c r="BS264" s="76">
        <f t="shared" si="78"/>
        <v>0</v>
      </c>
      <c r="BT264" s="355"/>
      <c r="BU264" s="355"/>
      <c r="BV264" s="355"/>
      <c r="BW264" s="355"/>
      <c r="BX264" s="355"/>
      <c r="BY264" s="355"/>
      <c r="BZ264" s="76">
        <f t="shared" si="79"/>
        <v>0</v>
      </c>
      <c r="CA264" s="355"/>
      <c r="CB264" s="355"/>
      <c r="CC264" s="355"/>
      <c r="CD264" s="355"/>
      <c r="CE264" s="355"/>
      <c r="CF264" s="355"/>
      <c r="CG264" s="76">
        <f t="shared" si="80"/>
        <v>0</v>
      </c>
      <c r="CH264" s="355"/>
      <c r="CI264" s="355"/>
      <c r="CJ264" s="355"/>
      <c r="CK264" s="355"/>
      <c r="CL264" s="355"/>
      <c r="CM264" s="355"/>
      <c r="CN264" s="76">
        <f t="shared" si="81"/>
        <v>0</v>
      </c>
      <c r="CP264" s="75">
        <f t="shared" si="82"/>
        <v>249</v>
      </c>
      <c r="CQ264" s="76">
        <f t="shared" si="83"/>
        <v>0</v>
      </c>
      <c r="CR264" s="76">
        <f t="shared" si="84"/>
        <v>0</v>
      </c>
      <c r="CS264" s="76">
        <f t="shared" si="85"/>
        <v>0</v>
      </c>
    </row>
    <row r="265" spans="1:97" ht="18" customHeight="1" x14ac:dyDescent="0.25">
      <c r="A265" s="75">
        <f t="shared" si="86"/>
        <v>250</v>
      </c>
      <c r="B265" s="355"/>
      <c r="C265" s="355"/>
      <c r="D265" s="355"/>
      <c r="E265" s="355"/>
      <c r="F265" s="355"/>
      <c r="G265" s="355"/>
      <c r="H265" s="76">
        <f t="shared" si="88"/>
        <v>0</v>
      </c>
      <c r="I265" s="355"/>
      <c r="J265" s="355"/>
      <c r="K265" s="355"/>
      <c r="L265" s="355"/>
      <c r="M265" s="355"/>
      <c r="N265" s="355"/>
      <c r="O265" s="76">
        <f t="shared" si="89"/>
        <v>0</v>
      </c>
      <c r="P265" s="355"/>
      <c r="Q265" s="355"/>
      <c r="R265" s="355"/>
      <c r="S265" s="355"/>
      <c r="T265" s="355"/>
      <c r="U265" s="355"/>
      <c r="V265" s="76">
        <f t="shared" si="71"/>
        <v>0</v>
      </c>
      <c r="W265" s="355"/>
      <c r="X265" s="355"/>
      <c r="Y265" s="355"/>
      <c r="Z265" s="355"/>
      <c r="AA265" s="355"/>
      <c r="AB265" s="355"/>
      <c r="AC265" s="76">
        <f t="shared" si="72"/>
        <v>0</v>
      </c>
      <c r="AD265" s="355"/>
      <c r="AE265" s="355"/>
      <c r="AF265" s="355"/>
      <c r="AG265" s="355"/>
      <c r="AH265" s="355"/>
      <c r="AI265" s="355"/>
      <c r="AJ265" s="76">
        <f t="shared" si="90"/>
        <v>0</v>
      </c>
      <c r="AK265" s="355"/>
      <c r="AL265" s="355"/>
      <c r="AM265" s="355"/>
      <c r="AN265" s="355"/>
      <c r="AO265" s="355"/>
      <c r="AP265" s="355"/>
      <c r="AQ265" s="76">
        <f t="shared" si="91"/>
        <v>0</v>
      </c>
      <c r="AS265" s="75">
        <f t="shared" si="92"/>
        <v>250</v>
      </c>
      <c r="AT265" s="76">
        <f t="shared" si="73"/>
        <v>0</v>
      </c>
      <c r="AU265" s="76">
        <f t="shared" si="74"/>
        <v>0</v>
      </c>
      <c r="AV265" s="76">
        <f t="shared" si="75"/>
        <v>0</v>
      </c>
      <c r="AX265" s="75">
        <f t="shared" si="87"/>
        <v>250</v>
      </c>
      <c r="AY265" s="355"/>
      <c r="AZ265" s="355"/>
      <c r="BA265" s="355"/>
      <c r="BB265" s="355"/>
      <c r="BC265" s="355"/>
      <c r="BD265" s="355"/>
      <c r="BE265" s="76">
        <f t="shared" si="76"/>
        <v>0</v>
      </c>
      <c r="BF265" s="355"/>
      <c r="BG265" s="355"/>
      <c r="BH265" s="355"/>
      <c r="BI265" s="355"/>
      <c r="BJ265" s="355"/>
      <c r="BK265" s="355"/>
      <c r="BL265" s="76">
        <f t="shared" si="77"/>
        <v>0</v>
      </c>
      <c r="BM265" s="355"/>
      <c r="BN265" s="355"/>
      <c r="BO265" s="355"/>
      <c r="BP265" s="355"/>
      <c r="BQ265" s="355"/>
      <c r="BR265" s="355"/>
      <c r="BS265" s="76">
        <f t="shared" si="78"/>
        <v>0</v>
      </c>
      <c r="BT265" s="355"/>
      <c r="BU265" s="355"/>
      <c r="BV265" s="355"/>
      <c r="BW265" s="355"/>
      <c r="BX265" s="355"/>
      <c r="BY265" s="355"/>
      <c r="BZ265" s="76">
        <f t="shared" si="79"/>
        <v>0</v>
      </c>
      <c r="CA265" s="355"/>
      <c r="CB265" s="355"/>
      <c r="CC265" s="355"/>
      <c r="CD265" s="355"/>
      <c r="CE265" s="355"/>
      <c r="CF265" s="355"/>
      <c r="CG265" s="76">
        <f t="shared" si="80"/>
        <v>0</v>
      </c>
      <c r="CH265" s="355"/>
      <c r="CI265" s="355"/>
      <c r="CJ265" s="355"/>
      <c r="CK265" s="355"/>
      <c r="CL265" s="355"/>
      <c r="CM265" s="355"/>
      <c r="CN265" s="76">
        <f t="shared" si="81"/>
        <v>0</v>
      </c>
      <c r="CP265" s="75">
        <f t="shared" si="82"/>
        <v>250</v>
      </c>
      <c r="CQ265" s="76">
        <f t="shared" si="83"/>
        <v>0</v>
      </c>
      <c r="CR265" s="76">
        <f t="shared" si="84"/>
        <v>0</v>
      </c>
      <c r="CS265" s="76">
        <f t="shared" si="85"/>
        <v>0</v>
      </c>
    </row>
    <row r="266" spans="1:97" ht="18" customHeight="1" x14ac:dyDescent="0.25">
      <c r="A266" s="75">
        <f t="shared" si="86"/>
        <v>251</v>
      </c>
      <c r="B266" s="355"/>
      <c r="C266" s="355"/>
      <c r="D266" s="355"/>
      <c r="E266" s="355"/>
      <c r="F266" s="355"/>
      <c r="G266" s="355"/>
      <c r="H266" s="76">
        <f t="shared" si="88"/>
        <v>0</v>
      </c>
      <c r="I266" s="355"/>
      <c r="J266" s="355"/>
      <c r="K266" s="355"/>
      <c r="L266" s="355"/>
      <c r="M266" s="355"/>
      <c r="N266" s="355"/>
      <c r="O266" s="76">
        <f t="shared" si="89"/>
        <v>0</v>
      </c>
      <c r="P266" s="355"/>
      <c r="Q266" s="355"/>
      <c r="R266" s="355"/>
      <c r="S266" s="355"/>
      <c r="T266" s="355"/>
      <c r="U266" s="355"/>
      <c r="V266" s="76">
        <f t="shared" si="71"/>
        <v>0</v>
      </c>
      <c r="W266" s="355"/>
      <c r="X266" s="355"/>
      <c r="Y266" s="355"/>
      <c r="Z266" s="355"/>
      <c r="AA266" s="355"/>
      <c r="AB266" s="355"/>
      <c r="AC266" s="76">
        <f t="shared" si="72"/>
        <v>0</v>
      </c>
      <c r="AD266" s="355"/>
      <c r="AE266" s="355"/>
      <c r="AF266" s="355"/>
      <c r="AG266" s="355"/>
      <c r="AH266" s="355"/>
      <c r="AI266" s="355"/>
      <c r="AJ266" s="76">
        <f t="shared" si="90"/>
        <v>0</v>
      </c>
      <c r="AK266" s="355"/>
      <c r="AL266" s="355"/>
      <c r="AM266" s="355"/>
      <c r="AN266" s="355"/>
      <c r="AO266" s="355"/>
      <c r="AP266" s="355"/>
      <c r="AQ266" s="76">
        <f t="shared" si="91"/>
        <v>0</v>
      </c>
      <c r="AS266" s="75">
        <f t="shared" si="92"/>
        <v>251</v>
      </c>
      <c r="AT266" s="76">
        <f t="shared" si="73"/>
        <v>0</v>
      </c>
      <c r="AU266" s="76">
        <f t="shared" si="74"/>
        <v>0</v>
      </c>
      <c r="AV266" s="76">
        <f t="shared" si="75"/>
        <v>0</v>
      </c>
      <c r="AX266" s="75">
        <f t="shared" si="87"/>
        <v>251</v>
      </c>
      <c r="AY266" s="355"/>
      <c r="AZ266" s="355"/>
      <c r="BA266" s="355"/>
      <c r="BB266" s="355"/>
      <c r="BC266" s="355"/>
      <c r="BD266" s="355"/>
      <c r="BE266" s="76">
        <f t="shared" si="76"/>
        <v>0</v>
      </c>
      <c r="BF266" s="355"/>
      <c r="BG266" s="355"/>
      <c r="BH266" s="355"/>
      <c r="BI266" s="355"/>
      <c r="BJ266" s="355"/>
      <c r="BK266" s="355"/>
      <c r="BL266" s="76">
        <f t="shared" si="77"/>
        <v>0</v>
      </c>
      <c r="BM266" s="355"/>
      <c r="BN266" s="355"/>
      <c r="BO266" s="355"/>
      <c r="BP266" s="355"/>
      <c r="BQ266" s="355"/>
      <c r="BR266" s="355"/>
      <c r="BS266" s="76">
        <f t="shared" si="78"/>
        <v>0</v>
      </c>
      <c r="BT266" s="355"/>
      <c r="BU266" s="355"/>
      <c r="BV266" s="355"/>
      <c r="BW266" s="355"/>
      <c r="BX266" s="355"/>
      <c r="BY266" s="355"/>
      <c r="BZ266" s="76">
        <f t="shared" si="79"/>
        <v>0</v>
      </c>
      <c r="CA266" s="355"/>
      <c r="CB266" s="355"/>
      <c r="CC266" s="355"/>
      <c r="CD266" s="355"/>
      <c r="CE266" s="355"/>
      <c r="CF266" s="355"/>
      <c r="CG266" s="76">
        <f t="shared" si="80"/>
        <v>0</v>
      </c>
      <c r="CH266" s="355"/>
      <c r="CI266" s="355"/>
      <c r="CJ266" s="355"/>
      <c r="CK266" s="355"/>
      <c r="CL266" s="355"/>
      <c r="CM266" s="355"/>
      <c r="CN266" s="76">
        <f t="shared" si="81"/>
        <v>0</v>
      </c>
      <c r="CP266" s="75">
        <f t="shared" si="82"/>
        <v>251</v>
      </c>
      <c r="CQ266" s="76">
        <f t="shared" si="83"/>
        <v>0</v>
      </c>
      <c r="CR266" s="76">
        <f t="shared" si="84"/>
        <v>0</v>
      </c>
      <c r="CS266" s="76">
        <f t="shared" si="85"/>
        <v>0</v>
      </c>
    </row>
    <row r="267" spans="1:97" ht="18" customHeight="1" x14ac:dyDescent="0.25">
      <c r="A267" s="75">
        <f t="shared" si="86"/>
        <v>252</v>
      </c>
      <c r="B267" s="355"/>
      <c r="C267" s="355"/>
      <c r="D267" s="355"/>
      <c r="E267" s="355"/>
      <c r="F267" s="355"/>
      <c r="G267" s="355"/>
      <c r="H267" s="76">
        <f t="shared" si="88"/>
        <v>0</v>
      </c>
      <c r="I267" s="355"/>
      <c r="J267" s="355"/>
      <c r="K267" s="355"/>
      <c r="L267" s="355"/>
      <c r="M267" s="355"/>
      <c r="N267" s="355"/>
      <c r="O267" s="76">
        <f t="shared" si="89"/>
        <v>0</v>
      </c>
      <c r="P267" s="355"/>
      <c r="Q267" s="355"/>
      <c r="R267" s="355"/>
      <c r="S267" s="355"/>
      <c r="T267" s="355"/>
      <c r="U267" s="355"/>
      <c r="V267" s="76">
        <f t="shared" si="71"/>
        <v>0</v>
      </c>
      <c r="W267" s="355"/>
      <c r="X267" s="355"/>
      <c r="Y267" s="355"/>
      <c r="Z267" s="355"/>
      <c r="AA267" s="355"/>
      <c r="AB267" s="355"/>
      <c r="AC267" s="76">
        <f t="shared" si="72"/>
        <v>0</v>
      </c>
      <c r="AD267" s="355"/>
      <c r="AE267" s="355"/>
      <c r="AF267" s="355"/>
      <c r="AG267" s="355"/>
      <c r="AH267" s="355"/>
      <c r="AI267" s="355"/>
      <c r="AJ267" s="76">
        <f t="shared" si="90"/>
        <v>0</v>
      </c>
      <c r="AK267" s="355"/>
      <c r="AL267" s="355"/>
      <c r="AM267" s="355"/>
      <c r="AN267" s="355"/>
      <c r="AO267" s="355"/>
      <c r="AP267" s="355"/>
      <c r="AQ267" s="76">
        <f t="shared" si="91"/>
        <v>0</v>
      </c>
      <c r="AS267" s="75">
        <f t="shared" si="92"/>
        <v>252</v>
      </c>
      <c r="AT267" s="76">
        <f t="shared" si="73"/>
        <v>0</v>
      </c>
      <c r="AU267" s="76">
        <f t="shared" si="74"/>
        <v>0</v>
      </c>
      <c r="AV267" s="76">
        <f t="shared" si="75"/>
        <v>0</v>
      </c>
      <c r="AX267" s="75">
        <f t="shared" si="87"/>
        <v>252</v>
      </c>
      <c r="AY267" s="355"/>
      <c r="AZ267" s="355"/>
      <c r="BA267" s="355"/>
      <c r="BB267" s="355"/>
      <c r="BC267" s="355"/>
      <c r="BD267" s="355"/>
      <c r="BE267" s="76">
        <f t="shared" si="76"/>
        <v>0</v>
      </c>
      <c r="BF267" s="355"/>
      <c r="BG267" s="355"/>
      <c r="BH267" s="355"/>
      <c r="BI267" s="355"/>
      <c r="BJ267" s="355"/>
      <c r="BK267" s="355"/>
      <c r="BL267" s="76">
        <f t="shared" si="77"/>
        <v>0</v>
      </c>
      <c r="BM267" s="355"/>
      <c r="BN267" s="355"/>
      <c r="BO267" s="355"/>
      <c r="BP267" s="355"/>
      <c r="BQ267" s="355"/>
      <c r="BR267" s="355"/>
      <c r="BS267" s="76">
        <f t="shared" si="78"/>
        <v>0</v>
      </c>
      <c r="BT267" s="355"/>
      <c r="BU267" s="355"/>
      <c r="BV267" s="355"/>
      <c r="BW267" s="355"/>
      <c r="BX267" s="355"/>
      <c r="BY267" s="355"/>
      <c r="BZ267" s="76">
        <f t="shared" si="79"/>
        <v>0</v>
      </c>
      <c r="CA267" s="355"/>
      <c r="CB267" s="355"/>
      <c r="CC267" s="355"/>
      <c r="CD267" s="355"/>
      <c r="CE267" s="355"/>
      <c r="CF267" s="355"/>
      <c r="CG267" s="76">
        <f t="shared" si="80"/>
        <v>0</v>
      </c>
      <c r="CH267" s="355"/>
      <c r="CI267" s="355"/>
      <c r="CJ267" s="355"/>
      <c r="CK267" s="355"/>
      <c r="CL267" s="355"/>
      <c r="CM267" s="355"/>
      <c r="CN267" s="76">
        <f t="shared" si="81"/>
        <v>0</v>
      </c>
      <c r="CP267" s="75">
        <f t="shared" si="82"/>
        <v>252</v>
      </c>
      <c r="CQ267" s="76">
        <f t="shared" si="83"/>
        <v>0</v>
      </c>
      <c r="CR267" s="76">
        <f t="shared" si="84"/>
        <v>0</v>
      </c>
      <c r="CS267" s="76">
        <f t="shared" si="85"/>
        <v>0</v>
      </c>
    </row>
    <row r="268" spans="1:97" ht="18" customHeight="1" x14ac:dyDescent="0.25">
      <c r="A268" s="75">
        <f t="shared" si="86"/>
        <v>253</v>
      </c>
      <c r="B268" s="355"/>
      <c r="C268" s="355"/>
      <c r="D268" s="355"/>
      <c r="E268" s="355"/>
      <c r="F268" s="355"/>
      <c r="G268" s="355"/>
      <c r="H268" s="76">
        <f t="shared" si="88"/>
        <v>0</v>
      </c>
      <c r="I268" s="355"/>
      <c r="J268" s="355"/>
      <c r="K268" s="355"/>
      <c r="L268" s="355"/>
      <c r="M268" s="355"/>
      <c r="N268" s="355"/>
      <c r="O268" s="76">
        <f t="shared" si="89"/>
        <v>0</v>
      </c>
      <c r="P268" s="355"/>
      <c r="Q268" s="355"/>
      <c r="R268" s="355"/>
      <c r="S268" s="355"/>
      <c r="T268" s="355"/>
      <c r="U268" s="355"/>
      <c r="V268" s="76">
        <f t="shared" si="71"/>
        <v>0</v>
      </c>
      <c r="W268" s="355"/>
      <c r="X268" s="355"/>
      <c r="Y268" s="355"/>
      <c r="Z268" s="355"/>
      <c r="AA268" s="355"/>
      <c r="AB268" s="355"/>
      <c r="AC268" s="76">
        <f t="shared" si="72"/>
        <v>0</v>
      </c>
      <c r="AD268" s="355"/>
      <c r="AE268" s="355"/>
      <c r="AF268" s="355"/>
      <c r="AG268" s="355"/>
      <c r="AH268" s="355"/>
      <c r="AI268" s="355"/>
      <c r="AJ268" s="76">
        <f t="shared" si="90"/>
        <v>0</v>
      </c>
      <c r="AK268" s="355"/>
      <c r="AL268" s="355"/>
      <c r="AM268" s="355"/>
      <c r="AN268" s="355"/>
      <c r="AO268" s="355"/>
      <c r="AP268" s="355"/>
      <c r="AQ268" s="76">
        <f t="shared" si="91"/>
        <v>0</v>
      </c>
      <c r="AS268" s="75">
        <f t="shared" si="92"/>
        <v>253</v>
      </c>
      <c r="AT268" s="76">
        <f t="shared" si="73"/>
        <v>0</v>
      </c>
      <c r="AU268" s="76">
        <f t="shared" si="74"/>
        <v>0</v>
      </c>
      <c r="AV268" s="76">
        <f t="shared" si="75"/>
        <v>0</v>
      </c>
      <c r="AX268" s="75">
        <f t="shared" si="87"/>
        <v>253</v>
      </c>
      <c r="AY268" s="355"/>
      <c r="AZ268" s="355"/>
      <c r="BA268" s="355"/>
      <c r="BB268" s="355"/>
      <c r="BC268" s="355"/>
      <c r="BD268" s="355"/>
      <c r="BE268" s="76">
        <f t="shared" si="76"/>
        <v>0</v>
      </c>
      <c r="BF268" s="355"/>
      <c r="BG268" s="355"/>
      <c r="BH268" s="355"/>
      <c r="BI268" s="355"/>
      <c r="BJ268" s="355"/>
      <c r="BK268" s="355"/>
      <c r="BL268" s="76">
        <f t="shared" si="77"/>
        <v>0</v>
      </c>
      <c r="BM268" s="355"/>
      <c r="BN268" s="355"/>
      <c r="BO268" s="355"/>
      <c r="BP268" s="355"/>
      <c r="BQ268" s="355"/>
      <c r="BR268" s="355"/>
      <c r="BS268" s="76">
        <f t="shared" si="78"/>
        <v>0</v>
      </c>
      <c r="BT268" s="355"/>
      <c r="BU268" s="355"/>
      <c r="BV268" s="355"/>
      <c r="BW268" s="355"/>
      <c r="BX268" s="355"/>
      <c r="BY268" s="355"/>
      <c r="BZ268" s="76">
        <f t="shared" si="79"/>
        <v>0</v>
      </c>
      <c r="CA268" s="355"/>
      <c r="CB268" s="355"/>
      <c r="CC268" s="355"/>
      <c r="CD268" s="355"/>
      <c r="CE268" s="355"/>
      <c r="CF268" s="355"/>
      <c r="CG268" s="76">
        <f t="shared" si="80"/>
        <v>0</v>
      </c>
      <c r="CH268" s="355"/>
      <c r="CI268" s="355"/>
      <c r="CJ268" s="355"/>
      <c r="CK268" s="355"/>
      <c r="CL268" s="355"/>
      <c r="CM268" s="355"/>
      <c r="CN268" s="76">
        <f t="shared" si="81"/>
        <v>0</v>
      </c>
      <c r="CP268" s="75">
        <f t="shared" si="82"/>
        <v>253</v>
      </c>
      <c r="CQ268" s="76">
        <f t="shared" si="83"/>
        <v>0</v>
      </c>
      <c r="CR268" s="76">
        <f t="shared" si="84"/>
        <v>0</v>
      </c>
      <c r="CS268" s="76">
        <f t="shared" si="85"/>
        <v>0</v>
      </c>
    </row>
    <row r="269" spans="1:97" ht="18" customHeight="1" x14ac:dyDescent="0.25">
      <c r="A269" s="75">
        <f t="shared" si="86"/>
        <v>254</v>
      </c>
      <c r="B269" s="355"/>
      <c r="C269" s="355"/>
      <c r="D269" s="355"/>
      <c r="E269" s="355"/>
      <c r="F269" s="355"/>
      <c r="G269" s="355"/>
      <c r="H269" s="76">
        <f t="shared" si="88"/>
        <v>0</v>
      </c>
      <c r="I269" s="355"/>
      <c r="J269" s="355"/>
      <c r="K269" s="355"/>
      <c r="L269" s="355"/>
      <c r="M269" s="355"/>
      <c r="N269" s="355"/>
      <c r="O269" s="76">
        <f t="shared" si="89"/>
        <v>0</v>
      </c>
      <c r="P269" s="355"/>
      <c r="Q269" s="355"/>
      <c r="R269" s="355"/>
      <c r="S269" s="355"/>
      <c r="T269" s="355"/>
      <c r="U269" s="355"/>
      <c r="V269" s="76">
        <f t="shared" si="71"/>
        <v>0</v>
      </c>
      <c r="W269" s="355"/>
      <c r="X269" s="355"/>
      <c r="Y269" s="355"/>
      <c r="Z269" s="355"/>
      <c r="AA269" s="355"/>
      <c r="AB269" s="355"/>
      <c r="AC269" s="76">
        <f t="shared" si="72"/>
        <v>0</v>
      </c>
      <c r="AD269" s="355"/>
      <c r="AE269" s="355"/>
      <c r="AF269" s="355"/>
      <c r="AG269" s="355"/>
      <c r="AH269" s="355"/>
      <c r="AI269" s="355"/>
      <c r="AJ269" s="76">
        <f t="shared" si="90"/>
        <v>0</v>
      </c>
      <c r="AK269" s="355"/>
      <c r="AL269" s="355"/>
      <c r="AM269" s="355"/>
      <c r="AN269" s="355"/>
      <c r="AO269" s="355"/>
      <c r="AP269" s="355"/>
      <c r="AQ269" s="76">
        <f t="shared" si="91"/>
        <v>0</v>
      </c>
      <c r="AS269" s="75">
        <f t="shared" si="92"/>
        <v>254</v>
      </c>
      <c r="AT269" s="76">
        <f t="shared" si="73"/>
        <v>0</v>
      </c>
      <c r="AU269" s="76">
        <f t="shared" si="74"/>
        <v>0</v>
      </c>
      <c r="AV269" s="76">
        <f t="shared" si="75"/>
        <v>0</v>
      </c>
      <c r="AX269" s="75">
        <f t="shared" si="87"/>
        <v>254</v>
      </c>
      <c r="AY269" s="355"/>
      <c r="AZ269" s="355"/>
      <c r="BA269" s="355"/>
      <c r="BB269" s="355"/>
      <c r="BC269" s="355"/>
      <c r="BD269" s="355"/>
      <c r="BE269" s="76">
        <f t="shared" si="76"/>
        <v>0</v>
      </c>
      <c r="BF269" s="355"/>
      <c r="BG269" s="355"/>
      <c r="BH269" s="355"/>
      <c r="BI269" s="355"/>
      <c r="BJ269" s="355"/>
      <c r="BK269" s="355"/>
      <c r="BL269" s="76">
        <f t="shared" si="77"/>
        <v>0</v>
      </c>
      <c r="BM269" s="355"/>
      <c r="BN269" s="355"/>
      <c r="BO269" s="355"/>
      <c r="BP269" s="355"/>
      <c r="BQ269" s="355"/>
      <c r="BR269" s="355"/>
      <c r="BS269" s="76">
        <f t="shared" si="78"/>
        <v>0</v>
      </c>
      <c r="BT269" s="355"/>
      <c r="BU269" s="355"/>
      <c r="BV269" s="355"/>
      <c r="BW269" s="355"/>
      <c r="BX269" s="355"/>
      <c r="BY269" s="355"/>
      <c r="BZ269" s="76">
        <f t="shared" si="79"/>
        <v>0</v>
      </c>
      <c r="CA269" s="355"/>
      <c r="CB269" s="355"/>
      <c r="CC269" s="355"/>
      <c r="CD269" s="355"/>
      <c r="CE269" s="355"/>
      <c r="CF269" s="355"/>
      <c r="CG269" s="76">
        <f t="shared" si="80"/>
        <v>0</v>
      </c>
      <c r="CH269" s="355"/>
      <c r="CI269" s="355"/>
      <c r="CJ269" s="355"/>
      <c r="CK269" s="355"/>
      <c r="CL269" s="355"/>
      <c r="CM269" s="355"/>
      <c r="CN269" s="76">
        <f t="shared" si="81"/>
        <v>0</v>
      </c>
      <c r="CP269" s="75">
        <f t="shared" si="82"/>
        <v>254</v>
      </c>
      <c r="CQ269" s="76">
        <f t="shared" si="83"/>
        <v>0</v>
      </c>
      <c r="CR269" s="76">
        <f t="shared" si="84"/>
        <v>0</v>
      </c>
      <c r="CS269" s="76">
        <f t="shared" si="85"/>
        <v>0</v>
      </c>
    </row>
    <row r="270" spans="1:97" ht="18" customHeight="1" x14ac:dyDescent="0.25">
      <c r="A270" s="75">
        <f t="shared" si="86"/>
        <v>255</v>
      </c>
      <c r="B270" s="355"/>
      <c r="C270" s="355"/>
      <c r="D270" s="355"/>
      <c r="E270" s="355"/>
      <c r="F270" s="355"/>
      <c r="G270" s="355"/>
      <c r="H270" s="76">
        <f t="shared" si="88"/>
        <v>0</v>
      </c>
      <c r="I270" s="355"/>
      <c r="J270" s="355"/>
      <c r="K270" s="355"/>
      <c r="L270" s="355"/>
      <c r="M270" s="355"/>
      <c r="N270" s="355"/>
      <c r="O270" s="76">
        <f t="shared" si="89"/>
        <v>0</v>
      </c>
      <c r="P270" s="355"/>
      <c r="Q270" s="355"/>
      <c r="R270" s="355"/>
      <c r="S270" s="355"/>
      <c r="T270" s="355"/>
      <c r="U270" s="355"/>
      <c r="V270" s="76">
        <f t="shared" si="71"/>
        <v>0</v>
      </c>
      <c r="W270" s="355"/>
      <c r="X270" s="355"/>
      <c r="Y270" s="355"/>
      <c r="Z270" s="355"/>
      <c r="AA270" s="355"/>
      <c r="AB270" s="355"/>
      <c r="AC270" s="76">
        <f t="shared" si="72"/>
        <v>0</v>
      </c>
      <c r="AD270" s="355"/>
      <c r="AE270" s="355"/>
      <c r="AF270" s="355"/>
      <c r="AG270" s="355"/>
      <c r="AH270" s="355"/>
      <c r="AI270" s="355"/>
      <c r="AJ270" s="76">
        <f t="shared" si="90"/>
        <v>0</v>
      </c>
      <c r="AK270" s="355"/>
      <c r="AL270" s="355"/>
      <c r="AM270" s="355"/>
      <c r="AN270" s="355"/>
      <c r="AO270" s="355"/>
      <c r="AP270" s="355"/>
      <c r="AQ270" s="76">
        <f t="shared" si="91"/>
        <v>0</v>
      </c>
      <c r="AS270" s="75">
        <f t="shared" si="92"/>
        <v>255</v>
      </c>
      <c r="AT270" s="76">
        <f t="shared" si="73"/>
        <v>0</v>
      </c>
      <c r="AU270" s="76">
        <f t="shared" si="74"/>
        <v>0</v>
      </c>
      <c r="AV270" s="76">
        <f t="shared" si="75"/>
        <v>0</v>
      </c>
      <c r="AX270" s="75">
        <f t="shared" si="87"/>
        <v>255</v>
      </c>
      <c r="AY270" s="355"/>
      <c r="AZ270" s="355"/>
      <c r="BA270" s="355"/>
      <c r="BB270" s="355"/>
      <c r="BC270" s="355"/>
      <c r="BD270" s="355"/>
      <c r="BE270" s="76">
        <f t="shared" si="76"/>
        <v>0</v>
      </c>
      <c r="BF270" s="355"/>
      <c r="BG270" s="355"/>
      <c r="BH270" s="355"/>
      <c r="BI270" s="355"/>
      <c r="BJ270" s="355"/>
      <c r="BK270" s="355"/>
      <c r="BL270" s="76">
        <f t="shared" si="77"/>
        <v>0</v>
      </c>
      <c r="BM270" s="355"/>
      <c r="BN270" s="355"/>
      <c r="BO270" s="355"/>
      <c r="BP270" s="355"/>
      <c r="BQ270" s="355"/>
      <c r="BR270" s="355"/>
      <c r="BS270" s="76">
        <f t="shared" si="78"/>
        <v>0</v>
      </c>
      <c r="BT270" s="355"/>
      <c r="BU270" s="355"/>
      <c r="BV270" s="355"/>
      <c r="BW270" s="355"/>
      <c r="BX270" s="355"/>
      <c r="BY270" s="355"/>
      <c r="BZ270" s="76">
        <f t="shared" si="79"/>
        <v>0</v>
      </c>
      <c r="CA270" s="355"/>
      <c r="CB270" s="355"/>
      <c r="CC270" s="355"/>
      <c r="CD270" s="355"/>
      <c r="CE270" s="355"/>
      <c r="CF270" s="355"/>
      <c r="CG270" s="76">
        <f t="shared" si="80"/>
        <v>0</v>
      </c>
      <c r="CH270" s="355"/>
      <c r="CI270" s="355"/>
      <c r="CJ270" s="355"/>
      <c r="CK270" s="355"/>
      <c r="CL270" s="355"/>
      <c r="CM270" s="355"/>
      <c r="CN270" s="76">
        <f t="shared" si="81"/>
        <v>0</v>
      </c>
      <c r="CP270" s="75">
        <f t="shared" si="82"/>
        <v>255</v>
      </c>
      <c r="CQ270" s="76">
        <f t="shared" si="83"/>
        <v>0</v>
      </c>
      <c r="CR270" s="76">
        <f t="shared" si="84"/>
        <v>0</v>
      </c>
      <c r="CS270" s="76">
        <f t="shared" si="85"/>
        <v>0</v>
      </c>
    </row>
    <row r="271" spans="1:97" ht="18" customHeight="1" x14ac:dyDescent="0.25">
      <c r="A271" s="75">
        <f t="shared" si="86"/>
        <v>256</v>
      </c>
      <c r="B271" s="355"/>
      <c r="C271" s="355"/>
      <c r="D271" s="355"/>
      <c r="E271" s="355"/>
      <c r="F271" s="355"/>
      <c r="G271" s="355"/>
      <c r="H271" s="76">
        <f t="shared" si="88"/>
        <v>0</v>
      </c>
      <c r="I271" s="355"/>
      <c r="J271" s="355"/>
      <c r="K271" s="355"/>
      <c r="L271" s="355"/>
      <c r="M271" s="355"/>
      <c r="N271" s="355"/>
      <c r="O271" s="76">
        <f t="shared" si="89"/>
        <v>0</v>
      </c>
      <c r="P271" s="355"/>
      <c r="Q271" s="355"/>
      <c r="R271" s="355"/>
      <c r="S271" s="355"/>
      <c r="T271" s="355"/>
      <c r="U271" s="355"/>
      <c r="V271" s="76">
        <f t="shared" si="71"/>
        <v>0</v>
      </c>
      <c r="W271" s="355"/>
      <c r="X271" s="355"/>
      <c r="Y271" s="355"/>
      <c r="Z271" s="355"/>
      <c r="AA271" s="355"/>
      <c r="AB271" s="355"/>
      <c r="AC271" s="76">
        <f t="shared" si="72"/>
        <v>0</v>
      </c>
      <c r="AD271" s="355"/>
      <c r="AE271" s="355"/>
      <c r="AF271" s="355"/>
      <c r="AG271" s="355"/>
      <c r="AH271" s="355"/>
      <c r="AI271" s="355"/>
      <c r="AJ271" s="76">
        <f t="shared" si="90"/>
        <v>0</v>
      </c>
      <c r="AK271" s="355"/>
      <c r="AL271" s="355"/>
      <c r="AM271" s="355"/>
      <c r="AN271" s="355"/>
      <c r="AO271" s="355"/>
      <c r="AP271" s="355"/>
      <c r="AQ271" s="76">
        <f t="shared" si="91"/>
        <v>0</v>
      </c>
      <c r="AS271" s="75">
        <f t="shared" si="92"/>
        <v>256</v>
      </c>
      <c r="AT271" s="76">
        <f t="shared" si="73"/>
        <v>0</v>
      </c>
      <c r="AU271" s="76">
        <f t="shared" si="74"/>
        <v>0</v>
      </c>
      <c r="AV271" s="76">
        <f t="shared" si="75"/>
        <v>0</v>
      </c>
      <c r="AX271" s="75">
        <f t="shared" si="87"/>
        <v>256</v>
      </c>
      <c r="AY271" s="355"/>
      <c r="AZ271" s="355"/>
      <c r="BA271" s="355"/>
      <c r="BB271" s="355"/>
      <c r="BC271" s="355"/>
      <c r="BD271" s="355"/>
      <c r="BE271" s="76">
        <f t="shared" si="76"/>
        <v>0</v>
      </c>
      <c r="BF271" s="355"/>
      <c r="BG271" s="355"/>
      <c r="BH271" s="355"/>
      <c r="BI271" s="355"/>
      <c r="BJ271" s="355"/>
      <c r="BK271" s="355"/>
      <c r="BL271" s="76">
        <f t="shared" si="77"/>
        <v>0</v>
      </c>
      <c r="BM271" s="355"/>
      <c r="BN271" s="355"/>
      <c r="BO271" s="355"/>
      <c r="BP271" s="355"/>
      <c r="BQ271" s="355"/>
      <c r="BR271" s="355"/>
      <c r="BS271" s="76">
        <f t="shared" si="78"/>
        <v>0</v>
      </c>
      <c r="BT271" s="355"/>
      <c r="BU271" s="355"/>
      <c r="BV271" s="355"/>
      <c r="BW271" s="355"/>
      <c r="BX271" s="355"/>
      <c r="BY271" s="355"/>
      <c r="BZ271" s="76">
        <f t="shared" si="79"/>
        <v>0</v>
      </c>
      <c r="CA271" s="355"/>
      <c r="CB271" s="355"/>
      <c r="CC271" s="355"/>
      <c r="CD271" s="355"/>
      <c r="CE271" s="355"/>
      <c r="CF271" s="355"/>
      <c r="CG271" s="76">
        <f t="shared" si="80"/>
        <v>0</v>
      </c>
      <c r="CH271" s="355"/>
      <c r="CI271" s="355"/>
      <c r="CJ271" s="355"/>
      <c r="CK271" s="355"/>
      <c r="CL271" s="355"/>
      <c r="CM271" s="355"/>
      <c r="CN271" s="76">
        <f t="shared" si="81"/>
        <v>0</v>
      </c>
      <c r="CP271" s="75">
        <f t="shared" si="82"/>
        <v>256</v>
      </c>
      <c r="CQ271" s="76">
        <f t="shared" si="83"/>
        <v>0</v>
      </c>
      <c r="CR271" s="76">
        <f t="shared" si="84"/>
        <v>0</v>
      </c>
      <c r="CS271" s="76">
        <f t="shared" si="85"/>
        <v>0</v>
      </c>
    </row>
    <row r="272" spans="1:97" ht="18" customHeight="1" x14ac:dyDescent="0.25">
      <c r="A272" s="75">
        <f t="shared" si="86"/>
        <v>257</v>
      </c>
      <c r="B272" s="355"/>
      <c r="C272" s="355"/>
      <c r="D272" s="355"/>
      <c r="E272" s="355"/>
      <c r="F272" s="355"/>
      <c r="G272" s="355"/>
      <c r="H272" s="76">
        <f t="shared" si="88"/>
        <v>0</v>
      </c>
      <c r="I272" s="355"/>
      <c r="J272" s="355"/>
      <c r="K272" s="355"/>
      <c r="L272" s="355"/>
      <c r="M272" s="355"/>
      <c r="N272" s="355"/>
      <c r="O272" s="76">
        <f t="shared" si="89"/>
        <v>0</v>
      </c>
      <c r="P272" s="355"/>
      <c r="Q272" s="355"/>
      <c r="R272" s="355"/>
      <c r="S272" s="355"/>
      <c r="T272" s="355"/>
      <c r="U272" s="355"/>
      <c r="V272" s="76">
        <f t="shared" si="71"/>
        <v>0</v>
      </c>
      <c r="W272" s="355"/>
      <c r="X272" s="355"/>
      <c r="Y272" s="355"/>
      <c r="Z272" s="355"/>
      <c r="AA272" s="355"/>
      <c r="AB272" s="355"/>
      <c r="AC272" s="76">
        <f t="shared" si="72"/>
        <v>0</v>
      </c>
      <c r="AD272" s="355"/>
      <c r="AE272" s="355"/>
      <c r="AF272" s="355"/>
      <c r="AG272" s="355"/>
      <c r="AH272" s="355"/>
      <c r="AI272" s="355"/>
      <c r="AJ272" s="76">
        <f t="shared" si="90"/>
        <v>0</v>
      </c>
      <c r="AK272" s="355"/>
      <c r="AL272" s="355"/>
      <c r="AM272" s="355"/>
      <c r="AN272" s="355"/>
      <c r="AO272" s="355"/>
      <c r="AP272" s="355"/>
      <c r="AQ272" s="76">
        <f t="shared" si="91"/>
        <v>0</v>
      </c>
      <c r="AS272" s="75">
        <f t="shared" si="92"/>
        <v>257</v>
      </c>
      <c r="AT272" s="76">
        <f t="shared" si="73"/>
        <v>0</v>
      </c>
      <c r="AU272" s="76">
        <f t="shared" si="74"/>
        <v>0</v>
      </c>
      <c r="AV272" s="76">
        <f t="shared" si="75"/>
        <v>0</v>
      </c>
      <c r="AX272" s="75">
        <f t="shared" si="87"/>
        <v>257</v>
      </c>
      <c r="AY272" s="355"/>
      <c r="AZ272" s="355"/>
      <c r="BA272" s="355"/>
      <c r="BB272" s="355"/>
      <c r="BC272" s="355"/>
      <c r="BD272" s="355"/>
      <c r="BE272" s="76">
        <f t="shared" si="76"/>
        <v>0</v>
      </c>
      <c r="BF272" s="355"/>
      <c r="BG272" s="355"/>
      <c r="BH272" s="355"/>
      <c r="BI272" s="355"/>
      <c r="BJ272" s="355"/>
      <c r="BK272" s="355"/>
      <c r="BL272" s="76">
        <f t="shared" si="77"/>
        <v>0</v>
      </c>
      <c r="BM272" s="355"/>
      <c r="BN272" s="355"/>
      <c r="BO272" s="355"/>
      <c r="BP272" s="355"/>
      <c r="BQ272" s="355"/>
      <c r="BR272" s="355"/>
      <c r="BS272" s="76">
        <f t="shared" si="78"/>
        <v>0</v>
      </c>
      <c r="BT272" s="355"/>
      <c r="BU272" s="355"/>
      <c r="BV272" s="355"/>
      <c r="BW272" s="355"/>
      <c r="BX272" s="355"/>
      <c r="BY272" s="355"/>
      <c r="BZ272" s="76">
        <f t="shared" si="79"/>
        <v>0</v>
      </c>
      <c r="CA272" s="355"/>
      <c r="CB272" s="355"/>
      <c r="CC272" s="355"/>
      <c r="CD272" s="355"/>
      <c r="CE272" s="355"/>
      <c r="CF272" s="355"/>
      <c r="CG272" s="76">
        <f t="shared" si="80"/>
        <v>0</v>
      </c>
      <c r="CH272" s="355"/>
      <c r="CI272" s="355"/>
      <c r="CJ272" s="355"/>
      <c r="CK272" s="355"/>
      <c r="CL272" s="355"/>
      <c r="CM272" s="355"/>
      <c r="CN272" s="76">
        <f t="shared" si="81"/>
        <v>0</v>
      </c>
      <c r="CP272" s="75">
        <f t="shared" si="82"/>
        <v>257</v>
      </c>
      <c r="CQ272" s="76">
        <f t="shared" si="83"/>
        <v>0</v>
      </c>
      <c r="CR272" s="76">
        <f t="shared" si="84"/>
        <v>0</v>
      </c>
      <c r="CS272" s="76">
        <f t="shared" si="85"/>
        <v>0</v>
      </c>
    </row>
    <row r="273" spans="1:97" ht="18" customHeight="1" x14ac:dyDescent="0.25">
      <c r="A273" s="75">
        <f t="shared" si="86"/>
        <v>258</v>
      </c>
      <c r="B273" s="355"/>
      <c r="C273" s="355"/>
      <c r="D273" s="355"/>
      <c r="E273" s="355"/>
      <c r="F273" s="355"/>
      <c r="G273" s="355"/>
      <c r="H273" s="76">
        <f t="shared" si="88"/>
        <v>0</v>
      </c>
      <c r="I273" s="355"/>
      <c r="J273" s="355"/>
      <c r="K273" s="355"/>
      <c r="L273" s="355"/>
      <c r="M273" s="355"/>
      <c r="N273" s="355"/>
      <c r="O273" s="76">
        <f t="shared" si="89"/>
        <v>0</v>
      </c>
      <c r="P273" s="355"/>
      <c r="Q273" s="355"/>
      <c r="R273" s="355"/>
      <c r="S273" s="355"/>
      <c r="T273" s="355"/>
      <c r="U273" s="355"/>
      <c r="V273" s="76">
        <f t="shared" ref="V273:V336" si="93">SUM(Q273:T273)-P273-U273</f>
        <v>0</v>
      </c>
      <c r="W273" s="355"/>
      <c r="X273" s="355"/>
      <c r="Y273" s="355"/>
      <c r="Z273" s="355"/>
      <c r="AA273" s="355"/>
      <c r="AB273" s="355"/>
      <c r="AC273" s="76">
        <f t="shared" ref="AC273:AC336" si="94">SUM(X273:AA273)-W273-AB273</f>
        <v>0</v>
      </c>
      <c r="AD273" s="355"/>
      <c r="AE273" s="355"/>
      <c r="AF273" s="355"/>
      <c r="AG273" s="355"/>
      <c r="AH273" s="355"/>
      <c r="AI273" s="355"/>
      <c r="AJ273" s="76">
        <f t="shared" si="90"/>
        <v>0</v>
      </c>
      <c r="AK273" s="355"/>
      <c r="AL273" s="355"/>
      <c r="AM273" s="355"/>
      <c r="AN273" s="355"/>
      <c r="AO273" s="355"/>
      <c r="AP273" s="355"/>
      <c r="AQ273" s="76">
        <f t="shared" si="91"/>
        <v>0</v>
      </c>
      <c r="AS273" s="75">
        <f t="shared" si="92"/>
        <v>258</v>
      </c>
      <c r="AT273" s="76">
        <f t="shared" ref="AT273:AT336" si="95">H273+O273</f>
        <v>0</v>
      </c>
      <c r="AU273" s="76">
        <f t="shared" ref="AU273:AU336" si="96">AC273+V273</f>
        <v>0</v>
      </c>
      <c r="AV273" s="76">
        <f t="shared" ref="AV273:AV336" si="97">AJ273+AQ273</f>
        <v>0</v>
      </c>
      <c r="AX273" s="75">
        <f t="shared" si="87"/>
        <v>258</v>
      </c>
      <c r="AY273" s="355"/>
      <c r="AZ273" s="355"/>
      <c r="BA273" s="355"/>
      <c r="BB273" s="355"/>
      <c r="BC273" s="355"/>
      <c r="BD273" s="355"/>
      <c r="BE273" s="76">
        <f t="shared" ref="BE273:BE336" si="98">SUM(AZ273:BC273)-AY273-BD273</f>
        <v>0</v>
      </c>
      <c r="BF273" s="355"/>
      <c r="BG273" s="355"/>
      <c r="BH273" s="355"/>
      <c r="BI273" s="355"/>
      <c r="BJ273" s="355"/>
      <c r="BK273" s="355"/>
      <c r="BL273" s="76">
        <f t="shared" ref="BL273:BL336" si="99">SUM(BG273:BJ273)-BF273-BK273</f>
        <v>0</v>
      </c>
      <c r="BM273" s="355"/>
      <c r="BN273" s="355"/>
      <c r="BO273" s="355"/>
      <c r="BP273" s="355"/>
      <c r="BQ273" s="355"/>
      <c r="BR273" s="355"/>
      <c r="BS273" s="76">
        <f t="shared" ref="BS273:BS336" si="100">SUM(BN273:BQ273)-BM273-BR273</f>
        <v>0</v>
      </c>
      <c r="BT273" s="355"/>
      <c r="BU273" s="355"/>
      <c r="BV273" s="355"/>
      <c r="BW273" s="355"/>
      <c r="BX273" s="355"/>
      <c r="BY273" s="355"/>
      <c r="BZ273" s="76">
        <f t="shared" ref="BZ273:BZ336" si="101">SUM(BU273:BX273)-BT273-BY273</f>
        <v>0</v>
      </c>
      <c r="CA273" s="355"/>
      <c r="CB273" s="355"/>
      <c r="CC273" s="355"/>
      <c r="CD273" s="355"/>
      <c r="CE273" s="355"/>
      <c r="CF273" s="355"/>
      <c r="CG273" s="76">
        <f t="shared" ref="CG273:CG336" si="102">SUM(CB273:CE273)-CA273-CF273</f>
        <v>0</v>
      </c>
      <c r="CH273" s="355"/>
      <c r="CI273" s="355"/>
      <c r="CJ273" s="355"/>
      <c r="CK273" s="355"/>
      <c r="CL273" s="355"/>
      <c r="CM273" s="355"/>
      <c r="CN273" s="76">
        <f t="shared" ref="CN273:CN336" si="103">SUM(CI273:CL273)-CH273-CM273</f>
        <v>0</v>
      </c>
      <c r="CP273" s="75">
        <f t="shared" ref="CP273:CP336" si="104">AX273</f>
        <v>258</v>
      </c>
      <c r="CQ273" s="76">
        <f t="shared" ref="CQ273:CQ336" si="105">BE273+BL273</f>
        <v>0</v>
      </c>
      <c r="CR273" s="76">
        <f t="shared" ref="CR273:CR336" si="106">BZ273+BS273</f>
        <v>0</v>
      </c>
      <c r="CS273" s="76">
        <f t="shared" ref="CS273:CS336" si="107">CG273+CN273</f>
        <v>0</v>
      </c>
    </row>
    <row r="274" spans="1:97" ht="18" customHeight="1" x14ac:dyDescent="0.25">
      <c r="A274" s="75">
        <f t="shared" ref="A274:A337" si="108">A273+1</f>
        <v>259</v>
      </c>
      <c r="B274" s="355"/>
      <c r="C274" s="355"/>
      <c r="D274" s="355"/>
      <c r="E274" s="355"/>
      <c r="F274" s="355"/>
      <c r="G274" s="355"/>
      <c r="H274" s="76">
        <f t="shared" si="88"/>
        <v>0</v>
      </c>
      <c r="I274" s="355"/>
      <c r="J274" s="355"/>
      <c r="K274" s="355"/>
      <c r="L274" s="355"/>
      <c r="M274" s="355"/>
      <c r="N274" s="355"/>
      <c r="O274" s="76">
        <f t="shared" si="89"/>
        <v>0</v>
      </c>
      <c r="P274" s="355"/>
      <c r="Q274" s="355"/>
      <c r="R274" s="355"/>
      <c r="S274" s="355"/>
      <c r="T274" s="355"/>
      <c r="U274" s="355"/>
      <c r="V274" s="76">
        <f t="shared" si="93"/>
        <v>0</v>
      </c>
      <c r="W274" s="355"/>
      <c r="X274" s="355"/>
      <c r="Y274" s="355"/>
      <c r="Z274" s="355"/>
      <c r="AA274" s="355"/>
      <c r="AB274" s="355"/>
      <c r="AC274" s="76">
        <f t="shared" si="94"/>
        <v>0</v>
      </c>
      <c r="AD274" s="355"/>
      <c r="AE274" s="355"/>
      <c r="AF274" s="355"/>
      <c r="AG274" s="355"/>
      <c r="AH274" s="355"/>
      <c r="AI274" s="355"/>
      <c r="AJ274" s="76">
        <f t="shared" si="90"/>
        <v>0</v>
      </c>
      <c r="AK274" s="355"/>
      <c r="AL274" s="355"/>
      <c r="AM274" s="355"/>
      <c r="AN274" s="355"/>
      <c r="AO274" s="355"/>
      <c r="AP274" s="355"/>
      <c r="AQ274" s="76">
        <f t="shared" si="91"/>
        <v>0</v>
      </c>
      <c r="AS274" s="75">
        <f t="shared" si="92"/>
        <v>259</v>
      </c>
      <c r="AT274" s="76">
        <f t="shared" si="95"/>
        <v>0</v>
      </c>
      <c r="AU274" s="76">
        <f t="shared" si="96"/>
        <v>0</v>
      </c>
      <c r="AV274" s="76">
        <f t="shared" si="97"/>
        <v>0</v>
      </c>
      <c r="AX274" s="75">
        <f t="shared" ref="AX274:AX337" si="109">AX273+1</f>
        <v>259</v>
      </c>
      <c r="AY274" s="355"/>
      <c r="AZ274" s="355"/>
      <c r="BA274" s="355"/>
      <c r="BB274" s="355"/>
      <c r="BC274" s="355"/>
      <c r="BD274" s="355"/>
      <c r="BE274" s="76">
        <f t="shared" si="98"/>
        <v>0</v>
      </c>
      <c r="BF274" s="355"/>
      <c r="BG274" s="355"/>
      <c r="BH274" s="355"/>
      <c r="BI274" s="355"/>
      <c r="BJ274" s="355"/>
      <c r="BK274" s="355"/>
      <c r="BL274" s="76">
        <f t="shared" si="99"/>
        <v>0</v>
      </c>
      <c r="BM274" s="355"/>
      <c r="BN274" s="355"/>
      <c r="BO274" s="355"/>
      <c r="BP274" s="355"/>
      <c r="BQ274" s="355"/>
      <c r="BR274" s="355"/>
      <c r="BS274" s="76">
        <f t="shared" si="100"/>
        <v>0</v>
      </c>
      <c r="BT274" s="355"/>
      <c r="BU274" s="355"/>
      <c r="BV274" s="355"/>
      <c r="BW274" s="355"/>
      <c r="BX274" s="355"/>
      <c r="BY274" s="355"/>
      <c r="BZ274" s="76">
        <f t="shared" si="101"/>
        <v>0</v>
      </c>
      <c r="CA274" s="355"/>
      <c r="CB274" s="355"/>
      <c r="CC274" s="355"/>
      <c r="CD274" s="355"/>
      <c r="CE274" s="355"/>
      <c r="CF274" s="355"/>
      <c r="CG274" s="76">
        <f t="shared" si="102"/>
        <v>0</v>
      </c>
      <c r="CH274" s="355"/>
      <c r="CI274" s="355"/>
      <c r="CJ274" s="355"/>
      <c r="CK274" s="355"/>
      <c r="CL274" s="355"/>
      <c r="CM274" s="355"/>
      <c r="CN274" s="76">
        <f t="shared" si="103"/>
        <v>0</v>
      </c>
      <c r="CP274" s="75">
        <f t="shared" si="104"/>
        <v>259</v>
      </c>
      <c r="CQ274" s="76">
        <f t="shared" si="105"/>
        <v>0</v>
      </c>
      <c r="CR274" s="76">
        <f t="shared" si="106"/>
        <v>0</v>
      </c>
      <c r="CS274" s="76">
        <f t="shared" si="107"/>
        <v>0</v>
      </c>
    </row>
    <row r="275" spans="1:97" ht="18" customHeight="1" x14ac:dyDescent="0.25">
      <c r="A275" s="75">
        <f t="shared" si="108"/>
        <v>260</v>
      </c>
      <c r="B275" s="355"/>
      <c r="C275" s="355"/>
      <c r="D275" s="355"/>
      <c r="E275" s="355"/>
      <c r="F275" s="355"/>
      <c r="G275" s="355"/>
      <c r="H275" s="76">
        <f t="shared" si="88"/>
        <v>0</v>
      </c>
      <c r="I275" s="355"/>
      <c r="J275" s="355"/>
      <c r="K275" s="355"/>
      <c r="L275" s="355"/>
      <c r="M275" s="355"/>
      <c r="N275" s="355"/>
      <c r="O275" s="76">
        <f t="shared" si="89"/>
        <v>0</v>
      </c>
      <c r="P275" s="355"/>
      <c r="Q275" s="355"/>
      <c r="R275" s="355"/>
      <c r="S275" s="355"/>
      <c r="T275" s="355"/>
      <c r="U275" s="355"/>
      <c r="V275" s="76">
        <f t="shared" si="93"/>
        <v>0</v>
      </c>
      <c r="W275" s="355"/>
      <c r="X275" s="355"/>
      <c r="Y275" s="355"/>
      <c r="Z275" s="355"/>
      <c r="AA275" s="355"/>
      <c r="AB275" s="355"/>
      <c r="AC275" s="76">
        <f t="shared" si="94"/>
        <v>0</v>
      </c>
      <c r="AD275" s="355"/>
      <c r="AE275" s="355"/>
      <c r="AF275" s="355"/>
      <c r="AG275" s="355"/>
      <c r="AH275" s="355"/>
      <c r="AI275" s="355"/>
      <c r="AJ275" s="76">
        <f t="shared" si="90"/>
        <v>0</v>
      </c>
      <c r="AK275" s="355"/>
      <c r="AL275" s="355"/>
      <c r="AM275" s="355"/>
      <c r="AN275" s="355"/>
      <c r="AO275" s="355"/>
      <c r="AP275" s="355"/>
      <c r="AQ275" s="76">
        <f t="shared" si="91"/>
        <v>0</v>
      </c>
      <c r="AS275" s="75">
        <f t="shared" si="92"/>
        <v>260</v>
      </c>
      <c r="AT275" s="76">
        <f t="shared" si="95"/>
        <v>0</v>
      </c>
      <c r="AU275" s="76">
        <f t="shared" si="96"/>
        <v>0</v>
      </c>
      <c r="AV275" s="76">
        <f t="shared" si="97"/>
        <v>0</v>
      </c>
      <c r="AX275" s="75">
        <f t="shared" si="109"/>
        <v>260</v>
      </c>
      <c r="AY275" s="355"/>
      <c r="AZ275" s="355"/>
      <c r="BA275" s="355"/>
      <c r="BB275" s="355"/>
      <c r="BC275" s="355"/>
      <c r="BD275" s="355"/>
      <c r="BE275" s="76">
        <f t="shared" si="98"/>
        <v>0</v>
      </c>
      <c r="BF275" s="355"/>
      <c r="BG275" s="355"/>
      <c r="BH275" s="355"/>
      <c r="BI275" s="355"/>
      <c r="BJ275" s="355"/>
      <c r="BK275" s="355"/>
      <c r="BL275" s="76">
        <f t="shared" si="99"/>
        <v>0</v>
      </c>
      <c r="BM275" s="355"/>
      <c r="BN275" s="355"/>
      <c r="BO275" s="355"/>
      <c r="BP275" s="355"/>
      <c r="BQ275" s="355"/>
      <c r="BR275" s="355"/>
      <c r="BS275" s="76">
        <f t="shared" si="100"/>
        <v>0</v>
      </c>
      <c r="BT275" s="355"/>
      <c r="BU275" s="355"/>
      <c r="BV275" s="355"/>
      <c r="BW275" s="355"/>
      <c r="BX275" s="355"/>
      <c r="BY275" s="355"/>
      <c r="BZ275" s="76">
        <f t="shared" si="101"/>
        <v>0</v>
      </c>
      <c r="CA275" s="355"/>
      <c r="CB275" s="355"/>
      <c r="CC275" s="355"/>
      <c r="CD275" s="355"/>
      <c r="CE275" s="355"/>
      <c r="CF275" s="355"/>
      <c r="CG275" s="76">
        <f t="shared" si="102"/>
        <v>0</v>
      </c>
      <c r="CH275" s="355"/>
      <c r="CI275" s="355"/>
      <c r="CJ275" s="355"/>
      <c r="CK275" s="355"/>
      <c r="CL275" s="355"/>
      <c r="CM275" s="355"/>
      <c r="CN275" s="76">
        <f t="shared" si="103"/>
        <v>0</v>
      </c>
      <c r="CP275" s="75">
        <f t="shared" si="104"/>
        <v>260</v>
      </c>
      <c r="CQ275" s="76">
        <f t="shared" si="105"/>
        <v>0</v>
      </c>
      <c r="CR275" s="76">
        <f t="shared" si="106"/>
        <v>0</v>
      </c>
      <c r="CS275" s="76">
        <f t="shared" si="107"/>
        <v>0</v>
      </c>
    </row>
    <row r="276" spans="1:97" ht="18" customHeight="1" x14ac:dyDescent="0.25">
      <c r="A276" s="75">
        <f t="shared" si="108"/>
        <v>261</v>
      </c>
      <c r="B276" s="355"/>
      <c r="C276" s="355"/>
      <c r="D276" s="355"/>
      <c r="E276" s="355"/>
      <c r="F276" s="355"/>
      <c r="G276" s="355"/>
      <c r="H276" s="76">
        <f t="shared" si="88"/>
        <v>0</v>
      </c>
      <c r="I276" s="355"/>
      <c r="J276" s="355"/>
      <c r="K276" s="355"/>
      <c r="L276" s="355"/>
      <c r="M276" s="355"/>
      <c r="N276" s="355"/>
      <c r="O276" s="76">
        <f t="shared" si="89"/>
        <v>0</v>
      </c>
      <c r="P276" s="355"/>
      <c r="Q276" s="355"/>
      <c r="R276" s="355"/>
      <c r="S276" s="355"/>
      <c r="T276" s="355"/>
      <c r="U276" s="355"/>
      <c r="V276" s="76">
        <f t="shared" si="93"/>
        <v>0</v>
      </c>
      <c r="W276" s="355"/>
      <c r="X276" s="355"/>
      <c r="Y276" s="355"/>
      <c r="Z276" s="355"/>
      <c r="AA276" s="355"/>
      <c r="AB276" s="355"/>
      <c r="AC276" s="76">
        <f t="shared" si="94"/>
        <v>0</v>
      </c>
      <c r="AD276" s="355"/>
      <c r="AE276" s="355"/>
      <c r="AF276" s="355"/>
      <c r="AG276" s="355"/>
      <c r="AH276" s="355"/>
      <c r="AI276" s="355"/>
      <c r="AJ276" s="76">
        <f t="shared" si="90"/>
        <v>0</v>
      </c>
      <c r="AK276" s="355"/>
      <c r="AL276" s="355"/>
      <c r="AM276" s="355"/>
      <c r="AN276" s="355"/>
      <c r="AO276" s="355"/>
      <c r="AP276" s="355"/>
      <c r="AQ276" s="76">
        <f t="shared" si="91"/>
        <v>0</v>
      </c>
      <c r="AS276" s="75">
        <f t="shared" si="92"/>
        <v>261</v>
      </c>
      <c r="AT276" s="76">
        <f t="shared" si="95"/>
        <v>0</v>
      </c>
      <c r="AU276" s="76">
        <f t="shared" si="96"/>
        <v>0</v>
      </c>
      <c r="AV276" s="76">
        <f t="shared" si="97"/>
        <v>0</v>
      </c>
      <c r="AX276" s="75">
        <f t="shared" si="109"/>
        <v>261</v>
      </c>
      <c r="AY276" s="355"/>
      <c r="AZ276" s="355"/>
      <c r="BA276" s="355"/>
      <c r="BB276" s="355"/>
      <c r="BC276" s="355"/>
      <c r="BD276" s="355"/>
      <c r="BE276" s="76">
        <f t="shared" si="98"/>
        <v>0</v>
      </c>
      <c r="BF276" s="355"/>
      <c r="BG276" s="355"/>
      <c r="BH276" s="355"/>
      <c r="BI276" s="355"/>
      <c r="BJ276" s="355"/>
      <c r="BK276" s="355"/>
      <c r="BL276" s="76">
        <f t="shared" si="99"/>
        <v>0</v>
      </c>
      <c r="BM276" s="355"/>
      <c r="BN276" s="355"/>
      <c r="BO276" s="355"/>
      <c r="BP276" s="355"/>
      <c r="BQ276" s="355"/>
      <c r="BR276" s="355"/>
      <c r="BS276" s="76">
        <f t="shared" si="100"/>
        <v>0</v>
      </c>
      <c r="BT276" s="355"/>
      <c r="BU276" s="355"/>
      <c r="BV276" s="355"/>
      <c r="BW276" s="355"/>
      <c r="BX276" s="355"/>
      <c r="BY276" s="355"/>
      <c r="BZ276" s="76">
        <f t="shared" si="101"/>
        <v>0</v>
      </c>
      <c r="CA276" s="355"/>
      <c r="CB276" s="355"/>
      <c r="CC276" s="355"/>
      <c r="CD276" s="355"/>
      <c r="CE276" s="355"/>
      <c r="CF276" s="355"/>
      <c r="CG276" s="76">
        <f t="shared" si="102"/>
        <v>0</v>
      </c>
      <c r="CH276" s="355"/>
      <c r="CI276" s="355"/>
      <c r="CJ276" s="355"/>
      <c r="CK276" s="355"/>
      <c r="CL276" s="355"/>
      <c r="CM276" s="355"/>
      <c r="CN276" s="76">
        <f t="shared" si="103"/>
        <v>0</v>
      </c>
      <c r="CP276" s="75">
        <f t="shared" si="104"/>
        <v>261</v>
      </c>
      <c r="CQ276" s="76">
        <f t="shared" si="105"/>
        <v>0</v>
      </c>
      <c r="CR276" s="76">
        <f t="shared" si="106"/>
        <v>0</v>
      </c>
      <c r="CS276" s="76">
        <f t="shared" si="107"/>
        <v>0</v>
      </c>
    </row>
    <row r="277" spans="1:97" ht="18" customHeight="1" x14ac:dyDescent="0.25">
      <c r="A277" s="75">
        <f t="shared" si="108"/>
        <v>262</v>
      </c>
      <c r="B277" s="355"/>
      <c r="C277" s="355"/>
      <c r="D277" s="355"/>
      <c r="E277" s="355"/>
      <c r="F277" s="355"/>
      <c r="G277" s="355"/>
      <c r="H277" s="76">
        <f t="shared" si="88"/>
        <v>0</v>
      </c>
      <c r="I277" s="355"/>
      <c r="J277" s="355"/>
      <c r="K277" s="355"/>
      <c r="L277" s="355"/>
      <c r="M277" s="355"/>
      <c r="N277" s="355"/>
      <c r="O277" s="76">
        <f t="shared" si="89"/>
        <v>0</v>
      </c>
      <c r="P277" s="355"/>
      <c r="Q277" s="355"/>
      <c r="R277" s="355"/>
      <c r="S277" s="355"/>
      <c r="T277" s="355"/>
      <c r="U277" s="355"/>
      <c r="V277" s="76">
        <f t="shared" si="93"/>
        <v>0</v>
      </c>
      <c r="W277" s="355"/>
      <c r="X277" s="355"/>
      <c r="Y277" s="355"/>
      <c r="Z277" s="355"/>
      <c r="AA277" s="355"/>
      <c r="AB277" s="355"/>
      <c r="AC277" s="76">
        <f t="shared" si="94"/>
        <v>0</v>
      </c>
      <c r="AD277" s="355"/>
      <c r="AE277" s="355"/>
      <c r="AF277" s="355"/>
      <c r="AG277" s="355"/>
      <c r="AH277" s="355"/>
      <c r="AI277" s="355"/>
      <c r="AJ277" s="76">
        <f t="shared" si="90"/>
        <v>0</v>
      </c>
      <c r="AK277" s="355"/>
      <c r="AL277" s="355"/>
      <c r="AM277" s="355"/>
      <c r="AN277" s="355"/>
      <c r="AO277" s="355"/>
      <c r="AP277" s="355"/>
      <c r="AQ277" s="76">
        <f t="shared" si="91"/>
        <v>0</v>
      </c>
      <c r="AS277" s="75">
        <f t="shared" si="92"/>
        <v>262</v>
      </c>
      <c r="AT277" s="76">
        <f t="shared" si="95"/>
        <v>0</v>
      </c>
      <c r="AU277" s="76">
        <f t="shared" si="96"/>
        <v>0</v>
      </c>
      <c r="AV277" s="76">
        <f t="shared" si="97"/>
        <v>0</v>
      </c>
      <c r="AX277" s="75">
        <f t="shared" si="109"/>
        <v>262</v>
      </c>
      <c r="AY277" s="355"/>
      <c r="AZ277" s="355"/>
      <c r="BA277" s="355"/>
      <c r="BB277" s="355"/>
      <c r="BC277" s="355"/>
      <c r="BD277" s="355"/>
      <c r="BE277" s="76">
        <f t="shared" si="98"/>
        <v>0</v>
      </c>
      <c r="BF277" s="355"/>
      <c r="BG277" s="355"/>
      <c r="BH277" s="355"/>
      <c r="BI277" s="355"/>
      <c r="BJ277" s="355"/>
      <c r="BK277" s="355"/>
      <c r="BL277" s="76">
        <f t="shared" si="99"/>
        <v>0</v>
      </c>
      <c r="BM277" s="355"/>
      <c r="BN277" s="355"/>
      <c r="BO277" s="355"/>
      <c r="BP277" s="355"/>
      <c r="BQ277" s="355"/>
      <c r="BR277" s="355"/>
      <c r="BS277" s="76">
        <f t="shared" si="100"/>
        <v>0</v>
      </c>
      <c r="BT277" s="355"/>
      <c r="BU277" s="355"/>
      <c r="BV277" s="355"/>
      <c r="BW277" s="355"/>
      <c r="BX277" s="355"/>
      <c r="BY277" s="355"/>
      <c r="BZ277" s="76">
        <f t="shared" si="101"/>
        <v>0</v>
      </c>
      <c r="CA277" s="355"/>
      <c r="CB277" s="355"/>
      <c r="CC277" s="355"/>
      <c r="CD277" s="355"/>
      <c r="CE277" s="355"/>
      <c r="CF277" s="355"/>
      <c r="CG277" s="76">
        <f t="shared" si="102"/>
        <v>0</v>
      </c>
      <c r="CH277" s="355"/>
      <c r="CI277" s="355"/>
      <c r="CJ277" s="355"/>
      <c r="CK277" s="355"/>
      <c r="CL277" s="355"/>
      <c r="CM277" s="355"/>
      <c r="CN277" s="76">
        <f t="shared" si="103"/>
        <v>0</v>
      </c>
      <c r="CP277" s="75">
        <f t="shared" si="104"/>
        <v>262</v>
      </c>
      <c r="CQ277" s="76">
        <f t="shared" si="105"/>
        <v>0</v>
      </c>
      <c r="CR277" s="76">
        <f t="shared" si="106"/>
        <v>0</v>
      </c>
      <c r="CS277" s="76">
        <f t="shared" si="107"/>
        <v>0</v>
      </c>
    </row>
    <row r="278" spans="1:97" ht="18" customHeight="1" x14ac:dyDescent="0.25">
      <c r="A278" s="75">
        <f t="shared" si="108"/>
        <v>263</v>
      </c>
      <c r="B278" s="355"/>
      <c r="C278" s="355"/>
      <c r="D278" s="355"/>
      <c r="E278" s="355"/>
      <c r="F278" s="355"/>
      <c r="G278" s="355"/>
      <c r="H278" s="76">
        <f t="shared" si="88"/>
        <v>0</v>
      </c>
      <c r="I278" s="355"/>
      <c r="J278" s="355"/>
      <c r="K278" s="355"/>
      <c r="L278" s="355"/>
      <c r="M278" s="355"/>
      <c r="N278" s="355"/>
      <c r="O278" s="76">
        <f t="shared" si="89"/>
        <v>0</v>
      </c>
      <c r="P278" s="355"/>
      <c r="Q278" s="355"/>
      <c r="R278" s="355"/>
      <c r="S278" s="355"/>
      <c r="T278" s="355"/>
      <c r="U278" s="355"/>
      <c r="V278" s="76">
        <f t="shared" si="93"/>
        <v>0</v>
      </c>
      <c r="W278" s="355"/>
      <c r="X278" s="355"/>
      <c r="Y278" s="355"/>
      <c r="Z278" s="355"/>
      <c r="AA278" s="355"/>
      <c r="AB278" s="355"/>
      <c r="AC278" s="76">
        <f t="shared" si="94"/>
        <v>0</v>
      </c>
      <c r="AD278" s="355"/>
      <c r="AE278" s="355"/>
      <c r="AF278" s="355"/>
      <c r="AG278" s="355"/>
      <c r="AH278" s="355"/>
      <c r="AI278" s="355"/>
      <c r="AJ278" s="76">
        <f t="shared" si="90"/>
        <v>0</v>
      </c>
      <c r="AK278" s="355"/>
      <c r="AL278" s="355"/>
      <c r="AM278" s="355"/>
      <c r="AN278" s="355"/>
      <c r="AO278" s="355"/>
      <c r="AP278" s="355"/>
      <c r="AQ278" s="76">
        <f t="shared" si="91"/>
        <v>0</v>
      </c>
      <c r="AS278" s="75">
        <f t="shared" si="92"/>
        <v>263</v>
      </c>
      <c r="AT278" s="76">
        <f t="shared" si="95"/>
        <v>0</v>
      </c>
      <c r="AU278" s="76">
        <f t="shared" si="96"/>
        <v>0</v>
      </c>
      <c r="AV278" s="76">
        <f t="shared" si="97"/>
        <v>0</v>
      </c>
      <c r="AX278" s="75">
        <f t="shared" si="109"/>
        <v>263</v>
      </c>
      <c r="AY278" s="355"/>
      <c r="AZ278" s="355"/>
      <c r="BA278" s="355"/>
      <c r="BB278" s="355"/>
      <c r="BC278" s="355"/>
      <c r="BD278" s="355"/>
      <c r="BE278" s="76">
        <f t="shared" si="98"/>
        <v>0</v>
      </c>
      <c r="BF278" s="355"/>
      <c r="BG278" s="355"/>
      <c r="BH278" s="355"/>
      <c r="BI278" s="355"/>
      <c r="BJ278" s="355"/>
      <c r="BK278" s="355"/>
      <c r="BL278" s="76">
        <f t="shared" si="99"/>
        <v>0</v>
      </c>
      <c r="BM278" s="355"/>
      <c r="BN278" s="355"/>
      <c r="BO278" s="355"/>
      <c r="BP278" s="355"/>
      <c r="BQ278" s="355"/>
      <c r="BR278" s="355"/>
      <c r="BS278" s="76">
        <f t="shared" si="100"/>
        <v>0</v>
      </c>
      <c r="BT278" s="355"/>
      <c r="BU278" s="355"/>
      <c r="BV278" s="355"/>
      <c r="BW278" s="355"/>
      <c r="BX278" s="355"/>
      <c r="BY278" s="355"/>
      <c r="BZ278" s="76">
        <f t="shared" si="101"/>
        <v>0</v>
      </c>
      <c r="CA278" s="355"/>
      <c r="CB278" s="355"/>
      <c r="CC278" s="355"/>
      <c r="CD278" s="355"/>
      <c r="CE278" s="355"/>
      <c r="CF278" s="355"/>
      <c r="CG278" s="76">
        <f t="shared" si="102"/>
        <v>0</v>
      </c>
      <c r="CH278" s="355"/>
      <c r="CI278" s="355"/>
      <c r="CJ278" s="355"/>
      <c r="CK278" s="355"/>
      <c r="CL278" s="355"/>
      <c r="CM278" s="355"/>
      <c r="CN278" s="76">
        <f t="shared" si="103"/>
        <v>0</v>
      </c>
      <c r="CP278" s="75">
        <f t="shared" si="104"/>
        <v>263</v>
      </c>
      <c r="CQ278" s="76">
        <f t="shared" si="105"/>
        <v>0</v>
      </c>
      <c r="CR278" s="76">
        <f t="shared" si="106"/>
        <v>0</v>
      </c>
      <c r="CS278" s="76">
        <f t="shared" si="107"/>
        <v>0</v>
      </c>
    </row>
    <row r="279" spans="1:97" ht="18" customHeight="1" x14ac:dyDescent="0.25">
      <c r="A279" s="75">
        <f t="shared" si="108"/>
        <v>264</v>
      </c>
      <c r="B279" s="355"/>
      <c r="C279" s="355"/>
      <c r="D279" s="355"/>
      <c r="E279" s="355"/>
      <c r="F279" s="355"/>
      <c r="G279" s="355"/>
      <c r="H279" s="76">
        <f t="shared" si="88"/>
        <v>0</v>
      </c>
      <c r="I279" s="355"/>
      <c r="J279" s="355"/>
      <c r="K279" s="355"/>
      <c r="L279" s="355"/>
      <c r="M279" s="355"/>
      <c r="N279" s="355"/>
      <c r="O279" s="76">
        <f t="shared" si="89"/>
        <v>0</v>
      </c>
      <c r="P279" s="355"/>
      <c r="Q279" s="355"/>
      <c r="R279" s="355"/>
      <c r="S279" s="355"/>
      <c r="T279" s="355"/>
      <c r="U279" s="355"/>
      <c r="V279" s="76">
        <f t="shared" si="93"/>
        <v>0</v>
      </c>
      <c r="W279" s="355"/>
      <c r="X279" s="355"/>
      <c r="Y279" s="355"/>
      <c r="Z279" s="355"/>
      <c r="AA279" s="355"/>
      <c r="AB279" s="355"/>
      <c r="AC279" s="76">
        <f t="shared" si="94"/>
        <v>0</v>
      </c>
      <c r="AD279" s="355"/>
      <c r="AE279" s="355"/>
      <c r="AF279" s="355"/>
      <c r="AG279" s="355"/>
      <c r="AH279" s="355"/>
      <c r="AI279" s="355"/>
      <c r="AJ279" s="76">
        <f t="shared" si="90"/>
        <v>0</v>
      </c>
      <c r="AK279" s="355"/>
      <c r="AL279" s="355"/>
      <c r="AM279" s="355"/>
      <c r="AN279" s="355"/>
      <c r="AO279" s="355"/>
      <c r="AP279" s="355"/>
      <c r="AQ279" s="76">
        <f t="shared" si="91"/>
        <v>0</v>
      </c>
      <c r="AS279" s="75">
        <f t="shared" si="92"/>
        <v>264</v>
      </c>
      <c r="AT279" s="76">
        <f t="shared" si="95"/>
        <v>0</v>
      </c>
      <c r="AU279" s="76">
        <f t="shared" si="96"/>
        <v>0</v>
      </c>
      <c r="AV279" s="76">
        <f t="shared" si="97"/>
        <v>0</v>
      </c>
      <c r="AX279" s="75">
        <f t="shared" si="109"/>
        <v>264</v>
      </c>
      <c r="AY279" s="355"/>
      <c r="AZ279" s="355"/>
      <c r="BA279" s="355"/>
      <c r="BB279" s="355"/>
      <c r="BC279" s="355"/>
      <c r="BD279" s="355"/>
      <c r="BE279" s="76">
        <f t="shared" si="98"/>
        <v>0</v>
      </c>
      <c r="BF279" s="355"/>
      <c r="BG279" s="355"/>
      <c r="BH279" s="355"/>
      <c r="BI279" s="355"/>
      <c r="BJ279" s="355"/>
      <c r="BK279" s="355"/>
      <c r="BL279" s="76">
        <f t="shared" si="99"/>
        <v>0</v>
      </c>
      <c r="BM279" s="355"/>
      <c r="BN279" s="355"/>
      <c r="BO279" s="355"/>
      <c r="BP279" s="355"/>
      <c r="BQ279" s="355"/>
      <c r="BR279" s="355"/>
      <c r="BS279" s="76">
        <f t="shared" si="100"/>
        <v>0</v>
      </c>
      <c r="BT279" s="355"/>
      <c r="BU279" s="355"/>
      <c r="BV279" s="355"/>
      <c r="BW279" s="355"/>
      <c r="BX279" s="355"/>
      <c r="BY279" s="355"/>
      <c r="BZ279" s="76">
        <f t="shared" si="101"/>
        <v>0</v>
      </c>
      <c r="CA279" s="355"/>
      <c r="CB279" s="355"/>
      <c r="CC279" s="355"/>
      <c r="CD279" s="355"/>
      <c r="CE279" s="355"/>
      <c r="CF279" s="355"/>
      <c r="CG279" s="76">
        <f t="shared" si="102"/>
        <v>0</v>
      </c>
      <c r="CH279" s="355"/>
      <c r="CI279" s="355"/>
      <c r="CJ279" s="355"/>
      <c r="CK279" s="355"/>
      <c r="CL279" s="355"/>
      <c r="CM279" s="355"/>
      <c r="CN279" s="76">
        <f t="shared" si="103"/>
        <v>0</v>
      </c>
      <c r="CP279" s="75">
        <f t="shared" si="104"/>
        <v>264</v>
      </c>
      <c r="CQ279" s="76">
        <f t="shared" si="105"/>
        <v>0</v>
      </c>
      <c r="CR279" s="76">
        <f t="shared" si="106"/>
        <v>0</v>
      </c>
      <c r="CS279" s="76">
        <f t="shared" si="107"/>
        <v>0</v>
      </c>
    </row>
    <row r="280" spans="1:97" ht="18" customHeight="1" x14ac:dyDescent="0.25">
      <c r="A280" s="75">
        <f t="shared" si="108"/>
        <v>265</v>
      </c>
      <c r="B280" s="355"/>
      <c r="C280" s="355"/>
      <c r="D280" s="355"/>
      <c r="E280" s="355"/>
      <c r="F280" s="355"/>
      <c r="G280" s="355"/>
      <c r="H280" s="76">
        <f t="shared" si="88"/>
        <v>0</v>
      </c>
      <c r="I280" s="355"/>
      <c r="J280" s="355"/>
      <c r="K280" s="355"/>
      <c r="L280" s="355"/>
      <c r="M280" s="355"/>
      <c r="N280" s="355"/>
      <c r="O280" s="76">
        <f t="shared" si="89"/>
        <v>0</v>
      </c>
      <c r="P280" s="355"/>
      <c r="Q280" s="355"/>
      <c r="R280" s="355"/>
      <c r="S280" s="355"/>
      <c r="T280" s="355"/>
      <c r="U280" s="355"/>
      <c r="V280" s="76">
        <f t="shared" si="93"/>
        <v>0</v>
      </c>
      <c r="W280" s="355"/>
      <c r="X280" s="355"/>
      <c r="Y280" s="355"/>
      <c r="Z280" s="355"/>
      <c r="AA280" s="355"/>
      <c r="AB280" s="355"/>
      <c r="AC280" s="76">
        <f t="shared" si="94"/>
        <v>0</v>
      </c>
      <c r="AD280" s="355"/>
      <c r="AE280" s="355"/>
      <c r="AF280" s="355"/>
      <c r="AG280" s="355"/>
      <c r="AH280" s="355"/>
      <c r="AI280" s="355"/>
      <c r="AJ280" s="76">
        <f t="shared" si="90"/>
        <v>0</v>
      </c>
      <c r="AK280" s="355"/>
      <c r="AL280" s="355"/>
      <c r="AM280" s="355"/>
      <c r="AN280" s="355"/>
      <c r="AO280" s="355"/>
      <c r="AP280" s="355"/>
      <c r="AQ280" s="76">
        <f t="shared" si="91"/>
        <v>0</v>
      </c>
      <c r="AS280" s="75">
        <f t="shared" si="92"/>
        <v>265</v>
      </c>
      <c r="AT280" s="76">
        <f t="shared" si="95"/>
        <v>0</v>
      </c>
      <c r="AU280" s="76">
        <f t="shared" si="96"/>
        <v>0</v>
      </c>
      <c r="AV280" s="76">
        <f t="shared" si="97"/>
        <v>0</v>
      </c>
      <c r="AX280" s="75">
        <f t="shared" si="109"/>
        <v>265</v>
      </c>
      <c r="AY280" s="355"/>
      <c r="AZ280" s="355"/>
      <c r="BA280" s="355"/>
      <c r="BB280" s="355"/>
      <c r="BC280" s="355"/>
      <c r="BD280" s="355"/>
      <c r="BE280" s="76">
        <f t="shared" si="98"/>
        <v>0</v>
      </c>
      <c r="BF280" s="355"/>
      <c r="BG280" s="355"/>
      <c r="BH280" s="355"/>
      <c r="BI280" s="355"/>
      <c r="BJ280" s="355"/>
      <c r="BK280" s="355"/>
      <c r="BL280" s="76">
        <f t="shared" si="99"/>
        <v>0</v>
      </c>
      <c r="BM280" s="355"/>
      <c r="BN280" s="355"/>
      <c r="BO280" s="355"/>
      <c r="BP280" s="355"/>
      <c r="BQ280" s="355"/>
      <c r="BR280" s="355"/>
      <c r="BS280" s="76">
        <f t="shared" si="100"/>
        <v>0</v>
      </c>
      <c r="BT280" s="355"/>
      <c r="BU280" s="355"/>
      <c r="BV280" s="355"/>
      <c r="BW280" s="355"/>
      <c r="BX280" s="355"/>
      <c r="BY280" s="355"/>
      <c r="BZ280" s="76">
        <f t="shared" si="101"/>
        <v>0</v>
      </c>
      <c r="CA280" s="355"/>
      <c r="CB280" s="355"/>
      <c r="CC280" s="355"/>
      <c r="CD280" s="355"/>
      <c r="CE280" s="355"/>
      <c r="CF280" s="355"/>
      <c r="CG280" s="76">
        <f t="shared" si="102"/>
        <v>0</v>
      </c>
      <c r="CH280" s="355"/>
      <c r="CI280" s="355"/>
      <c r="CJ280" s="355"/>
      <c r="CK280" s="355"/>
      <c r="CL280" s="355"/>
      <c r="CM280" s="355"/>
      <c r="CN280" s="76">
        <f t="shared" si="103"/>
        <v>0</v>
      </c>
      <c r="CP280" s="75">
        <f t="shared" si="104"/>
        <v>265</v>
      </c>
      <c r="CQ280" s="76">
        <f t="shared" si="105"/>
        <v>0</v>
      </c>
      <c r="CR280" s="76">
        <f t="shared" si="106"/>
        <v>0</v>
      </c>
      <c r="CS280" s="76">
        <f t="shared" si="107"/>
        <v>0</v>
      </c>
    </row>
    <row r="281" spans="1:97" ht="18" customHeight="1" x14ac:dyDescent="0.25">
      <c r="A281" s="75">
        <f t="shared" si="108"/>
        <v>266</v>
      </c>
      <c r="B281" s="355"/>
      <c r="C281" s="355"/>
      <c r="D281" s="355"/>
      <c r="E281" s="355"/>
      <c r="F281" s="355"/>
      <c r="G281" s="355"/>
      <c r="H281" s="76">
        <f t="shared" si="88"/>
        <v>0</v>
      </c>
      <c r="I281" s="355"/>
      <c r="J281" s="355"/>
      <c r="K281" s="355"/>
      <c r="L281" s="355"/>
      <c r="M281" s="355"/>
      <c r="N281" s="355"/>
      <c r="O281" s="76">
        <f t="shared" si="89"/>
        <v>0</v>
      </c>
      <c r="P281" s="355"/>
      <c r="Q281" s="355"/>
      <c r="R281" s="355"/>
      <c r="S281" s="355"/>
      <c r="T281" s="355"/>
      <c r="U281" s="355"/>
      <c r="V281" s="76">
        <f t="shared" si="93"/>
        <v>0</v>
      </c>
      <c r="W281" s="355"/>
      <c r="X281" s="355"/>
      <c r="Y281" s="355"/>
      <c r="Z281" s="355"/>
      <c r="AA281" s="355"/>
      <c r="AB281" s="355"/>
      <c r="AC281" s="76">
        <f t="shared" si="94"/>
        <v>0</v>
      </c>
      <c r="AD281" s="355"/>
      <c r="AE281" s="355"/>
      <c r="AF281" s="355"/>
      <c r="AG281" s="355"/>
      <c r="AH281" s="355"/>
      <c r="AI281" s="355"/>
      <c r="AJ281" s="76">
        <f t="shared" si="90"/>
        <v>0</v>
      </c>
      <c r="AK281" s="355"/>
      <c r="AL281" s="355"/>
      <c r="AM281" s="355"/>
      <c r="AN281" s="355"/>
      <c r="AO281" s="355"/>
      <c r="AP281" s="355"/>
      <c r="AQ281" s="76">
        <f t="shared" si="91"/>
        <v>0</v>
      </c>
      <c r="AS281" s="75">
        <f t="shared" si="92"/>
        <v>266</v>
      </c>
      <c r="AT281" s="76">
        <f t="shared" si="95"/>
        <v>0</v>
      </c>
      <c r="AU281" s="76">
        <f t="shared" si="96"/>
        <v>0</v>
      </c>
      <c r="AV281" s="76">
        <f t="shared" si="97"/>
        <v>0</v>
      </c>
      <c r="AX281" s="75">
        <f t="shared" si="109"/>
        <v>266</v>
      </c>
      <c r="AY281" s="355"/>
      <c r="AZ281" s="355"/>
      <c r="BA281" s="355"/>
      <c r="BB281" s="355"/>
      <c r="BC281" s="355"/>
      <c r="BD281" s="355"/>
      <c r="BE281" s="76">
        <f t="shared" si="98"/>
        <v>0</v>
      </c>
      <c r="BF281" s="355"/>
      <c r="BG281" s="355"/>
      <c r="BH281" s="355"/>
      <c r="BI281" s="355"/>
      <c r="BJ281" s="355"/>
      <c r="BK281" s="355"/>
      <c r="BL281" s="76">
        <f t="shared" si="99"/>
        <v>0</v>
      </c>
      <c r="BM281" s="355"/>
      <c r="BN281" s="355"/>
      <c r="BO281" s="355"/>
      <c r="BP281" s="355"/>
      <c r="BQ281" s="355"/>
      <c r="BR281" s="355"/>
      <c r="BS281" s="76">
        <f t="shared" si="100"/>
        <v>0</v>
      </c>
      <c r="BT281" s="355"/>
      <c r="BU281" s="355"/>
      <c r="BV281" s="355"/>
      <c r="BW281" s="355"/>
      <c r="BX281" s="355"/>
      <c r="BY281" s="355"/>
      <c r="BZ281" s="76">
        <f t="shared" si="101"/>
        <v>0</v>
      </c>
      <c r="CA281" s="355"/>
      <c r="CB281" s="355"/>
      <c r="CC281" s="355"/>
      <c r="CD281" s="355"/>
      <c r="CE281" s="355"/>
      <c r="CF281" s="355"/>
      <c r="CG281" s="76">
        <f t="shared" si="102"/>
        <v>0</v>
      </c>
      <c r="CH281" s="355"/>
      <c r="CI281" s="355"/>
      <c r="CJ281" s="355"/>
      <c r="CK281" s="355"/>
      <c r="CL281" s="355"/>
      <c r="CM281" s="355"/>
      <c r="CN281" s="76">
        <f t="shared" si="103"/>
        <v>0</v>
      </c>
      <c r="CP281" s="75">
        <f t="shared" si="104"/>
        <v>266</v>
      </c>
      <c r="CQ281" s="76">
        <f t="shared" si="105"/>
        <v>0</v>
      </c>
      <c r="CR281" s="76">
        <f t="shared" si="106"/>
        <v>0</v>
      </c>
      <c r="CS281" s="76">
        <f t="shared" si="107"/>
        <v>0</v>
      </c>
    </row>
    <row r="282" spans="1:97" ht="18" customHeight="1" x14ac:dyDescent="0.25">
      <c r="A282" s="75">
        <f t="shared" si="108"/>
        <v>267</v>
      </c>
      <c r="B282" s="355"/>
      <c r="C282" s="355"/>
      <c r="D282" s="355"/>
      <c r="E282" s="355"/>
      <c r="F282" s="355"/>
      <c r="G282" s="355"/>
      <c r="H282" s="76">
        <f t="shared" si="88"/>
        <v>0</v>
      </c>
      <c r="I282" s="355"/>
      <c r="J282" s="355"/>
      <c r="K282" s="355"/>
      <c r="L282" s="355"/>
      <c r="M282" s="355"/>
      <c r="N282" s="355"/>
      <c r="O282" s="76">
        <f t="shared" si="89"/>
        <v>0</v>
      </c>
      <c r="P282" s="355"/>
      <c r="Q282" s="355"/>
      <c r="R282" s="355"/>
      <c r="S282" s="355"/>
      <c r="T282" s="355"/>
      <c r="U282" s="355"/>
      <c r="V282" s="76">
        <f t="shared" si="93"/>
        <v>0</v>
      </c>
      <c r="W282" s="355"/>
      <c r="X282" s="355"/>
      <c r="Y282" s="355"/>
      <c r="Z282" s="355"/>
      <c r="AA282" s="355"/>
      <c r="AB282" s="355"/>
      <c r="AC282" s="76">
        <f t="shared" si="94"/>
        <v>0</v>
      </c>
      <c r="AD282" s="355"/>
      <c r="AE282" s="355"/>
      <c r="AF282" s="355"/>
      <c r="AG282" s="355"/>
      <c r="AH282" s="355"/>
      <c r="AI282" s="355"/>
      <c r="AJ282" s="76">
        <f t="shared" si="90"/>
        <v>0</v>
      </c>
      <c r="AK282" s="355"/>
      <c r="AL282" s="355"/>
      <c r="AM282" s="355"/>
      <c r="AN282" s="355"/>
      <c r="AO282" s="355"/>
      <c r="AP282" s="355"/>
      <c r="AQ282" s="76">
        <f t="shared" si="91"/>
        <v>0</v>
      </c>
      <c r="AS282" s="75">
        <f t="shared" si="92"/>
        <v>267</v>
      </c>
      <c r="AT282" s="76">
        <f t="shared" si="95"/>
        <v>0</v>
      </c>
      <c r="AU282" s="76">
        <f t="shared" si="96"/>
        <v>0</v>
      </c>
      <c r="AV282" s="76">
        <f t="shared" si="97"/>
        <v>0</v>
      </c>
      <c r="AX282" s="75">
        <f t="shared" si="109"/>
        <v>267</v>
      </c>
      <c r="AY282" s="355"/>
      <c r="AZ282" s="355"/>
      <c r="BA282" s="355"/>
      <c r="BB282" s="355"/>
      <c r="BC282" s="355"/>
      <c r="BD282" s="355"/>
      <c r="BE282" s="76">
        <f t="shared" si="98"/>
        <v>0</v>
      </c>
      <c r="BF282" s="355"/>
      <c r="BG282" s="355"/>
      <c r="BH282" s="355"/>
      <c r="BI282" s="355"/>
      <c r="BJ282" s="355"/>
      <c r="BK282" s="355"/>
      <c r="BL282" s="76">
        <f t="shared" si="99"/>
        <v>0</v>
      </c>
      <c r="BM282" s="355"/>
      <c r="BN282" s="355"/>
      <c r="BO282" s="355"/>
      <c r="BP282" s="355"/>
      <c r="BQ282" s="355"/>
      <c r="BR282" s="355"/>
      <c r="BS282" s="76">
        <f t="shared" si="100"/>
        <v>0</v>
      </c>
      <c r="BT282" s="355"/>
      <c r="BU282" s="355"/>
      <c r="BV282" s="355"/>
      <c r="BW282" s="355"/>
      <c r="BX282" s="355"/>
      <c r="BY282" s="355"/>
      <c r="BZ282" s="76">
        <f t="shared" si="101"/>
        <v>0</v>
      </c>
      <c r="CA282" s="355"/>
      <c r="CB282" s="355"/>
      <c r="CC282" s="355"/>
      <c r="CD282" s="355"/>
      <c r="CE282" s="355"/>
      <c r="CF282" s="355"/>
      <c r="CG282" s="76">
        <f t="shared" si="102"/>
        <v>0</v>
      </c>
      <c r="CH282" s="355"/>
      <c r="CI282" s="355"/>
      <c r="CJ282" s="355"/>
      <c r="CK282" s="355"/>
      <c r="CL282" s="355"/>
      <c r="CM282" s="355"/>
      <c r="CN282" s="76">
        <f t="shared" si="103"/>
        <v>0</v>
      </c>
      <c r="CP282" s="75">
        <f t="shared" si="104"/>
        <v>267</v>
      </c>
      <c r="CQ282" s="76">
        <f t="shared" si="105"/>
        <v>0</v>
      </c>
      <c r="CR282" s="76">
        <f t="shared" si="106"/>
        <v>0</v>
      </c>
      <c r="CS282" s="76">
        <f t="shared" si="107"/>
        <v>0</v>
      </c>
    </row>
    <row r="283" spans="1:97" ht="18" customHeight="1" x14ac:dyDescent="0.25">
      <c r="A283" s="75">
        <f t="shared" si="108"/>
        <v>268</v>
      </c>
      <c r="B283" s="355"/>
      <c r="C283" s="355"/>
      <c r="D283" s="355"/>
      <c r="E283" s="355"/>
      <c r="F283" s="355"/>
      <c r="G283" s="355"/>
      <c r="H283" s="76">
        <f t="shared" si="88"/>
        <v>0</v>
      </c>
      <c r="I283" s="355"/>
      <c r="J283" s="355"/>
      <c r="K283" s="355"/>
      <c r="L283" s="355"/>
      <c r="M283" s="355"/>
      <c r="N283" s="355"/>
      <c r="O283" s="76">
        <f t="shared" si="89"/>
        <v>0</v>
      </c>
      <c r="P283" s="355"/>
      <c r="Q283" s="355"/>
      <c r="R283" s="355"/>
      <c r="S283" s="355"/>
      <c r="T283" s="355"/>
      <c r="U283" s="355"/>
      <c r="V283" s="76">
        <f t="shared" si="93"/>
        <v>0</v>
      </c>
      <c r="W283" s="355"/>
      <c r="X283" s="355"/>
      <c r="Y283" s="355"/>
      <c r="Z283" s="355"/>
      <c r="AA283" s="355"/>
      <c r="AB283" s="355"/>
      <c r="AC283" s="76">
        <f t="shared" si="94"/>
        <v>0</v>
      </c>
      <c r="AD283" s="355"/>
      <c r="AE283" s="355"/>
      <c r="AF283" s="355"/>
      <c r="AG283" s="355"/>
      <c r="AH283" s="355"/>
      <c r="AI283" s="355"/>
      <c r="AJ283" s="76">
        <f t="shared" si="90"/>
        <v>0</v>
      </c>
      <c r="AK283" s="355"/>
      <c r="AL283" s="355"/>
      <c r="AM283" s="355"/>
      <c r="AN283" s="355"/>
      <c r="AO283" s="355"/>
      <c r="AP283" s="355"/>
      <c r="AQ283" s="76">
        <f t="shared" si="91"/>
        <v>0</v>
      </c>
      <c r="AS283" s="75">
        <f t="shared" si="92"/>
        <v>268</v>
      </c>
      <c r="AT283" s="76">
        <f t="shared" si="95"/>
        <v>0</v>
      </c>
      <c r="AU283" s="76">
        <f t="shared" si="96"/>
        <v>0</v>
      </c>
      <c r="AV283" s="76">
        <f t="shared" si="97"/>
        <v>0</v>
      </c>
      <c r="AX283" s="75">
        <f t="shared" si="109"/>
        <v>268</v>
      </c>
      <c r="AY283" s="355"/>
      <c r="AZ283" s="355"/>
      <c r="BA283" s="355"/>
      <c r="BB283" s="355"/>
      <c r="BC283" s="355"/>
      <c r="BD283" s="355"/>
      <c r="BE283" s="76">
        <f t="shared" si="98"/>
        <v>0</v>
      </c>
      <c r="BF283" s="355"/>
      <c r="BG283" s="355"/>
      <c r="BH283" s="355"/>
      <c r="BI283" s="355"/>
      <c r="BJ283" s="355"/>
      <c r="BK283" s="355"/>
      <c r="BL283" s="76">
        <f t="shared" si="99"/>
        <v>0</v>
      </c>
      <c r="BM283" s="355"/>
      <c r="BN283" s="355"/>
      <c r="BO283" s="355"/>
      <c r="BP283" s="355"/>
      <c r="BQ283" s="355"/>
      <c r="BR283" s="355"/>
      <c r="BS283" s="76">
        <f t="shared" si="100"/>
        <v>0</v>
      </c>
      <c r="BT283" s="355"/>
      <c r="BU283" s="355"/>
      <c r="BV283" s="355"/>
      <c r="BW283" s="355"/>
      <c r="BX283" s="355"/>
      <c r="BY283" s="355"/>
      <c r="BZ283" s="76">
        <f t="shared" si="101"/>
        <v>0</v>
      </c>
      <c r="CA283" s="355"/>
      <c r="CB283" s="355"/>
      <c r="CC283" s="355"/>
      <c r="CD283" s="355"/>
      <c r="CE283" s="355"/>
      <c r="CF283" s="355"/>
      <c r="CG283" s="76">
        <f t="shared" si="102"/>
        <v>0</v>
      </c>
      <c r="CH283" s="355"/>
      <c r="CI283" s="355"/>
      <c r="CJ283" s="355"/>
      <c r="CK283" s="355"/>
      <c r="CL283" s="355"/>
      <c r="CM283" s="355"/>
      <c r="CN283" s="76">
        <f t="shared" si="103"/>
        <v>0</v>
      </c>
      <c r="CP283" s="75">
        <f t="shared" si="104"/>
        <v>268</v>
      </c>
      <c r="CQ283" s="76">
        <f t="shared" si="105"/>
        <v>0</v>
      </c>
      <c r="CR283" s="76">
        <f t="shared" si="106"/>
        <v>0</v>
      </c>
      <c r="CS283" s="76">
        <f t="shared" si="107"/>
        <v>0</v>
      </c>
    </row>
    <row r="284" spans="1:97" ht="18" customHeight="1" x14ac:dyDescent="0.25">
      <c r="A284" s="75">
        <f t="shared" si="108"/>
        <v>269</v>
      </c>
      <c r="B284" s="355"/>
      <c r="C284" s="355"/>
      <c r="D284" s="355"/>
      <c r="E284" s="355"/>
      <c r="F284" s="355"/>
      <c r="G284" s="355"/>
      <c r="H284" s="76">
        <f t="shared" si="88"/>
        <v>0</v>
      </c>
      <c r="I284" s="355"/>
      <c r="J284" s="355"/>
      <c r="K284" s="355"/>
      <c r="L284" s="355"/>
      <c r="M284" s="355"/>
      <c r="N284" s="355"/>
      <c r="O284" s="76">
        <f t="shared" si="89"/>
        <v>0</v>
      </c>
      <c r="P284" s="355"/>
      <c r="Q284" s="355"/>
      <c r="R284" s="355"/>
      <c r="S284" s="355"/>
      <c r="T284" s="355"/>
      <c r="U284" s="355"/>
      <c r="V284" s="76">
        <f t="shared" si="93"/>
        <v>0</v>
      </c>
      <c r="W284" s="355"/>
      <c r="X284" s="355"/>
      <c r="Y284" s="355"/>
      <c r="Z284" s="355"/>
      <c r="AA284" s="355"/>
      <c r="AB284" s="355"/>
      <c r="AC284" s="76">
        <f t="shared" si="94"/>
        <v>0</v>
      </c>
      <c r="AD284" s="355"/>
      <c r="AE284" s="355"/>
      <c r="AF284" s="355"/>
      <c r="AG284" s="355"/>
      <c r="AH284" s="355"/>
      <c r="AI284" s="355"/>
      <c r="AJ284" s="76">
        <f t="shared" si="90"/>
        <v>0</v>
      </c>
      <c r="AK284" s="355"/>
      <c r="AL284" s="355"/>
      <c r="AM284" s="355"/>
      <c r="AN284" s="355"/>
      <c r="AO284" s="355"/>
      <c r="AP284" s="355"/>
      <c r="AQ284" s="76">
        <f t="shared" si="91"/>
        <v>0</v>
      </c>
      <c r="AS284" s="75">
        <f t="shared" si="92"/>
        <v>269</v>
      </c>
      <c r="AT284" s="76">
        <f t="shared" si="95"/>
        <v>0</v>
      </c>
      <c r="AU284" s="76">
        <f t="shared" si="96"/>
        <v>0</v>
      </c>
      <c r="AV284" s="76">
        <f t="shared" si="97"/>
        <v>0</v>
      </c>
      <c r="AX284" s="75">
        <f t="shared" si="109"/>
        <v>269</v>
      </c>
      <c r="AY284" s="355"/>
      <c r="AZ284" s="355"/>
      <c r="BA284" s="355"/>
      <c r="BB284" s="355"/>
      <c r="BC284" s="355"/>
      <c r="BD284" s="355"/>
      <c r="BE284" s="76">
        <f t="shared" si="98"/>
        <v>0</v>
      </c>
      <c r="BF284" s="355"/>
      <c r="BG284" s="355"/>
      <c r="BH284" s="355"/>
      <c r="BI284" s="355"/>
      <c r="BJ284" s="355"/>
      <c r="BK284" s="355"/>
      <c r="BL284" s="76">
        <f t="shared" si="99"/>
        <v>0</v>
      </c>
      <c r="BM284" s="355"/>
      <c r="BN284" s="355"/>
      <c r="BO284" s="355"/>
      <c r="BP284" s="355"/>
      <c r="BQ284" s="355"/>
      <c r="BR284" s="355"/>
      <c r="BS284" s="76">
        <f t="shared" si="100"/>
        <v>0</v>
      </c>
      <c r="BT284" s="355"/>
      <c r="BU284" s="355"/>
      <c r="BV284" s="355"/>
      <c r="BW284" s="355"/>
      <c r="BX284" s="355"/>
      <c r="BY284" s="355"/>
      <c r="BZ284" s="76">
        <f t="shared" si="101"/>
        <v>0</v>
      </c>
      <c r="CA284" s="355"/>
      <c r="CB284" s="355"/>
      <c r="CC284" s="355"/>
      <c r="CD284" s="355"/>
      <c r="CE284" s="355"/>
      <c r="CF284" s="355"/>
      <c r="CG284" s="76">
        <f t="shared" si="102"/>
        <v>0</v>
      </c>
      <c r="CH284" s="355"/>
      <c r="CI284" s="355"/>
      <c r="CJ284" s="355"/>
      <c r="CK284" s="355"/>
      <c r="CL284" s="355"/>
      <c r="CM284" s="355"/>
      <c r="CN284" s="76">
        <f t="shared" si="103"/>
        <v>0</v>
      </c>
      <c r="CP284" s="75">
        <f t="shared" si="104"/>
        <v>269</v>
      </c>
      <c r="CQ284" s="76">
        <f t="shared" si="105"/>
        <v>0</v>
      </c>
      <c r="CR284" s="76">
        <f t="shared" si="106"/>
        <v>0</v>
      </c>
      <c r="CS284" s="76">
        <f t="shared" si="107"/>
        <v>0</v>
      </c>
    </row>
    <row r="285" spans="1:97" ht="18" customHeight="1" x14ac:dyDescent="0.25">
      <c r="A285" s="75">
        <f t="shared" si="108"/>
        <v>270</v>
      </c>
      <c r="B285" s="355"/>
      <c r="C285" s="355"/>
      <c r="D285" s="355"/>
      <c r="E285" s="355"/>
      <c r="F285" s="355"/>
      <c r="G285" s="355"/>
      <c r="H285" s="76">
        <f t="shared" si="88"/>
        <v>0</v>
      </c>
      <c r="I285" s="355"/>
      <c r="J285" s="355"/>
      <c r="K285" s="355"/>
      <c r="L285" s="355"/>
      <c r="M285" s="355"/>
      <c r="N285" s="355"/>
      <c r="O285" s="76">
        <f t="shared" si="89"/>
        <v>0</v>
      </c>
      <c r="P285" s="355"/>
      <c r="Q285" s="355"/>
      <c r="R285" s="355"/>
      <c r="S285" s="355"/>
      <c r="T285" s="355"/>
      <c r="U285" s="355"/>
      <c r="V285" s="76">
        <f t="shared" si="93"/>
        <v>0</v>
      </c>
      <c r="W285" s="355"/>
      <c r="X285" s="355"/>
      <c r="Y285" s="355"/>
      <c r="Z285" s="355"/>
      <c r="AA285" s="355"/>
      <c r="AB285" s="355"/>
      <c r="AC285" s="76">
        <f t="shared" si="94"/>
        <v>0</v>
      </c>
      <c r="AD285" s="355"/>
      <c r="AE285" s="355"/>
      <c r="AF285" s="355"/>
      <c r="AG285" s="355"/>
      <c r="AH285" s="355"/>
      <c r="AI285" s="355"/>
      <c r="AJ285" s="76">
        <f t="shared" si="90"/>
        <v>0</v>
      </c>
      <c r="AK285" s="355"/>
      <c r="AL285" s="355"/>
      <c r="AM285" s="355"/>
      <c r="AN285" s="355"/>
      <c r="AO285" s="355"/>
      <c r="AP285" s="355"/>
      <c r="AQ285" s="76">
        <f t="shared" si="91"/>
        <v>0</v>
      </c>
      <c r="AS285" s="75">
        <f t="shared" si="92"/>
        <v>270</v>
      </c>
      <c r="AT285" s="76">
        <f t="shared" si="95"/>
        <v>0</v>
      </c>
      <c r="AU285" s="76">
        <f t="shared" si="96"/>
        <v>0</v>
      </c>
      <c r="AV285" s="76">
        <f t="shared" si="97"/>
        <v>0</v>
      </c>
      <c r="AX285" s="75">
        <f t="shared" si="109"/>
        <v>270</v>
      </c>
      <c r="AY285" s="355"/>
      <c r="AZ285" s="355"/>
      <c r="BA285" s="355"/>
      <c r="BB285" s="355"/>
      <c r="BC285" s="355"/>
      <c r="BD285" s="355"/>
      <c r="BE285" s="76">
        <f t="shared" si="98"/>
        <v>0</v>
      </c>
      <c r="BF285" s="355"/>
      <c r="BG285" s="355"/>
      <c r="BH285" s="355"/>
      <c r="BI285" s="355"/>
      <c r="BJ285" s="355"/>
      <c r="BK285" s="355"/>
      <c r="BL285" s="76">
        <f t="shared" si="99"/>
        <v>0</v>
      </c>
      <c r="BM285" s="355"/>
      <c r="BN285" s="355"/>
      <c r="BO285" s="355"/>
      <c r="BP285" s="355"/>
      <c r="BQ285" s="355"/>
      <c r="BR285" s="355"/>
      <c r="BS285" s="76">
        <f t="shared" si="100"/>
        <v>0</v>
      </c>
      <c r="BT285" s="355"/>
      <c r="BU285" s="355"/>
      <c r="BV285" s="355"/>
      <c r="BW285" s="355"/>
      <c r="BX285" s="355"/>
      <c r="BY285" s="355"/>
      <c r="BZ285" s="76">
        <f t="shared" si="101"/>
        <v>0</v>
      </c>
      <c r="CA285" s="355"/>
      <c r="CB285" s="355"/>
      <c r="CC285" s="355"/>
      <c r="CD285" s="355"/>
      <c r="CE285" s="355"/>
      <c r="CF285" s="355"/>
      <c r="CG285" s="76">
        <f t="shared" si="102"/>
        <v>0</v>
      </c>
      <c r="CH285" s="355"/>
      <c r="CI285" s="355"/>
      <c r="CJ285" s="355"/>
      <c r="CK285" s="355"/>
      <c r="CL285" s="355"/>
      <c r="CM285" s="355"/>
      <c r="CN285" s="76">
        <f t="shared" si="103"/>
        <v>0</v>
      </c>
      <c r="CP285" s="75">
        <f t="shared" si="104"/>
        <v>270</v>
      </c>
      <c r="CQ285" s="76">
        <f t="shared" si="105"/>
        <v>0</v>
      </c>
      <c r="CR285" s="76">
        <f t="shared" si="106"/>
        <v>0</v>
      </c>
      <c r="CS285" s="76">
        <f t="shared" si="107"/>
        <v>0</v>
      </c>
    </row>
    <row r="286" spans="1:97" ht="18" customHeight="1" x14ac:dyDescent="0.25">
      <c r="A286" s="75">
        <f t="shared" si="108"/>
        <v>271</v>
      </c>
      <c r="B286" s="355"/>
      <c r="C286" s="355"/>
      <c r="D286" s="355"/>
      <c r="E286" s="355"/>
      <c r="F286" s="355"/>
      <c r="G286" s="355"/>
      <c r="H286" s="76">
        <f t="shared" si="88"/>
        <v>0</v>
      </c>
      <c r="I286" s="355"/>
      <c r="J286" s="355"/>
      <c r="K286" s="355"/>
      <c r="L286" s="355"/>
      <c r="M286" s="355"/>
      <c r="N286" s="355"/>
      <c r="O286" s="76">
        <f t="shared" si="89"/>
        <v>0</v>
      </c>
      <c r="P286" s="355"/>
      <c r="Q286" s="355"/>
      <c r="R286" s="355"/>
      <c r="S286" s="355"/>
      <c r="T286" s="355"/>
      <c r="U286" s="355"/>
      <c r="V286" s="76">
        <f t="shared" si="93"/>
        <v>0</v>
      </c>
      <c r="W286" s="355"/>
      <c r="X286" s="355"/>
      <c r="Y286" s="355"/>
      <c r="Z286" s="355"/>
      <c r="AA286" s="355"/>
      <c r="AB286" s="355"/>
      <c r="AC286" s="76">
        <f t="shared" si="94"/>
        <v>0</v>
      </c>
      <c r="AD286" s="355"/>
      <c r="AE286" s="355"/>
      <c r="AF286" s="355"/>
      <c r="AG286" s="355"/>
      <c r="AH286" s="355"/>
      <c r="AI286" s="355"/>
      <c r="AJ286" s="76">
        <f t="shared" si="90"/>
        <v>0</v>
      </c>
      <c r="AK286" s="355"/>
      <c r="AL286" s="355"/>
      <c r="AM286" s="355"/>
      <c r="AN286" s="355"/>
      <c r="AO286" s="355"/>
      <c r="AP286" s="355"/>
      <c r="AQ286" s="76">
        <f t="shared" si="91"/>
        <v>0</v>
      </c>
      <c r="AS286" s="75">
        <f t="shared" si="92"/>
        <v>271</v>
      </c>
      <c r="AT286" s="76">
        <f t="shared" si="95"/>
        <v>0</v>
      </c>
      <c r="AU286" s="76">
        <f t="shared" si="96"/>
        <v>0</v>
      </c>
      <c r="AV286" s="76">
        <f t="shared" si="97"/>
        <v>0</v>
      </c>
      <c r="AX286" s="75">
        <f t="shared" si="109"/>
        <v>271</v>
      </c>
      <c r="AY286" s="355"/>
      <c r="AZ286" s="355"/>
      <c r="BA286" s="355"/>
      <c r="BB286" s="355"/>
      <c r="BC286" s="355"/>
      <c r="BD286" s="355"/>
      <c r="BE286" s="76">
        <f t="shared" si="98"/>
        <v>0</v>
      </c>
      <c r="BF286" s="355"/>
      <c r="BG286" s="355"/>
      <c r="BH286" s="355"/>
      <c r="BI286" s="355"/>
      <c r="BJ286" s="355"/>
      <c r="BK286" s="355"/>
      <c r="BL286" s="76">
        <f t="shared" si="99"/>
        <v>0</v>
      </c>
      <c r="BM286" s="355"/>
      <c r="BN286" s="355"/>
      <c r="BO286" s="355"/>
      <c r="BP286" s="355"/>
      <c r="BQ286" s="355"/>
      <c r="BR286" s="355"/>
      <c r="BS286" s="76">
        <f t="shared" si="100"/>
        <v>0</v>
      </c>
      <c r="BT286" s="355"/>
      <c r="BU286" s="355"/>
      <c r="BV286" s="355"/>
      <c r="BW286" s="355"/>
      <c r="BX286" s="355"/>
      <c r="BY286" s="355"/>
      <c r="BZ286" s="76">
        <f t="shared" si="101"/>
        <v>0</v>
      </c>
      <c r="CA286" s="355"/>
      <c r="CB286" s="355"/>
      <c r="CC286" s="355"/>
      <c r="CD286" s="355"/>
      <c r="CE286" s="355"/>
      <c r="CF286" s="355"/>
      <c r="CG286" s="76">
        <f t="shared" si="102"/>
        <v>0</v>
      </c>
      <c r="CH286" s="355"/>
      <c r="CI286" s="355"/>
      <c r="CJ286" s="355"/>
      <c r="CK286" s="355"/>
      <c r="CL286" s="355"/>
      <c r="CM286" s="355"/>
      <c r="CN286" s="76">
        <f t="shared" si="103"/>
        <v>0</v>
      </c>
      <c r="CP286" s="75">
        <f t="shared" si="104"/>
        <v>271</v>
      </c>
      <c r="CQ286" s="76">
        <f t="shared" si="105"/>
        <v>0</v>
      </c>
      <c r="CR286" s="76">
        <f t="shared" si="106"/>
        <v>0</v>
      </c>
      <c r="CS286" s="76">
        <f t="shared" si="107"/>
        <v>0</v>
      </c>
    </row>
    <row r="287" spans="1:97" ht="18" customHeight="1" x14ac:dyDescent="0.25">
      <c r="A287" s="75">
        <f t="shared" si="108"/>
        <v>272</v>
      </c>
      <c r="B287" s="355"/>
      <c r="C287" s="355"/>
      <c r="D287" s="355"/>
      <c r="E287" s="355"/>
      <c r="F287" s="355"/>
      <c r="G287" s="355"/>
      <c r="H287" s="76">
        <f t="shared" si="88"/>
        <v>0</v>
      </c>
      <c r="I287" s="355"/>
      <c r="J287" s="355"/>
      <c r="K287" s="355"/>
      <c r="L287" s="355"/>
      <c r="M287" s="355"/>
      <c r="N287" s="355"/>
      <c r="O287" s="76">
        <f t="shared" si="89"/>
        <v>0</v>
      </c>
      <c r="P287" s="355"/>
      <c r="Q287" s="355"/>
      <c r="R287" s="355"/>
      <c r="S287" s="355"/>
      <c r="T287" s="355"/>
      <c r="U287" s="355"/>
      <c r="V287" s="76">
        <f t="shared" si="93"/>
        <v>0</v>
      </c>
      <c r="W287" s="355"/>
      <c r="X287" s="355"/>
      <c r="Y287" s="355"/>
      <c r="Z287" s="355"/>
      <c r="AA287" s="355"/>
      <c r="AB287" s="355"/>
      <c r="AC287" s="76">
        <f t="shared" si="94"/>
        <v>0</v>
      </c>
      <c r="AD287" s="355"/>
      <c r="AE287" s="355"/>
      <c r="AF287" s="355"/>
      <c r="AG287" s="355"/>
      <c r="AH287" s="355"/>
      <c r="AI287" s="355"/>
      <c r="AJ287" s="76">
        <f t="shared" si="90"/>
        <v>0</v>
      </c>
      <c r="AK287" s="355"/>
      <c r="AL287" s="355"/>
      <c r="AM287" s="355"/>
      <c r="AN287" s="355"/>
      <c r="AO287" s="355"/>
      <c r="AP287" s="355"/>
      <c r="AQ287" s="76">
        <f t="shared" si="91"/>
        <v>0</v>
      </c>
      <c r="AS287" s="75">
        <f t="shared" si="92"/>
        <v>272</v>
      </c>
      <c r="AT287" s="76">
        <f t="shared" si="95"/>
        <v>0</v>
      </c>
      <c r="AU287" s="76">
        <f t="shared" si="96"/>
        <v>0</v>
      </c>
      <c r="AV287" s="76">
        <f t="shared" si="97"/>
        <v>0</v>
      </c>
      <c r="AX287" s="75">
        <f t="shared" si="109"/>
        <v>272</v>
      </c>
      <c r="AY287" s="355"/>
      <c r="AZ287" s="355"/>
      <c r="BA287" s="355"/>
      <c r="BB287" s="355"/>
      <c r="BC287" s="355"/>
      <c r="BD287" s="355"/>
      <c r="BE287" s="76">
        <f t="shared" si="98"/>
        <v>0</v>
      </c>
      <c r="BF287" s="355"/>
      <c r="BG287" s="355"/>
      <c r="BH287" s="355"/>
      <c r="BI287" s="355"/>
      <c r="BJ287" s="355"/>
      <c r="BK287" s="355"/>
      <c r="BL287" s="76">
        <f t="shared" si="99"/>
        <v>0</v>
      </c>
      <c r="BM287" s="355"/>
      <c r="BN287" s="355"/>
      <c r="BO287" s="355"/>
      <c r="BP287" s="355"/>
      <c r="BQ287" s="355"/>
      <c r="BR287" s="355"/>
      <c r="BS287" s="76">
        <f t="shared" si="100"/>
        <v>0</v>
      </c>
      <c r="BT287" s="355"/>
      <c r="BU287" s="355"/>
      <c r="BV287" s="355"/>
      <c r="BW287" s="355"/>
      <c r="BX287" s="355"/>
      <c r="BY287" s="355"/>
      <c r="BZ287" s="76">
        <f t="shared" si="101"/>
        <v>0</v>
      </c>
      <c r="CA287" s="355"/>
      <c r="CB287" s="355"/>
      <c r="CC287" s="355"/>
      <c r="CD287" s="355"/>
      <c r="CE287" s="355"/>
      <c r="CF287" s="355"/>
      <c r="CG287" s="76">
        <f t="shared" si="102"/>
        <v>0</v>
      </c>
      <c r="CH287" s="355"/>
      <c r="CI287" s="355"/>
      <c r="CJ287" s="355"/>
      <c r="CK287" s="355"/>
      <c r="CL287" s="355"/>
      <c r="CM287" s="355"/>
      <c r="CN287" s="76">
        <f t="shared" si="103"/>
        <v>0</v>
      </c>
      <c r="CP287" s="75">
        <f t="shared" si="104"/>
        <v>272</v>
      </c>
      <c r="CQ287" s="76">
        <f t="shared" si="105"/>
        <v>0</v>
      </c>
      <c r="CR287" s="76">
        <f t="shared" si="106"/>
        <v>0</v>
      </c>
      <c r="CS287" s="76">
        <f t="shared" si="107"/>
        <v>0</v>
      </c>
    </row>
    <row r="288" spans="1:97" ht="18" customHeight="1" x14ac:dyDescent="0.25">
      <c r="A288" s="75">
        <f t="shared" si="108"/>
        <v>273</v>
      </c>
      <c r="B288" s="355"/>
      <c r="C288" s="355"/>
      <c r="D288" s="355"/>
      <c r="E288" s="355"/>
      <c r="F288" s="355"/>
      <c r="G288" s="355"/>
      <c r="H288" s="76">
        <f t="shared" si="88"/>
        <v>0</v>
      </c>
      <c r="I288" s="355"/>
      <c r="J288" s="355"/>
      <c r="K288" s="355"/>
      <c r="L288" s="355"/>
      <c r="M288" s="355"/>
      <c r="N288" s="355"/>
      <c r="O288" s="76">
        <f t="shared" si="89"/>
        <v>0</v>
      </c>
      <c r="P288" s="355"/>
      <c r="Q288" s="355"/>
      <c r="R288" s="355"/>
      <c r="S288" s="355"/>
      <c r="T288" s="355"/>
      <c r="U288" s="355"/>
      <c r="V288" s="76">
        <f t="shared" si="93"/>
        <v>0</v>
      </c>
      <c r="W288" s="355"/>
      <c r="X288" s="355"/>
      <c r="Y288" s="355"/>
      <c r="Z288" s="355"/>
      <c r="AA288" s="355"/>
      <c r="AB288" s="355"/>
      <c r="AC288" s="76">
        <f t="shared" si="94"/>
        <v>0</v>
      </c>
      <c r="AD288" s="355"/>
      <c r="AE288" s="355"/>
      <c r="AF288" s="355"/>
      <c r="AG288" s="355"/>
      <c r="AH288" s="355"/>
      <c r="AI288" s="355"/>
      <c r="AJ288" s="76">
        <f t="shared" si="90"/>
        <v>0</v>
      </c>
      <c r="AK288" s="355"/>
      <c r="AL288" s="355"/>
      <c r="AM288" s="355"/>
      <c r="AN288" s="355"/>
      <c r="AO288" s="355"/>
      <c r="AP288" s="355"/>
      <c r="AQ288" s="76">
        <f t="shared" si="91"/>
        <v>0</v>
      </c>
      <c r="AS288" s="75">
        <f t="shared" si="92"/>
        <v>273</v>
      </c>
      <c r="AT288" s="76">
        <f t="shared" si="95"/>
        <v>0</v>
      </c>
      <c r="AU288" s="76">
        <f t="shared" si="96"/>
        <v>0</v>
      </c>
      <c r="AV288" s="76">
        <f t="shared" si="97"/>
        <v>0</v>
      </c>
      <c r="AX288" s="75">
        <f t="shared" si="109"/>
        <v>273</v>
      </c>
      <c r="AY288" s="355"/>
      <c r="AZ288" s="355"/>
      <c r="BA288" s="355"/>
      <c r="BB288" s="355"/>
      <c r="BC288" s="355"/>
      <c r="BD288" s="355"/>
      <c r="BE288" s="76">
        <f t="shared" si="98"/>
        <v>0</v>
      </c>
      <c r="BF288" s="355"/>
      <c r="BG288" s="355"/>
      <c r="BH288" s="355"/>
      <c r="BI288" s="355"/>
      <c r="BJ288" s="355"/>
      <c r="BK288" s="355"/>
      <c r="BL288" s="76">
        <f t="shared" si="99"/>
        <v>0</v>
      </c>
      <c r="BM288" s="355"/>
      <c r="BN288" s="355"/>
      <c r="BO288" s="355"/>
      <c r="BP288" s="355"/>
      <c r="BQ288" s="355"/>
      <c r="BR288" s="355"/>
      <c r="BS288" s="76">
        <f t="shared" si="100"/>
        <v>0</v>
      </c>
      <c r="BT288" s="355"/>
      <c r="BU288" s="355"/>
      <c r="BV288" s="355"/>
      <c r="BW288" s="355"/>
      <c r="BX288" s="355"/>
      <c r="BY288" s="355"/>
      <c r="BZ288" s="76">
        <f t="shared" si="101"/>
        <v>0</v>
      </c>
      <c r="CA288" s="355"/>
      <c r="CB288" s="355"/>
      <c r="CC288" s="355"/>
      <c r="CD288" s="355"/>
      <c r="CE288" s="355"/>
      <c r="CF288" s="355"/>
      <c r="CG288" s="76">
        <f t="shared" si="102"/>
        <v>0</v>
      </c>
      <c r="CH288" s="355"/>
      <c r="CI288" s="355"/>
      <c r="CJ288" s="355"/>
      <c r="CK288" s="355"/>
      <c r="CL288" s="355"/>
      <c r="CM288" s="355"/>
      <c r="CN288" s="76">
        <f t="shared" si="103"/>
        <v>0</v>
      </c>
      <c r="CP288" s="75">
        <f t="shared" si="104"/>
        <v>273</v>
      </c>
      <c r="CQ288" s="76">
        <f t="shared" si="105"/>
        <v>0</v>
      </c>
      <c r="CR288" s="76">
        <f t="shared" si="106"/>
        <v>0</v>
      </c>
      <c r="CS288" s="76">
        <f t="shared" si="107"/>
        <v>0</v>
      </c>
    </row>
    <row r="289" spans="1:97" ht="18" customHeight="1" x14ac:dyDescent="0.25">
      <c r="A289" s="75">
        <f t="shared" si="108"/>
        <v>274</v>
      </c>
      <c r="B289" s="355"/>
      <c r="C289" s="355"/>
      <c r="D289" s="355"/>
      <c r="E289" s="355"/>
      <c r="F289" s="355"/>
      <c r="G289" s="355"/>
      <c r="H289" s="76">
        <f t="shared" si="88"/>
        <v>0</v>
      </c>
      <c r="I289" s="355"/>
      <c r="J289" s="355"/>
      <c r="K289" s="355"/>
      <c r="L289" s="355"/>
      <c r="M289" s="355"/>
      <c r="N289" s="355"/>
      <c r="O289" s="76">
        <f t="shared" si="89"/>
        <v>0</v>
      </c>
      <c r="P289" s="355"/>
      <c r="Q289" s="355"/>
      <c r="R289" s="355"/>
      <c r="S289" s="355"/>
      <c r="T289" s="355"/>
      <c r="U289" s="355"/>
      <c r="V289" s="76">
        <f t="shared" si="93"/>
        <v>0</v>
      </c>
      <c r="W289" s="355"/>
      <c r="X289" s="355"/>
      <c r="Y289" s="355"/>
      <c r="Z289" s="355"/>
      <c r="AA289" s="355"/>
      <c r="AB289" s="355"/>
      <c r="AC289" s="76">
        <f t="shared" si="94"/>
        <v>0</v>
      </c>
      <c r="AD289" s="355"/>
      <c r="AE289" s="355"/>
      <c r="AF289" s="355"/>
      <c r="AG289" s="355"/>
      <c r="AH289" s="355"/>
      <c r="AI289" s="355"/>
      <c r="AJ289" s="76">
        <f t="shared" si="90"/>
        <v>0</v>
      </c>
      <c r="AK289" s="355"/>
      <c r="AL289" s="355"/>
      <c r="AM289" s="355"/>
      <c r="AN289" s="355"/>
      <c r="AO289" s="355"/>
      <c r="AP289" s="355"/>
      <c r="AQ289" s="76">
        <f t="shared" si="91"/>
        <v>0</v>
      </c>
      <c r="AS289" s="75">
        <f t="shared" si="92"/>
        <v>274</v>
      </c>
      <c r="AT289" s="76">
        <f t="shared" si="95"/>
        <v>0</v>
      </c>
      <c r="AU289" s="76">
        <f t="shared" si="96"/>
        <v>0</v>
      </c>
      <c r="AV289" s="76">
        <f t="shared" si="97"/>
        <v>0</v>
      </c>
      <c r="AX289" s="75">
        <f t="shared" si="109"/>
        <v>274</v>
      </c>
      <c r="AY289" s="355"/>
      <c r="AZ289" s="355"/>
      <c r="BA289" s="355"/>
      <c r="BB289" s="355"/>
      <c r="BC289" s="355"/>
      <c r="BD289" s="355"/>
      <c r="BE289" s="76">
        <f t="shared" si="98"/>
        <v>0</v>
      </c>
      <c r="BF289" s="355"/>
      <c r="BG289" s="355"/>
      <c r="BH289" s="355"/>
      <c r="BI289" s="355"/>
      <c r="BJ289" s="355"/>
      <c r="BK289" s="355"/>
      <c r="BL289" s="76">
        <f t="shared" si="99"/>
        <v>0</v>
      </c>
      <c r="BM289" s="355"/>
      <c r="BN289" s="355"/>
      <c r="BO289" s="355"/>
      <c r="BP289" s="355"/>
      <c r="BQ289" s="355"/>
      <c r="BR289" s="355"/>
      <c r="BS289" s="76">
        <f t="shared" si="100"/>
        <v>0</v>
      </c>
      <c r="BT289" s="355"/>
      <c r="BU289" s="355"/>
      <c r="BV289" s="355"/>
      <c r="BW289" s="355"/>
      <c r="BX289" s="355"/>
      <c r="BY289" s="355"/>
      <c r="BZ289" s="76">
        <f t="shared" si="101"/>
        <v>0</v>
      </c>
      <c r="CA289" s="355"/>
      <c r="CB289" s="355"/>
      <c r="CC289" s="355"/>
      <c r="CD289" s="355"/>
      <c r="CE289" s="355"/>
      <c r="CF289" s="355"/>
      <c r="CG289" s="76">
        <f t="shared" si="102"/>
        <v>0</v>
      </c>
      <c r="CH289" s="355"/>
      <c r="CI289" s="355"/>
      <c r="CJ289" s="355"/>
      <c r="CK289" s="355"/>
      <c r="CL289" s="355"/>
      <c r="CM289" s="355"/>
      <c r="CN289" s="76">
        <f t="shared" si="103"/>
        <v>0</v>
      </c>
      <c r="CP289" s="75">
        <f t="shared" si="104"/>
        <v>274</v>
      </c>
      <c r="CQ289" s="76">
        <f t="shared" si="105"/>
        <v>0</v>
      </c>
      <c r="CR289" s="76">
        <f t="shared" si="106"/>
        <v>0</v>
      </c>
      <c r="CS289" s="76">
        <f t="shared" si="107"/>
        <v>0</v>
      </c>
    </row>
    <row r="290" spans="1:97" ht="18" customHeight="1" x14ac:dyDescent="0.25">
      <c r="A290" s="75">
        <f t="shared" si="108"/>
        <v>275</v>
      </c>
      <c r="B290" s="355"/>
      <c r="C290" s="355"/>
      <c r="D290" s="355"/>
      <c r="E290" s="355"/>
      <c r="F290" s="355"/>
      <c r="G290" s="355"/>
      <c r="H290" s="76">
        <f t="shared" si="88"/>
        <v>0</v>
      </c>
      <c r="I290" s="355"/>
      <c r="J290" s="355"/>
      <c r="K290" s="355"/>
      <c r="L290" s="355"/>
      <c r="M290" s="355"/>
      <c r="N290" s="355"/>
      <c r="O290" s="76">
        <f t="shared" si="89"/>
        <v>0</v>
      </c>
      <c r="P290" s="355"/>
      <c r="Q290" s="355"/>
      <c r="R290" s="355"/>
      <c r="S290" s="355"/>
      <c r="T290" s="355"/>
      <c r="U290" s="355"/>
      <c r="V290" s="76">
        <f t="shared" si="93"/>
        <v>0</v>
      </c>
      <c r="W290" s="355"/>
      <c r="X290" s="355"/>
      <c r="Y290" s="355"/>
      <c r="Z290" s="355"/>
      <c r="AA290" s="355"/>
      <c r="AB290" s="355"/>
      <c r="AC290" s="76">
        <f t="shared" si="94"/>
        <v>0</v>
      </c>
      <c r="AD290" s="355"/>
      <c r="AE290" s="355"/>
      <c r="AF290" s="355"/>
      <c r="AG290" s="355"/>
      <c r="AH290" s="355"/>
      <c r="AI290" s="355"/>
      <c r="AJ290" s="76">
        <f t="shared" si="90"/>
        <v>0</v>
      </c>
      <c r="AK290" s="355"/>
      <c r="AL290" s="355"/>
      <c r="AM290" s="355"/>
      <c r="AN290" s="355"/>
      <c r="AO290" s="355"/>
      <c r="AP290" s="355"/>
      <c r="AQ290" s="76">
        <f t="shared" si="91"/>
        <v>0</v>
      </c>
      <c r="AS290" s="75">
        <f t="shared" si="92"/>
        <v>275</v>
      </c>
      <c r="AT290" s="76">
        <f t="shared" si="95"/>
        <v>0</v>
      </c>
      <c r="AU290" s="76">
        <f t="shared" si="96"/>
        <v>0</v>
      </c>
      <c r="AV290" s="76">
        <f t="shared" si="97"/>
        <v>0</v>
      </c>
      <c r="AX290" s="75">
        <f t="shared" si="109"/>
        <v>275</v>
      </c>
      <c r="AY290" s="355"/>
      <c r="AZ290" s="355"/>
      <c r="BA290" s="355"/>
      <c r="BB290" s="355"/>
      <c r="BC290" s="355"/>
      <c r="BD290" s="355"/>
      <c r="BE290" s="76">
        <f t="shared" si="98"/>
        <v>0</v>
      </c>
      <c r="BF290" s="355"/>
      <c r="BG290" s="355"/>
      <c r="BH290" s="355"/>
      <c r="BI290" s="355"/>
      <c r="BJ290" s="355"/>
      <c r="BK290" s="355"/>
      <c r="BL290" s="76">
        <f t="shared" si="99"/>
        <v>0</v>
      </c>
      <c r="BM290" s="355"/>
      <c r="BN290" s="355"/>
      <c r="BO290" s="355"/>
      <c r="BP290" s="355"/>
      <c r="BQ290" s="355"/>
      <c r="BR290" s="355"/>
      <c r="BS290" s="76">
        <f t="shared" si="100"/>
        <v>0</v>
      </c>
      <c r="BT290" s="355"/>
      <c r="BU290" s="355"/>
      <c r="BV290" s="355"/>
      <c r="BW290" s="355"/>
      <c r="BX290" s="355"/>
      <c r="BY290" s="355"/>
      <c r="BZ290" s="76">
        <f t="shared" si="101"/>
        <v>0</v>
      </c>
      <c r="CA290" s="355"/>
      <c r="CB290" s="355"/>
      <c r="CC290" s="355"/>
      <c r="CD290" s="355"/>
      <c r="CE290" s="355"/>
      <c r="CF290" s="355"/>
      <c r="CG290" s="76">
        <f t="shared" si="102"/>
        <v>0</v>
      </c>
      <c r="CH290" s="355"/>
      <c r="CI290" s="355"/>
      <c r="CJ290" s="355"/>
      <c r="CK290" s="355"/>
      <c r="CL290" s="355"/>
      <c r="CM290" s="355"/>
      <c r="CN290" s="76">
        <f t="shared" si="103"/>
        <v>0</v>
      </c>
      <c r="CP290" s="75">
        <f t="shared" si="104"/>
        <v>275</v>
      </c>
      <c r="CQ290" s="76">
        <f t="shared" si="105"/>
        <v>0</v>
      </c>
      <c r="CR290" s="76">
        <f t="shared" si="106"/>
        <v>0</v>
      </c>
      <c r="CS290" s="76">
        <f t="shared" si="107"/>
        <v>0</v>
      </c>
    </row>
    <row r="291" spans="1:97" ht="18" customHeight="1" x14ac:dyDescent="0.25">
      <c r="A291" s="75">
        <f t="shared" si="108"/>
        <v>276</v>
      </c>
      <c r="B291" s="355"/>
      <c r="C291" s="355"/>
      <c r="D291" s="355"/>
      <c r="E291" s="355"/>
      <c r="F291" s="355"/>
      <c r="G291" s="355"/>
      <c r="H291" s="76">
        <f t="shared" si="88"/>
        <v>0</v>
      </c>
      <c r="I291" s="355"/>
      <c r="J291" s="355"/>
      <c r="K291" s="355"/>
      <c r="L291" s="355"/>
      <c r="M291" s="355"/>
      <c r="N291" s="355"/>
      <c r="O291" s="76">
        <f t="shared" si="89"/>
        <v>0</v>
      </c>
      <c r="P291" s="355"/>
      <c r="Q291" s="355"/>
      <c r="R291" s="355"/>
      <c r="S291" s="355"/>
      <c r="T291" s="355"/>
      <c r="U291" s="355"/>
      <c r="V291" s="76">
        <f t="shared" si="93"/>
        <v>0</v>
      </c>
      <c r="W291" s="355"/>
      <c r="X291" s="355"/>
      <c r="Y291" s="355"/>
      <c r="Z291" s="355"/>
      <c r="AA291" s="355"/>
      <c r="AB291" s="355"/>
      <c r="AC291" s="76">
        <f t="shared" si="94"/>
        <v>0</v>
      </c>
      <c r="AD291" s="355"/>
      <c r="AE291" s="355"/>
      <c r="AF291" s="355"/>
      <c r="AG291" s="355"/>
      <c r="AH291" s="355"/>
      <c r="AI291" s="355"/>
      <c r="AJ291" s="76">
        <f t="shared" si="90"/>
        <v>0</v>
      </c>
      <c r="AK291" s="355"/>
      <c r="AL291" s="355"/>
      <c r="AM291" s="355"/>
      <c r="AN291" s="355"/>
      <c r="AO291" s="355"/>
      <c r="AP291" s="355"/>
      <c r="AQ291" s="76">
        <f t="shared" si="91"/>
        <v>0</v>
      </c>
      <c r="AS291" s="75">
        <f t="shared" si="92"/>
        <v>276</v>
      </c>
      <c r="AT291" s="76">
        <f t="shared" si="95"/>
        <v>0</v>
      </c>
      <c r="AU291" s="76">
        <f t="shared" si="96"/>
        <v>0</v>
      </c>
      <c r="AV291" s="76">
        <f t="shared" si="97"/>
        <v>0</v>
      </c>
      <c r="AX291" s="75">
        <f t="shared" si="109"/>
        <v>276</v>
      </c>
      <c r="AY291" s="355"/>
      <c r="AZ291" s="355"/>
      <c r="BA291" s="355"/>
      <c r="BB291" s="355"/>
      <c r="BC291" s="355"/>
      <c r="BD291" s="355"/>
      <c r="BE291" s="76">
        <f t="shared" si="98"/>
        <v>0</v>
      </c>
      <c r="BF291" s="355"/>
      <c r="BG291" s="355"/>
      <c r="BH291" s="355"/>
      <c r="BI291" s="355"/>
      <c r="BJ291" s="355"/>
      <c r="BK291" s="355"/>
      <c r="BL291" s="76">
        <f t="shared" si="99"/>
        <v>0</v>
      </c>
      <c r="BM291" s="355"/>
      <c r="BN291" s="355"/>
      <c r="BO291" s="355"/>
      <c r="BP291" s="355"/>
      <c r="BQ291" s="355"/>
      <c r="BR291" s="355"/>
      <c r="BS291" s="76">
        <f t="shared" si="100"/>
        <v>0</v>
      </c>
      <c r="BT291" s="355"/>
      <c r="BU291" s="355"/>
      <c r="BV291" s="355"/>
      <c r="BW291" s="355"/>
      <c r="BX291" s="355"/>
      <c r="BY291" s="355"/>
      <c r="BZ291" s="76">
        <f t="shared" si="101"/>
        <v>0</v>
      </c>
      <c r="CA291" s="355"/>
      <c r="CB291" s="355"/>
      <c r="CC291" s="355"/>
      <c r="CD291" s="355"/>
      <c r="CE291" s="355"/>
      <c r="CF291" s="355"/>
      <c r="CG291" s="76">
        <f t="shared" si="102"/>
        <v>0</v>
      </c>
      <c r="CH291" s="355"/>
      <c r="CI291" s="355"/>
      <c r="CJ291" s="355"/>
      <c r="CK291" s="355"/>
      <c r="CL291" s="355"/>
      <c r="CM291" s="355"/>
      <c r="CN291" s="76">
        <f t="shared" si="103"/>
        <v>0</v>
      </c>
      <c r="CP291" s="75">
        <f t="shared" si="104"/>
        <v>276</v>
      </c>
      <c r="CQ291" s="76">
        <f t="shared" si="105"/>
        <v>0</v>
      </c>
      <c r="CR291" s="76">
        <f t="shared" si="106"/>
        <v>0</v>
      </c>
      <c r="CS291" s="76">
        <f t="shared" si="107"/>
        <v>0</v>
      </c>
    </row>
    <row r="292" spans="1:97" ht="18" customHeight="1" x14ac:dyDescent="0.25">
      <c r="A292" s="75">
        <f t="shared" si="108"/>
        <v>277</v>
      </c>
      <c r="B292" s="355"/>
      <c r="C292" s="355"/>
      <c r="D292" s="355"/>
      <c r="E292" s="355"/>
      <c r="F292" s="355"/>
      <c r="G292" s="355"/>
      <c r="H292" s="76">
        <f t="shared" si="88"/>
        <v>0</v>
      </c>
      <c r="I292" s="355"/>
      <c r="J292" s="355"/>
      <c r="K292" s="355"/>
      <c r="L292" s="355"/>
      <c r="M292" s="355"/>
      <c r="N292" s="355"/>
      <c r="O292" s="76">
        <f t="shared" si="89"/>
        <v>0</v>
      </c>
      <c r="P292" s="355"/>
      <c r="Q292" s="355"/>
      <c r="R292" s="355"/>
      <c r="S292" s="355"/>
      <c r="T292" s="355"/>
      <c r="U292" s="355"/>
      <c r="V292" s="76">
        <f t="shared" si="93"/>
        <v>0</v>
      </c>
      <c r="W292" s="355"/>
      <c r="X292" s="355"/>
      <c r="Y292" s="355"/>
      <c r="Z292" s="355"/>
      <c r="AA292" s="355"/>
      <c r="AB292" s="355"/>
      <c r="AC292" s="76">
        <f t="shared" si="94"/>
        <v>0</v>
      </c>
      <c r="AD292" s="355"/>
      <c r="AE292" s="355"/>
      <c r="AF292" s="355"/>
      <c r="AG292" s="355"/>
      <c r="AH292" s="355"/>
      <c r="AI292" s="355"/>
      <c r="AJ292" s="76">
        <f t="shared" si="90"/>
        <v>0</v>
      </c>
      <c r="AK292" s="355"/>
      <c r="AL292" s="355"/>
      <c r="AM292" s="355"/>
      <c r="AN292" s="355"/>
      <c r="AO292" s="355"/>
      <c r="AP292" s="355"/>
      <c r="AQ292" s="76">
        <f t="shared" si="91"/>
        <v>0</v>
      </c>
      <c r="AS292" s="75">
        <f t="shared" si="92"/>
        <v>277</v>
      </c>
      <c r="AT292" s="76">
        <f t="shared" si="95"/>
        <v>0</v>
      </c>
      <c r="AU292" s="76">
        <f t="shared" si="96"/>
        <v>0</v>
      </c>
      <c r="AV292" s="76">
        <f t="shared" si="97"/>
        <v>0</v>
      </c>
      <c r="AX292" s="75">
        <f t="shared" si="109"/>
        <v>277</v>
      </c>
      <c r="AY292" s="355"/>
      <c r="AZ292" s="355"/>
      <c r="BA292" s="355"/>
      <c r="BB292" s="355"/>
      <c r="BC292" s="355"/>
      <c r="BD292" s="355"/>
      <c r="BE292" s="76">
        <f t="shared" si="98"/>
        <v>0</v>
      </c>
      <c r="BF292" s="355"/>
      <c r="BG292" s="355"/>
      <c r="BH292" s="355"/>
      <c r="BI292" s="355"/>
      <c r="BJ292" s="355"/>
      <c r="BK292" s="355"/>
      <c r="BL292" s="76">
        <f t="shared" si="99"/>
        <v>0</v>
      </c>
      <c r="BM292" s="355"/>
      <c r="BN292" s="355"/>
      <c r="BO292" s="355"/>
      <c r="BP292" s="355"/>
      <c r="BQ292" s="355"/>
      <c r="BR292" s="355"/>
      <c r="BS292" s="76">
        <f t="shared" si="100"/>
        <v>0</v>
      </c>
      <c r="BT292" s="355"/>
      <c r="BU292" s="355"/>
      <c r="BV292" s="355"/>
      <c r="BW292" s="355"/>
      <c r="BX292" s="355"/>
      <c r="BY292" s="355"/>
      <c r="BZ292" s="76">
        <f t="shared" si="101"/>
        <v>0</v>
      </c>
      <c r="CA292" s="355"/>
      <c r="CB292" s="355"/>
      <c r="CC292" s="355"/>
      <c r="CD292" s="355"/>
      <c r="CE292" s="355"/>
      <c r="CF292" s="355"/>
      <c r="CG292" s="76">
        <f t="shared" si="102"/>
        <v>0</v>
      </c>
      <c r="CH292" s="355"/>
      <c r="CI292" s="355"/>
      <c r="CJ292" s="355"/>
      <c r="CK292" s="355"/>
      <c r="CL292" s="355"/>
      <c r="CM292" s="355"/>
      <c r="CN292" s="76">
        <f t="shared" si="103"/>
        <v>0</v>
      </c>
      <c r="CP292" s="75">
        <f t="shared" si="104"/>
        <v>277</v>
      </c>
      <c r="CQ292" s="76">
        <f t="shared" si="105"/>
        <v>0</v>
      </c>
      <c r="CR292" s="76">
        <f t="shared" si="106"/>
        <v>0</v>
      </c>
      <c r="CS292" s="76">
        <f t="shared" si="107"/>
        <v>0</v>
      </c>
    </row>
    <row r="293" spans="1:97" ht="18" customHeight="1" x14ac:dyDescent="0.25">
      <c r="A293" s="75">
        <f t="shared" si="108"/>
        <v>278</v>
      </c>
      <c r="B293" s="355"/>
      <c r="C293" s="355"/>
      <c r="D293" s="355"/>
      <c r="E293" s="355"/>
      <c r="F293" s="355"/>
      <c r="G293" s="355"/>
      <c r="H293" s="76">
        <f t="shared" si="88"/>
        <v>0</v>
      </c>
      <c r="I293" s="355"/>
      <c r="J293" s="355"/>
      <c r="K293" s="355"/>
      <c r="L293" s="355"/>
      <c r="M293" s="355"/>
      <c r="N293" s="355"/>
      <c r="O293" s="76">
        <f t="shared" si="89"/>
        <v>0</v>
      </c>
      <c r="P293" s="355"/>
      <c r="Q293" s="355"/>
      <c r="R293" s="355"/>
      <c r="S293" s="355"/>
      <c r="T293" s="355"/>
      <c r="U293" s="355"/>
      <c r="V293" s="76">
        <f t="shared" si="93"/>
        <v>0</v>
      </c>
      <c r="W293" s="355"/>
      <c r="X293" s="355"/>
      <c r="Y293" s="355"/>
      <c r="Z293" s="355"/>
      <c r="AA293" s="355"/>
      <c r="AB293" s="355"/>
      <c r="AC293" s="76">
        <f t="shared" si="94"/>
        <v>0</v>
      </c>
      <c r="AD293" s="355"/>
      <c r="AE293" s="355"/>
      <c r="AF293" s="355"/>
      <c r="AG293" s="355"/>
      <c r="AH293" s="355"/>
      <c r="AI293" s="355"/>
      <c r="AJ293" s="76">
        <f t="shared" si="90"/>
        <v>0</v>
      </c>
      <c r="AK293" s="355"/>
      <c r="AL293" s="355"/>
      <c r="AM293" s="355"/>
      <c r="AN293" s="355"/>
      <c r="AO293" s="355"/>
      <c r="AP293" s="355"/>
      <c r="AQ293" s="76">
        <f t="shared" si="91"/>
        <v>0</v>
      </c>
      <c r="AS293" s="75">
        <f t="shared" si="92"/>
        <v>278</v>
      </c>
      <c r="AT293" s="76">
        <f t="shared" si="95"/>
        <v>0</v>
      </c>
      <c r="AU293" s="76">
        <f t="shared" si="96"/>
        <v>0</v>
      </c>
      <c r="AV293" s="76">
        <f t="shared" si="97"/>
        <v>0</v>
      </c>
      <c r="AX293" s="75">
        <f t="shared" si="109"/>
        <v>278</v>
      </c>
      <c r="AY293" s="355"/>
      <c r="AZ293" s="355"/>
      <c r="BA293" s="355"/>
      <c r="BB293" s="355"/>
      <c r="BC293" s="355"/>
      <c r="BD293" s="355"/>
      <c r="BE293" s="76">
        <f t="shared" si="98"/>
        <v>0</v>
      </c>
      <c r="BF293" s="355"/>
      <c r="BG293" s="355"/>
      <c r="BH293" s="355"/>
      <c r="BI293" s="355"/>
      <c r="BJ293" s="355"/>
      <c r="BK293" s="355"/>
      <c r="BL293" s="76">
        <f t="shared" si="99"/>
        <v>0</v>
      </c>
      <c r="BM293" s="355"/>
      <c r="BN293" s="355"/>
      <c r="BO293" s="355"/>
      <c r="BP293" s="355"/>
      <c r="BQ293" s="355"/>
      <c r="BR293" s="355"/>
      <c r="BS293" s="76">
        <f t="shared" si="100"/>
        <v>0</v>
      </c>
      <c r="BT293" s="355"/>
      <c r="BU293" s="355"/>
      <c r="BV293" s="355"/>
      <c r="BW293" s="355"/>
      <c r="BX293" s="355"/>
      <c r="BY293" s="355"/>
      <c r="BZ293" s="76">
        <f t="shared" si="101"/>
        <v>0</v>
      </c>
      <c r="CA293" s="355"/>
      <c r="CB293" s="355"/>
      <c r="CC293" s="355"/>
      <c r="CD293" s="355"/>
      <c r="CE293" s="355"/>
      <c r="CF293" s="355"/>
      <c r="CG293" s="76">
        <f t="shared" si="102"/>
        <v>0</v>
      </c>
      <c r="CH293" s="355"/>
      <c r="CI293" s="355"/>
      <c r="CJ293" s="355"/>
      <c r="CK293" s="355"/>
      <c r="CL293" s="355"/>
      <c r="CM293" s="355"/>
      <c r="CN293" s="76">
        <f t="shared" si="103"/>
        <v>0</v>
      </c>
      <c r="CP293" s="75">
        <f t="shared" si="104"/>
        <v>278</v>
      </c>
      <c r="CQ293" s="76">
        <f t="shared" si="105"/>
        <v>0</v>
      </c>
      <c r="CR293" s="76">
        <f t="shared" si="106"/>
        <v>0</v>
      </c>
      <c r="CS293" s="76">
        <f t="shared" si="107"/>
        <v>0</v>
      </c>
    </row>
    <row r="294" spans="1:97" ht="18" customHeight="1" x14ac:dyDescent="0.25">
      <c r="A294" s="75">
        <f t="shared" si="108"/>
        <v>279</v>
      </c>
      <c r="B294" s="355"/>
      <c r="C294" s="355"/>
      <c r="D294" s="355"/>
      <c r="E294" s="355"/>
      <c r="F294" s="355"/>
      <c r="G294" s="355"/>
      <c r="H294" s="76">
        <f t="shared" si="88"/>
        <v>0</v>
      </c>
      <c r="I294" s="355"/>
      <c r="J294" s="355"/>
      <c r="K294" s="355"/>
      <c r="L294" s="355"/>
      <c r="M294" s="355"/>
      <c r="N294" s="355"/>
      <c r="O294" s="76">
        <f t="shared" si="89"/>
        <v>0</v>
      </c>
      <c r="P294" s="355"/>
      <c r="Q294" s="355"/>
      <c r="R294" s="355"/>
      <c r="S294" s="355"/>
      <c r="T294" s="355"/>
      <c r="U294" s="355"/>
      <c r="V294" s="76">
        <f t="shared" si="93"/>
        <v>0</v>
      </c>
      <c r="W294" s="355"/>
      <c r="X294" s="355"/>
      <c r="Y294" s="355"/>
      <c r="Z294" s="355"/>
      <c r="AA294" s="355"/>
      <c r="AB294" s="355"/>
      <c r="AC294" s="76">
        <f t="shared" si="94"/>
        <v>0</v>
      </c>
      <c r="AD294" s="355"/>
      <c r="AE294" s="355"/>
      <c r="AF294" s="355"/>
      <c r="AG294" s="355"/>
      <c r="AH294" s="355"/>
      <c r="AI294" s="355"/>
      <c r="AJ294" s="76">
        <f t="shared" si="90"/>
        <v>0</v>
      </c>
      <c r="AK294" s="355"/>
      <c r="AL294" s="355"/>
      <c r="AM294" s="355"/>
      <c r="AN294" s="355"/>
      <c r="AO294" s="355"/>
      <c r="AP294" s="355"/>
      <c r="AQ294" s="76">
        <f t="shared" si="91"/>
        <v>0</v>
      </c>
      <c r="AS294" s="75">
        <f t="shared" si="92"/>
        <v>279</v>
      </c>
      <c r="AT294" s="76">
        <f t="shared" si="95"/>
        <v>0</v>
      </c>
      <c r="AU294" s="76">
        <f t="shared" si="96"/>
        <v>0</v>
      </c>
      <c r="AV294" s="76">
        <f t="shared" si="97"/>
        <v>0</v>
      </c>
      <c r="AX294" s="75">
        <f t="shared" si="109"/>
        <v>279</v>
      </c>
      <c r="AY294" s="355"/>
      <c r="AZ294" s="355"/>
      <c r="BA294" s="355"/>
      <c r="BB294" s="355"/>
      <c r="BC294" s="355"/>
      <c r="BD294" s="355"/>
      <c r="BE294" s="76">
        <f t="shared" si="98"/>
        <v>0</v>
      </c>
      <c r="BF294" s="355"/>
      <c r="BG294" s="355"/>
      <c r="BH294" s="355"/>
      <c r="BI294" s="355"/>
      <c r="BJ294" s="355"/>
      <c r="BK294" s="355"/>
      <c r="BL294" s="76">
        <f t="shared" si="99"/>
        <v>0</v>
      </c>
      <c r="BM294" s="355"/>
      <c r="BN294" s="355"/>
      <c r="BO294" s="355"/>
      <c r="BP294" s="355"/>
      <c r="BQ294" s="355"/>
      <c r="BR294" s="355"/>
      <c r="BS294" s="76">
        <f t="shared" si="100"/>
        <v>0</v>
      </c>
      <c r="BT294" s="355"/>
      <c r="BU294" s="355"/>
      <c r="BV294" s="355"/>
      <c r="BW294" s="355"/>
      <c r="BX294" s="355"/>
      <c r="BY294" s="355"/>
      <c r="BZ294" s="76">
        <f t="shared" si="101"/>
        <v>0</v>
      </c>
      <c r="CA294" s="355"/>
      <c r="CB294" s="355"/>
      <c r="CC294" s="355"/>
      <c r="CD294" s="355"/>
      <c r="CE294" s="355"/>
      <c r="CF294" s="355"/>
      <c r="CG294" s="76">
        <f t="shared" si="102"/>
        <v>0</v>
      </c>
      <c r="CH294" s="355"/>
      <c r="CI294" s="355"/>
      <c r="CJ294" s="355"/>
      <c r="CK294" s="355"/>
      <c r="CL294" s="355"/>
      <c r="CM294" s="355"/>
      <c r="CN294" s="76">
        <f t="shared" si="103"/>
        <v>0</v>
      </c>
      <c r="CP294" s="75">
        <f t="shared" si="104"/>
        <v>279</v>
      </c>
      <c r="CQ294" s="76">
        <f t="shared" si="105"/>
        <v>0</v>
      </c>
      <c r="CR294" s="76">
        <f t="shared" si="106"/>
        <v>0</v>
      </c>
      <c r="CS294" s="76">
        <f t="shared" si="107"/>
        <v>0</v>
      </c>
    </row>
    <row r="295" spans="1:97" ht="18" customHeight="1" x14ac:dyDescent="0.25">
      <c r="A295" s="75">
        <f t="shared" si="108"/>
        <v>280</v>
      </c>
      <c r="B295" s="355"/>
      <c r="C295" s="355"/>
      <c r="D295" s="355"/>
      <c r="E295" s="355"/>
      <c r="F295" s="355"/>
      <c r="G295" s="355"/>
      <c r="H295" s="76">
        <f t="shared" si="88"/>
        <v>0</v>
      </c>
      <c r="I295" s="355"/>
      <c r="J295" s="355"/>
      <c r="K295" s="355"/>
      <c r="L295" s="355"/>
      <c r="M295" s="355"/>
      <c r="N295" s="355"/>
      <c r="O295" s="76">
        <f t="shared" si="89"/>
        <v>0</v>
      </c>
      <c r="P295" s="355"/>
      <c r="Q295" s="355"/>
      <c r="R295" s="355"/>
      <c r="S295" s="355"/>
      <c r="T295" s="355"/>
      <c r="U295" s="355"/>
      <c r="V295" s="76">
        <f t="shared" si="93"/>
        <v>0</v>
      </c>
      <c r="W295" s="355"/>
      <c r="X295" s="355"/>
      <c r="Y295" s="355"/>
      <c r="Z295" s="355"/>
      <c r="AA295" s="355"/>
      <c r="AB295" s="355"/>
      <c r="AC295" s="76">
        <f t="shared" si="94"/>
        <v>0</v>
      </c>
      <c r="AD295" s="355"/>
      <c r="AE295" s="355"/>
      <c r="AF295" s="355"/>
      <c r="AG295" s="355"/>
      <c r="AH295" s="355"/>
      <c r="AI295" s="355"/>
      <c r="AJ295" s="76">
        <f t="shared" si="90"/>
        <v>0</v>
      </c>
      <c r="AK295" s="355"/>
      <c r="AL295" s="355"/>
      <c r="AM295" s="355"/>
      <c r="AN295" s="355"/>
      <c r="AO295" s="355"/>
      <c r="AP295" s="355"/>
      <c r="AQ295" s="76">
        <f t="shared" si="91"/>
        <v>0</v>
      </c>
      <c r="AS295" s="75">
        <f t="shared" si="92"/>
        <v>280</v>
      </c>
      <c r="AT295" s="76">
        <f t="shared" si="95"/>
        <v>0</v>
      </c>
      <c r="AU295" s="76">
        <f t="shared" si="96"/>
        <v>0</v>
      </c>
      <c r="AV295" s="76">
        <f t="shared" si="97"/>
        <v>0</v>
      </c>
      <c r="AX295" s="75">
        <f t="shared" si="109"/>
        <v>280</v>
      </c>
      <c r="AY295" s="355"/>
      <c r="AZ295" s="355"/>
      <c r="BA295" s="355"/>
      <c r="BB295" s="355"/>
      <c r="BC295" s="355"/>
      <c r="BD295" s="355"/>
      <c r="BE295" s="76">
        <f t="shared" si="98"/>
        <v>0</v>
      </c>
      <c r="BF295" s="355"/>
      <c r="BG295" s="355"/>
      <c r="BH295" s="355"/>
      <c r="BI295" s="355"/>
      <c r="BJ295" s="355"/>
      <c r="BK295" s="355"/>
      <c r="BL295" s="76">
        <f t="shared" si="99"/>
        <v>0</v>
      </c>
      <c r="BM295" s="355"/>
      <c r="BN295" s="355"/>
      <c r="BO295" s="355"/>
      <c r="BP295" s="355"/>
      <c r="BQ295" s="355"/>
      <c r="BR295" s="355"/>
      <c r="BS295" s="76">
        <f t="shared" si="100"/>
        <v>0</v>
      </c>
      <c r="BT295" s="355"/>
      <c r="BU295" s="355"/>
      <c r="BV295" s="355"/>
      <c r="BW295" s="355"/>
      <c r="BX295" s="355"/>
      <c r="BY295" s="355"/>
      <c r="BZ295" s="76">
        <f t="shared" si="101"/>
        <v>0</v>
      </c>
      <c r="CA295" s="355"/>
      <c r="CB295" s="355"/>
      <c r="CC295" s="355"/>
      <c r="CD295" s="355"/>
      <c r="CE295" s="355"/>
      <c r="CF295" s="355"/>
      <c r="CG295" s="76">
        <f t="shared" si="102"/>
        <v>0</v>
      </c>
      <c r="CH295" s="355"/>
      <c r="CI295" s="355"/>
      <c r="CJ295" s="355"/>
      <c r="CK295" s="355"/>
      <c r="CL295" s="355"/>
      <c r="CM295" s="355"/>
      <c r="CN295" s="76">
        <f t="shared" si="103"/>
        <v>0</v>
      </c>
      <c r="CP295" s="75">
        <f t="shared" si="104"/>
        <v>280</v>
      </c>
      <c r="CQ295" s="76">
        <f t="shared" si="105"/>
        <v>0</v>
      </c>
      <c r="CR295" s="76">
        <f t="shared" si="106"/>
        <v>0</v>
      </c>
      <c r="CS295" s="76">
        <f t="shared" si="107"/>
        <v>0</v>
      </c>
    </row>
    <row r="296" spans="1:97" ht="18" customHeight="1" x14ac:dyDescent="0.25">
      <c r="A296" s="75">
        <f t="shared" si="108"/>
        <v>281</v>
      </c>
      <c r="B296" s="355"/>
      <c r="C296" s="355"/>
      <c r="D296" s="355"/>
      <c r="E296" s="355"/>
      <c r="F296" s="355"/>
      <c r="G296" s="355"/>
      <c r="H296" s="76">
        <f t="shared" si="88"/>
        <v>0</v>
      </c>
      <c r="I296" s="355"/>
      <c r="J296" s="355"/>
      <c r="K296" s="355"/>
      <c r="L296" s="355"/>
      <c r="M296" s="355"/>
      <c r="N296" s="355"/>
      <c r="O296" s="76">
        <f t="shared" si="89"/>
        <v>0</v>
      </c>
      <c r="P296" s="355"/>
      <c r="Q296" s="355"/>
      <c r="R296" s="355"/>
      <c r="S296" s="355"/>
      <c r="T296" s="355"/>
      <c r="U296" s="355"/>
      <c r="V296" s="76">
        <f t="shared" si="93"/>
        <v>0</v>
      </c>
      <c r="W296" s="355"/>
      <c r="X296" s="355"/>
      <c r="Y296" s="355"/>
      <c r="Z296" s="355"/>
      <c r="AA296" s="355"/>
      <c r="AB296" s="355"/>
      <c r="AC296" s="76">
        <f t="shared" si="94"/>
        <v>0</v>
      </c>
      <c r="AD296" s="355"/>
      <c r="AE296" s="355"/>
      <c r="AF296" s="355"/>
      <c r="AG296" s="355"/>
      <c r="AH296" s="355"/>
      <c r="AI296" s="355"/>
      <c r="AJ296" s="76">
        <f t="shared" si="90"/>
        <v>0</v>
      </c>
      <c r="AK296" s="355"/>
      <c r="AL296" s="355"/>
      <c r="AM296" s="355"/>
      <c r="AN296" s="355"/>
      <c r="AO296" s="355"/>
      <c r="AP296" s="355"/>
      <c r="AQ296" s="76">
        <f t="shared" si="91"/>
        <v>0</v>
      </c>
      <c r="AS296" s="75">
        <f t="shared" si="92"/>
        <v>281</v>
      </c>
      <c r="AT296" s="76">
        <f t="shared" si="95"/>
        <v>0</v>
      </c>
      <c r="AU296" s="76">
        <f t="shared" si="96"/>
        <v>0</v>
      </c>
      <c r="AV296" s="76">
        <f t="shared" si="97"/>
        <v>0</v>
      </c>
      <c r="AX296" s="75">
        <f t="shared" si="109"/>
        <v>281</v>
      </c>
      <c r="AY296" s="355"/>
      <c r="AZ296" s="355"/>
      <c r="BA296" s="355"/>
      <c r="BB296" s="355"/>
      <c r="BC296" s="355"/>
      <c r="BD296" s="355"/>
      <c r="BE296" s="76">
        <f t="shared" si="98"/>
        <v>0</v>
      </c>
      <c r="BF296" s="355"/>
      <c r="BG296" s="355"/>
      <c r="BH296" s="355"/>
      <c r="BI296" s="355"/>
      <c r="BJ296" s="355"/>
      <c r="BK296" s="355"/>
      <c r="BL296" s="76">
        <f t="shared" si="99"/>
        <v>0</v>
      </c>
      <c r="BM296" s="355"/>
      <c r="BN296" s="355"/>
      <c r="BO296" s="355"/>
      <c r="BP296" s="355"/>
      <c r="BQ296" s="355"/>
      <c r="BR296" s="355"/>
      <c r="BS296" s="76">
        <f t="shared" si="100"/>
        <v>0</v>
      </c>
      <c r="BT296" s="355"/>
      <c r="BU296" s="355"/>
      <c r="BV296" s="355"/>
      <c r="BW296" s="355"/>
      <c r="BX296" s="355"/>
      <c r="BY296" s="355"/>
      <c r="BZ296" s="76">
        <f t="shared" si="101"/>
        <v>0</v>
      </c>
      <c r="CA296" s="355"/>
      <c r="CB296" s="355"/>
      <c r="CC296" s="355"/>
      <c r="CD296" s="355"/>
      <c r="CE296" s="355"/>
      <c r="CF296" s="355"/>
      <c r="CG296" s="76">
        <f t="shared" si="102"/>
        <v>0</v>
      </c>
      <c r="CH296" s="355"/>
      <c r="CI296" s="355"/>
      <c r="CJ296" s="355"/>
      <c r="CK296" s="355"/>
      <c r="CL296" s="355"/>
      <c r="CM296" s="355"/>
      <c r="CN296" s="76">
        <f t="shared" si="103"/>
        <v>0</v>
      </c>
      <c r="CP296" s="75">
        <f t="shared" si="104"/>
        <v>281</v>
      </c>
      <c r="CQ296" s="76">
        <f t="shared" si="105"/>
        <v>0</v>
      </c>
      <c r="CR296" s="76">
        <f t="shared" si="106"/>
        <v>0</v>
      </c>
      <c r="CS296" s="76">
        <f t="shared" si="107"/>
        <v>0</v>
      </c>
    </row>
    <row r="297" spans="1:97" ht="18" customHeight="1" x14ac:dyDescent="0.25">
      <c r="A297" s="75">
        <f t="shared" si="108"/>
        <v>282</v>
      </c>
      <c r="B297" s="355"/>
      <c r="C297" s="355"/>
      <c r="D297" s="355"/>
      <c r="E297" s="355"/>
      <c r="F297" s="355"/>
      <c r="G297" s="355"/>
      <c r="H297" s="76">
        <f t="shared" si="88"/>
        <v>0</v>
      </c>
      <c r="I297" s="355"/>
      <c r="J297" s="355"/>
      <c r="K297" s="355"/>
      <c r="L297" s="355"/>
      <c r="M297" s="355"/>
      <c r="N297" s="355"/>
      <c r="O297" s="76">
        <f t="shared" si="89"/>
        <v>0</v>
      </c>
      <c r="P297" s="355"/>
      <c r="Q297" s="355"/>
      <c r="R297" s="355"/>
      <c r="S297" s="355"/>
      <c r="T297" s="355"/>
      <c r="U297" s="355"/>
      <c r="V297" s="76">
        <f t="shared" si="93"/>
        <v>0</v>
      </c>
      <c r="W297" s="355"/>
      <c r="X297" s="355"/>
      <c r="Y297" s="355"/>
      <c r="Z297" s="355"/>
      <c r="AA297" s="355"/>
      <c r="AB297" s="355"/>
      <c r="AC297" s="76">
        <f t="shared" si="94"/>
        <v>0</v>
      </c>
      <c r="AD297" s="355"/>
      <c r="AE297" s="355"/>
      <c r="AF297" s="355"/>
      <c r="AG297" s="355"/>
      <c r="AH297" s="355"/>
      <c r="AI297" s="355"/>
      <c r="AJ297" s="76">
        <f t="shared" si="90"/>
        <v>0</v>
      </c>
      <c r="AK297" s="355"/>
      <c r="AL297" s="355"/>
      <c r="AM297" s="355"/>
      <c r="AN297" s="355"/>
      <c r="AO297" s="355"/>
      <c r="AP297" s="355"/>
      <c r="AQ297" s="76">
        <f t="shared" si="91"/>
        <v>0</v>
      </c>
      <c r="AS297" s="75">
        <f t="shared" si="92"/>
        <v>282</v>
      </c>
      <c r="AT297" s="76">
        <f t="shared" si="95"/>
        <v>0</v>
      </c>
      <c r="AU297" s="76">
        <f t="shared" si="96"/>
        <v>0</v>
      </c>
      <c r="AV297" s="76">
        <f t="shared" si="97"/>
        <v>0</v>
      </c>
      <c r="AX297" s="75">
        <f t="shared" si="109"/>
        <v>282</v>
      </c>
      <c r="AY297" s="355"/>
      <c r="AZ297" s="355"/>
      <c r="BA297" s="355"/>
      <c r="BB297" s="355"/>
      <c r="BC297" s="355"/>
      <c r="BD297" s="355"/>
      <c r="BE297" s="76">
        <f t="shared" si="98"/>
        <v>0</v>
      </c>
      <c r="BF297" s="355"/>
      <c r="BG297" s="355"/>
      <c r="BH297" s="355"/>
      <c r="BI297" s="355"/>
      <c r="BJ297" s="355"/>
      <c r="BK297" s="355"/>
      <c r="BL297" s="76">
        <f t="shared" si="99"/>
        <v>0</v>
      </c>
      <c r="BM297" s="355"/>
      <c r="BN297" s="355"/>
      <c r="BO297" s="355"/>
      <c r="BP297" s="355"/>
      <c r="BQ297" s="355"/>
      <c r="BR297" s="355"/>
      <c r="BS297" s="76">
        <f t="shared" si="100"/>
        <v>0</v>
      </c>
      <c r="BT297" s="355"/>
      <c r="BU297" s="355"/>
      <c r="BV297" s="355"/>
      <c r="BW297" s="355"/>
      <c r="BX297" s="355"/>
      <c r="BY297" s="355"/>
      <c r="BZ297" s="76">
        <f t="shared" si="101"/>
        <v>0</v>
      </c>
      <c r="CA297" s="355"/>
      <c r="CB297" s="355"/>
      <c r="CC297" s="355"/>
      <c r="CD297" s="355"/>
      <c r="CE297" s="355"/>
      <c r="CF297" s="355"/>
      <c r="CG297" s="76">
        <f t="shared" si="102"/>
        <v>0</v>
      </c>
      <c r="CH297" s="355"/>
      <c r="CI297" s="355"/>
      <c r="CJ297" s="355"/>
      <c r="CK297" s="355"/>
      <c r="CL297" s="355"/>
      <c r="CM297" s="355"/>
      <c r="CN297" s="76">
        <f t="shared" si="103"/>
        <v>0</v>
      </c>
      <c r="CP297" s="75">
        <f t="shared" si="104"/>
        <v>282</v>
      </c>
      <c r="CQ297" s="76">
        <f t="shared" si="105"/>
        <v>0</v>
      </c>
      <c r="CR297" s="76">
        <f t="shared" si="106"/>
        <v>0</v>
      </c>
      <c r="CS297" s="76">
        <f t="shared" si="107"/>
        <v>0</v>
      </c>
    </row>
    <row r="298" spans="1:97" ht="18" customHeight="1" x14ac:dyDescent="0.25">
      <c r="A298" s="75">
        <f t="shared" si="108"/>
        <v>283</v>
      </c>
      <c r="B298" s="355"/>
      <c r="C298" s="355"/>
      <c r="D298" s="355"/>
      <c r="E298" s="355"/>
      <c r="F298" s="355"/>
      <c r="G298" s="355"/>
      <c r="H298" s="76">
        <f t="shared" si="88"/>
        <v>0</v>
      </c>
      <c r="I298" s="355"/>
      <c r="J298" s="355"/>
      <c r="K298" s="355"/>
      <c r="L298" s="355"/>
      <c r="M298" s="355"/>
      <c r="N298" s="355"/>
      <c r="O298" s="76">
        <f t="shared" si="89"/>
        <v>0</v>
      </c>
      <c r="P298" s="355"/>
      <c r="Q298" s="355"/>
      <c r="R298" s="355"/>
      <c r="S298" s="355"/>
      <c r="T298" s="355"/>
      <c r="U298" s="355"/>
      <c r="V298" s="76">
        <f t="shared" si="93"/>
        <v>0</v>
      </c>
      <c r="W298" s="355"/>
      <c r="X298" s="355"/>
      <c r="Y298" s="355"/>
      <c r="Z298" s="355"/>
      <c r="AA298" s="355"/>
      <c r="AB298" s="355"/>
      <c r="AC298" s="76">
        <f t="shared" si="94"/>
        <v>0</v>
      </c>
      <c r="AD298" s="355"/>
      <c r="AE298" s="355"/>
      <c r="AF298" s="355"/>
      <c r="AG298" s="355"/>
      <c r="AH298" s="355"/>
      <c r="AI298" s="355"/>
      <c r="AJ298" s="76">
        <f t="shared" si="90"/>
        <v>0</v>
      </c>
      <c r="AK298" s="355"/>
      <c r="AL298" s="355"/>
      <c r="AM298" s="355"/>
      <c r="AN298" s="355"/>
      <c r="AO298" s="355"/>
      <c r="AP298" s="355"/>
      <c r="AQ298" s="76">
        <f t="shared" si="91"/>
        <v>0</v>
      </c>
      <c r="AS298" s="75">
        <f t="shared" si="92"/>
        <v>283</v>
      </c>
      <c r="AT298" s="76">
        <f t="shared" si="95"/>
        <v>0</v>
      </c>
      <c r="AU298" s="76">
        <f t="shared" si="96"/>
        <v>0</v>
      </c>
      <c r="AV298" s="76">
        <f t="shared" si="97"/>
        <v>0</v>
      </c>
      <c r="AX298" s="75">
        <f t="shared" si="109"/>
        <v>283</v>
      </c>
      <c r="AY298" s="355"/>
      <c r="AZ298" s="355"/>
      <c r="BA298" s="355"/>
      <c r="BB298" s="355"/>
      <c r="BC298" s="355"/>
      <c r="BD298" s="355"/>
      <c r="BE298" s="76">
        <f t="shared" si="98"/>
        <v>0</v>
      </c>
      <c r="BF298" s="355"/>
      <c r="BG298" s="355"/>
      <c r="BH298" s="355"/>
      <c r="BI298" s="355"/>
      <c r="BJ298" s="355"/>
      <c r="BK298" s="355"/>
      <c r="BL298" s="76">
        <f t="shared" si="99"/>
        <v>0</v>
      </c>
      <c r="BM298" s="355"/>
      <c r="BN298" s="355"/>
      <c r="BO298" s="355"/>
      <c r="BP298" s="355"/>
      <c r="BQ298" s="355"/>
      <c r="BR298" s="355"/>
      <c r="BS298" s="76">
        <f t="shared" si="100"/>
        <v>0</v>
      </c>
      <c r="BT298" s="355"/>
      <c r="BU298" s="355"/>
      <c r="BV298" s="355"/>
      <c r="BW298" s="355"/>
      <c r="BX298" s="355"/>
      <c r="BY298" s="355"/>
      <c r="BZ298" s="76">
        <f t="shared" si="101"/>
        <v>0</v>
      </c>
      <c r="CA298" s="355"/>
      <c r="CB298" s="355"/>
      <c r="CC298" s="355"/>
      <c r="CD298" s="355"/>
      <c r="CE298" s="355"/>
      <c r="CF298" s="355"/>
      <c r="CG298" s="76">
        <f t="shared" si="102"/>
        <v>0</v>
      </c>
      <c r="CH298" s="355"/>
      <c r="CI298" s="355"/>
      <c r="CJ298" s="355"/>
      <c r="CK298" s="355"/>
      <c r="CL298" s="355"/>
      <c r="CM298" s="355"/>
      <c r="CN298" s="76">
        <f t="shared" si="103"/>
        <v>0</v>
      </c>
      <c r="CP298" s="75">
        <f t="shared" si="104"/>
        <v>283</v>
      </c>
      <c r="CQ298" s="76">
        <f t="shared" si="105"/>
        <v>0</v>
      </c>
      <c r="CR298" s="76">
        <f t="shared" si="106"/>
        <v>0</v>
      </c>
      <c r="CS298" s="76">
        <f t="shared" si="107"/>
        <v>0</v>
      </c>
    </row>
    <row r="299" spans="1:97" ht="18" customHeight="1" x14ac:dyDescent="0.25">
      <c r="A299" s="75">
        <f t="shared" si="108"/>
        <v>284</v>
      </c>
      <c r="B299" s="355"/>
      <c r="C299" s="355"/>
      <c r="D299" s="355"/>
      <c r="E299" s="355"/>
      <c r="F299" s="355"/>
      <c r="G299" s="355"/>
      <c r="H299" s="76">
        <f t="shared" si="88"/>
        <v>0</v>
      </c>
      <c r="I299" s="355"/>
      <c r="J299" s="355"/>
      <c r="K299" s="355"/>
      <c r="L299" s="355"/>
      <c r="M299" s="355"/>
      <c r="N299" s="355"/>
      <c r="O299" s="76">
        <f t="shared" si="89"/>
        <v>0</v>
      </c>
      <c r="P299" s="355"/>
      <c r="Q299" s="355"/>
      <c r="R299" s="355"/>
      <c r="S299" s="355"/>
      <c r="T299" s="355"/>
      <c r="U299" s="355"/>
      <c r="V299" s="76">
        <f t="shared" si="93"/>
        <v>0</v>
      </c>
      <c r="W299" s="355"/>
      <c r="X299" s="355"/>
      <c r="Y299" s="355"/>
      <c r="Z299" s="355"/>
      <c r="AA299" s="355"/>
      <c r="AB299" s="355"/>
      <c r="AC299" s="76">
        <f t="shared" si="94"/>
        <v>0</v>
      </c>
      <c r="AD299" s="355"/>
      <c r="AE299" s="355"/>
      <c r="AF299" s="355"/>
      <c r="AG299" s="355"/>
      <c r="AH299" s="355"/>
      <c r="AI299" s="355"/>
      <c r="AJ299" s="76">
        <f t="shared" si="90"/>
        <v>0</v>
      </c>
      <c r="AK299" s="355"/>
      <c r="AL299" s="355"/>
      <c r="AM299" s="355"/>
      <c r="AN299" s="355"/>
      <c r="AO299" s="355"/>
      <c r="AP299" s="355"/>
      <c r="AQ299" s="76">
        <f t="shared" si="91"/>
        <v>0</v>
      </c>
      <c r="AS299" s="75">
        <f t="shared" si="92"/>
        <v>284</v>
      </c>
      <c r="AT299" s="76">
        <f t="shared" si="95"/>
        <v>0</v>
      </c>
      <c r="AU299" s="76">
        <f t="shared" si="96"/>
        <v>0</v>
      </c>
      <c r="AV299" s="76">
        <f t="shared" si="97"/>
        <v>0</v>
      </c>
      <c r="AX299" s="75">
        <f t="shared" si="109"/>
        <v>284</v>
      </c>
      <c r="AY299" s="355"/>
      <c r="AZ299" s="355"/>
      <c r="BA299" s="355"/>
      <c r="BB299" s="355"/>
      <c r="BC299" s="355"/>
      <c r="BD299" s="355"/>
      <c r="BE299" s="76">
        <f t="shared" si="98"/>
        <v>0</v>
      </c>
      <c r="BF299" s="355"/>
      <c r="BG299" s="355"/>
      <c r="BH299" s="355"/>
      <c r="BI299" s="355"/>
      <c r="BJ299" s="355"/>
      <c r="BK299" s="355"/>
      <c r="BL299" s="76">
        <f t="shared" si="99"/>
        <v>0</v>
      </c>
      <c r="BM299" s="355"/>
      <c r="BN299" s="355"/>
      <c r="BO299" s="355"/>
      <c r="BP299" s="355"/>
      <c r="BQ299" s="355"/>
      <c r="BR299" s="355"/>
      <c r="BS299" s="76">
        <f t="shared" si="100"/>
        <v>0</v>
      </c>
      <c r="BT299" s="355"/>
      <c r="BU299" s="355"/>
      <c r="BV299" s="355"/>
      <c r="BW299" s="355"/>
      <c r="BX299" s="355"/>
      <c r="BY299" s="355"/>
      <c r="BZ299" s="76">
        <f t="shared" si="101"/>
        <v>0</v>
      </c>
      <c r="CA299" s="355"/>
      <c r="CB299" s="355"/>
      <c r="CC299" s="355"/>
      <c r="CD299" s="355"/>
      <c r="CE299" s="355"/>
      <c r="CF299" s="355"/>
      <c r="CG299" s="76">
        <f t="shared" si="102"/>
        <v>0</v>
      </c>
      <c r="CH299" s="355"/>
      <c r="CI299" s="355"/>
      <c r="CJ299" s="355"/>
      <c r="CK299" s="355"/>
      <c r="CL299" s="355"/>
      <c r="CM299" s="355"/>
      <c r="CN299" s="76">
        <f t="shared" si="103"/>
        <v>0</v>
      </c>
      <c r="CP299" s="75">
        <f t="shared" si="104"/>
        <v>284</v>
      </c>
      <c r="CQ299" s="76">
        <f t="shared" si="105"/>
        <v>0</v>
      </c>
      <c r="CR299" s="76">
        <f t="shared" si="106"/>
        <v>0</v>
      </c>
      <c r="CS299" s="76">
        <f t="shared" si="107"/>
        <v>0</v>
      </c>
    </row>
    <row r="300" spans="1:97" ht="18" customHeight="1" x14ac:dyDescent="0.25">
      <c r="A300" s="75">
        <f t="shared" si="108"/>
        <v>285</v>
      </c>
      <c r="B300" s="355"/>
      <c r="C300" s="355"/>
      <c r="D300" s="355"/>
      <c r="E300" s="355"/>
      <c r="F300" s="355"/>
      <c r="G300" s="355"/>
      <c r="H300" s="76">
        <f t="shared" si="88"/>
        <v>0</v>
      </c>
      <c r="I300" s="355"/>
      <c r="J300" s="355"/>
      <c r="K300" s="355"/>
      <c r="L300" s="355"/>
      <c r="M300" s="355"/>
      <c r="N300" s="355"/>
      <c r="O300" s="76">
        <f t="shared" si="89"/>
        <v>0</v>
      </c>
      <c r="P300" s="355"/>
      <c r="Q300" s="355"/>
      <c r="R300" s="355"/>
      <c r="S300" s="355"/>
      <c r="T300" s="355"/>
      <c r="U300" s="355"/>
      <c r="V300" s="76">
        <f t="shared" si="93"/>
        <v>0</v>
      </c>
      <c r="W300" s="355"/>
      <c r="X300" s="355"/>
      <c r="Y300" s="355"/>
      <c r="Z300" s="355"/>
      <c r="AA300" s="355"/>
      <c r="AB300" s="355"/>
      <c r="AC300" s="76">
        <f t="shared" si="94"/>
        <v>0</v>
      </c>
      <c r="AD300" s="355"/>
      <c r="AE300" s="355"/>
      <c r="AF300" s="355"/>
      <c r="AG300" s="355"/>
      <c r="AH300" s="355"/>
      <c r="AI300" s="355"/>
      <c r="AJ300" s="76">
        <f t="shared" si="90"/>
        <v>0</v>
      </c>
      <c r="AK300" s="355"/>
      <c r="AL300" s="355"/>
      <c r="AM300" s="355"/>
      <c r="AN300" s="355"/>
      <c r="AO300" s="355"/>
      <c r="AP300" s="355"/>
      <c r="AQ300" s="76">
        <f t="shared" si="91"/>
        <v>0</v>
      </c>
      <c r="AS300" s="75">
        <f t="shared" si="92"/>
        <v>285</v>
      </c>
      <c r="AT300" s="76">
        <f t="shared" si="95"/>
        <v>0</v>
      </c>
      <c r="AU300" s="76">
        <f t="shared" si="96"/>
        <v>0</v>
      </c>
      <c r="AV300" s="76">
        <f t="shared" si="97"/>
        <v>0</v>
      </c>
      <c r="AX300" s="75">
        <f t="shared" si="109"/>
        <v>285</v>
      </c>
      <c r="AY300" s="355"/>
      <c r="AZ300" s="355"/>
      <c r="BA300" s="355"/>
      <c r="BB300" s="355"/>
      <c r="BC300" s="355"/>
      <c r="BD300" s="355"/>
      <c r="BE300" s="76">
        <f t="shared" si="98"/>
        <v>0</v>
      </c>
      <c r="BF300" s="355"/>
      <c r="BG300" s="355"/>
      <c r="BH300" s="355"/>
      <c r="BI300" s="355"/>
      <c r="BJ300" s="355"/>
      <c r="BK300" s="355"/>
      <c r="BL300" s="76">
        <f t="shared" si="99"/>
        <v>0</v>
      </c>
      <c r="BM300" s="355"/>
      <c r="BN300" s="355"/>
      <c r="BO300" s="355"/>
      <c r="BP300" s="355"/>
      <c r="BQ300" s="355"/>
      <c r="BR300" s="355"/>
      <c r="BS300" s="76">
        <f t="shared" si="100"/>
        <v>0</v>
      </c>
      <c r="BT300" s="355"/>
      <c r="BU300" s="355"/>
      <c r="BV300" s="355"/>
      <c r="BW300" s="355"/>
      <c r="BX300" s="355"/>
      <c r="BY300" s="355"/>
      <c r="BZ300" s="76">
        <f t="shared" si="101"/>
        <v>0</v>
      </c>
      <c r="CA300" s="355"/>
      <c r="CB300" s="355"/>
      <c r="CC300" s="355"/>
      <c r="CD300" s="355"/>
      <c r="CE300" s="355"/>
      <c r="CF300" s="355"/>
      <c r="CG300" s="76">
        <f t="shared" si="102"/>
        <v>0</v>
      </c>
      <c r="CH300" s="355"/>
      <c r="CI300" s="355"/>
      <c r="CJ300" s="355"/>
      <c r="CK300" s="355"/>
      <c r="CL300" s="355"/>
      <c r="CM300" s="355"/>
      <c r="CN300" s="76">
        <f t="shared" si="103"/>
        <v>0</v>
      </c>
      <c r="CP300" s="75">
        <f t="shared" si="104"/>
        <v>285</v>
      </c>
      <c r="CQ300" s="76">
        <f t="shared" si="105"/>
        <v>0</v>
      </c>
      <c r="CR300" s="76">
        <f t="shared" si="106"/>
        <v>0</v>
      </c>
      <c r="CS300" s="76">
        <f t="shared" si="107"/>
        <v>0</v>
      </c>
    </row>
    <row r="301" spans="1:97" ht="18" customHeight="1" x14ac:dyDescent="0.25">
      <c r="A301" s="75">
        <f t="shared" si="108"/>
        <v>286</v>
      </c>
      <c r="B301" s="355"/>
      <c r="C301" s="355"/>
      <c r="D301" s="355"/>
      <c r="E301" s="355"/>
      <c r="F301" s="355"/>
      <c r="G301" s="355"/>
      <c r="H301" s="76">
        <f t="shared" si="88"/>
        <v>0</v>
      </c>
      <c r="I301" s="355"/>
      <c r="J301" s="355"/>
      <c r="K301" s="355"/>
      <c r="L301" s="355"/>
      <c r="M301" s="355"/>
      <c r="N301" s="355"/>
      <c r="O301" s="76">
        <f t="shared" si="89"/>
        <v>0</v>
      </c>
      <c r="P301" s="355"/>
      <c r="Q301" s="355"/>
      <c r="R301" s="355"/>
      <c r="S301" s="355"/>
      <c r="T301" s="355"/>
      <c r="U301" s="355"/>
      <c r="V301" s="76">
        <f t="shared" si="93"/>
        <v>0</v>
      </c>
      <c r="W301" s="355"/>
      <c r="X301" s="355"/>
      <c r="Y301" s="355"/>
      <c r="Z301" s="355"/>
      <c r="AA301" s="355"/>
      <c r="AB301" s="355"/>
      <c r="AC301" s="76">
        <f t="shared" si="94"/>
        <v>0</v>
      </c>
      <c r="AD301" s="355"/>
      <c r="AE301" s="355"/>
      <c r="AF301" s="355"/>
      <c r="AG301" s="355"/>
      <c r="AH301" s="355"/>
      <c r="AI301" s="355"/>
      <c r="AJ301" s="76">
        <f t="shared" si="90"/>
        <v>0</v>
      </c>
      <c r="AK301" s="355"/>
      <c r="AL301" s="355"/>
      <c r="AM301" s="355"/>
      <c r="AN301" s="355"/>
      <c r="AO301" s="355"/>
      <c r="AP301" s="355"/>
      <c r="AQ301" s="76">
        <f t="shared" si="91"/>
        <v>0</v>
      </c>
      <c r="AS301" s="75">
        <f t="shared" si="92"/>
        <v>286</v>
      </c>
      <c r="AT301" s="76">
        <f t="shared" si="95"/>
        <v>0</v>
      </c>
      <c r="AU301" s="76">
        <f t="shared" si="96"/>
        <v>0</v>
      </c>
      <c r="AV301" s="76">
        <f t="shared" si="97"/>
        <v>0</v>
      </c>
      <c r="AX301" s="75">
        <f t="shared" si="109"/>
        <v>286</v>
      </c>
      <c r="AY301" s="355"/>
      <c r="AZ301" s="355"/>
      <c r="BA301" s="355"/>
      <c r="BB301" s="355"/>
      <c r="BC301" s="355"/>
      <c r="BD301" s="355"/>
      <c r="BE301" s="76">
        <f t="shared" si="98"/>
        <v>0</v>
      </c>
      <c r="BF301" s="355"/>
      <c r="BG301" s="355"/>
      <c r="BH301" s="355"/>
      <c r="BI301" s="355"/>
      <c r="BJ301" s="355"/>
      <c r="BK301" s="355"/>
      <c r="BL301" s="76">
        <f t="shared" si="99"/>
        <v>0</v>
      </c>
      <c r="BM301" s="355"/>
      <c r="BN301" s="355"/>
      <c r="BO301" s="355"/>
      <c r="BP301" s="355"/>
      <c r="BQ301" s="355"/>
      <c r="BR301" s="355"/>
      <c r="BS301" s="76">
        <f t="shared" si="100"/>
        <v>0</v>
      </c>
      <c r="BT301" s="355"/>
      <c r="BU301" s="355"/>
      <c r="BV301" s="355"/>
      <c r="BW301" s="355"/>
      <c r="BX301" s="355"/>
      <c r="BY301" s="355"/>
      <c r="BZ301" s="76">
        <f t="shared" si="101"/>
        <v>0</v>
      </c>
      <c r="CA301" s="355"/>
      <c r="CB301" s="355"/>
      <c r="CC301" s="355"/>
      <c r="CD301" s="355"/>
      <c r="CE301" s="355"/>
      <c r="CF301" s="355"/>
      <c r="CG301" s="76">
        <f t="shared" si="102"/>
        <v>0</v>
      </c>
      <c r="CH301" s="355"/>
      <c r="CI301" s="355"/>
      <c r="CJ301" s="355"/>
      <c r="CK301" s="355"/>
      <c r="CL301" s="355"/>
      <c r="CM301" s="355"/>
      <c r="CN301" s="76">
        <f t="shared" si="103"/>
        <v>0</v>
      </c>
      <c r="CP301" s="75">
        <f t="shared" si="104"/>
        <v>286</v>
      </c>
      <c r="CQ301" s="76">
        <f t="shared" si="105"/>
        <v>0</v>
      </c>
      <c r="CR301" s="76">
        <f t="shared" si="106"/>
        <v>0</v>
      </c>
      <c r="CS301" s="76">
        <f t="shared" si="107"/>
        <v>0</v>
      </c>
    </row>
    <row r="302" spans="1:97" ht="18" customHeight="1" x14ac:dyDescent="0.25">
      <c r="A302" s="75">
        <f t="shared" si="108"/>
        <v>287</v>
      </c>
      <c r="B302" s="355"/>
      <c r="C302" s="355"/>
      <c r="D302" s="355"/>
      <c r="E302" s="355"/>
      <c r="F302" s="355"/>
      <c r="G302" s="355"/>
      <c r="H302" s="76">
        <f t="shared" si="88"/>
        <v>0</v>
      </c>
      <c r="I302" s="355"/>
      <c r="J302" s="355"/>
      <c r="K302" s="355"/>
      <c r="L302" s="355"/>
      <c r="M302" s="355"/>
      <c r="N302" s="355"/>
      <c r="O302" s="76">
        <f t="shared" si="89"/>
        <v>0</v>
      </c>
      <c r="P302" s="355"/>
      <c r="Q302" s="355"/>
      <c r="R302" s="355"/>
      <c r="S302" s="355"/>
      <c r="T302" s="355"/>
      <c r="U302" s="355"/>
      <c r="V302" s="76">
        <f t="shared" si="93"/>
        <v>0</v>
      </c>
      <c r="W302" s="355"/>
      <c r="X302" s="355"/>
      <c r="Y302" s="355"/>
      <c r="Z302" s="355"/>
      <c r="AA302" s="355"/>
      <c r="AB302" s="355"/>
      <c r="AC302" s="76">
        <f t="shared" si="94"/>
        <v>0</v>
      </c>
      <c r="AD302" s="355"/>
      <c r="AE302" s="355"/>
      <c r="AF302" s="355"/>
      <c r="AG302" s="355"/>
      <c r="AH302" s="355"/>
      <c r="AI302" s="355"/>
      <c r="AJ302" s="76">
        <f t="shared" si="90"/>
        <v>0</v>
      </c>
      <c r="AK302" s="355"/>
      <c r="AL302" s="355"/>
      <c r="AM302" s="355"/>
      <c r="AN302" s="355"/>
      <c r="AO302" s="355"/>
      <c r="AP302" s="355"/>
      <c r="AQ302" s="76">
        <f t="shared" si="91"/>
        <v>0</v>
      </c>
      <c r="AS302" s="75">
        <f t="shared" si="92"/>
        <v>287</v>
      </c>
      <c r="AT302" s="76">
        <f t="shared" si="95"/>
        <v>0</v>
      </c>
      <c r="AU302" s="76">
        <f t="shared" si="96"/>
        <v>0</v>
      </c>
      <c r="AV302" s="76">
        <f t="shared" si="97"/>
        <v>0</v>
      </c>
      <c r="AX302" s="75">
        <f t="shared" si="109"/>
        <v>287</v>
      </c>
      <c r="AY302" s="355"/>
      <c r="AZ302" s="355"/>
      <c r="BA302" s="355"/>
      <c r="BB302" s="355"/>
      <c r="BC302" s="355"/>
      <c r="BD302" s="355"/>
      <c r="BE302" s="76">
        <f t="shared" si="98"/>
        <v>0</v>
      </c>
      <c r="BF302" s="355"/>
      <c r="BG302" s="355"/>
      <c r="BH302" s="355"/>
      <c r="BI302" s="355"/>
      <c r="BJ302" s="355"/>
      <c r="BK302" s="355"/>
      <c r="BL302" s="76">
        <f t="shared" si="99"/>
        <v>0</v>
      </c>
      <c r="BM302" s="355"/>
      <c r="BN302" s="355"/>
      <c r="BO302" s="355"/>
      <c r="BP302" s="355"/>
      <c r="BQ302" s="355"/>
      <c r="BR302" s="355"/>
      <c r="BS302" s="76">
        <f t="shared" si="100"/>
        <v>0</v>
      </c>
      <c r="BT302" s="355"/>
      <c r="BU302" s="355"/>
      <c r="BV302" s="355"/>
      <c r="BW302" s="355"/>
      <c r="BX302" s="355"/>
      <c r="BY302" s="355"/>
      <c r="BZ302" s="76">
        <f t="shared" si="101"/>
        <v>0</v>
      </c>
      <c r="CA302" s="355"/>
      <c r="CB302" s="355"/>
      <c r="CC302" s="355"/>
      <c r="CD302" s="355"/>
      <c r="CE302" s="355"/>
      <c r="CF302" s="355"/>
      <c r="CG302" s="76">
        <f t="shared" si="102"/>
        <v>0</v>
      </c>
      <c r="CH302" s="355"/>
      <c r="CI302" s="355"/>
      <c r="CJ302" s="355"/>
      <c r="CK302" s="355"/>
      <c r="CL302" s="355"/>
      <c r="CM302" s="355"/>
      <c r="CN302" s="76">
        <f t="shared" si="103"/>
        <v>0</v>
      </c>
      <c r="CP302" s="75">
        <f t="shared" si="104"/>
        <v>287</v>
      </c>
      <c r="CQ302" s="76">
        <f t="shared" si="105"/>
        <v>0</v>
      </c>
      <c r="CR302" s="76">
        <f t="shared" si="106"/>
        <v>0</v>
      </c>
      <c r="CS302" s="76">
        <f t="shared" si="107"/>
        <v>0</v>
      </c>
    </row>
    <row r="303" spans="1:97" ht="18" customHeight="1" x14ac:dyDescent="0.25">
      <c r="A303" s="75">
        <f t="shared" si="108"/>
        <v>288</v>
      </c>
      <c r="B303" s="355"/>
      <c r="C303" s="355"/>
      <c r="D303" s="355"/>
      <c r="E303" s="355"/>
      <c r="F303" s="355"/>
      <c r="G303" s="355"/>
      <c r="H303" s="76">
        <f t="shared" si="88"/>
        <v>0</v>
      </c>
      <c r="I303" s="355"/>
      <c r="J303" s="355"/>
      <c r="K303" s="355"/>
      <c r="L303" s="355"/>
      <c r="M303" s="355"/>
      <c r="N303" s="355"/>
      <c r="O303" s="76">
        <f t="shared" si="89"/>
        <v>0</v>
      </c>
      <c r="P303" s="355"/>
      <c r="Q303" s="355"/>
      <c r="R303" s="355"/>
      <c r="S303" s="355"/>
      <c r="T303" s="355"/>
      <c r="U303" s="355"/>
      <c r="V303" s="76">
        <f t="shared" si="93"/>
        <v>0</v>
      </c>
      <c r="W303" s="355"/>
      <c r="X303" s="355"/>
      <c r="Y303" s="355"/>
      <c r="Z303" s="355"/>
      <c r="AA303" s="355"/>
      <c r="AB303" s="355"/>
      <c r="AC303" s="76">
        <f t="shared" si="94"/>
        <v>0</v>
      </c>
      <c r="AD303" s="355"/>
      <c r="AE303" s="355"/>
      <c r="AF303" s="355"/>
      <c r="AG303" s="355"/>
      <c r="AH303" s="355"/>
      <c r="AI303" s="355"/>
      <c r="AJ303" s="76">
        <f t="shared" si="90"/>
        <v>0</v>
      </c>
      <c r="AK303" s="355"/>
      <c r="AL303" s="355"/>
      <c r="AM303" s="355"/>
      <c r="AN303" s="355"/>
      <c r="AO303" s="355"/>
      <c r="AP303" s="355"/>
      <c r="AQ303" s="76">
        <f t="shared" si="91"/>
        <v>0</v>
      </c>
      <c r="AS303" s="75">
        <f t="shared" si="92"/>
        <v>288</v>
      </c>
      <c r="AT303" s="76">
        <f t="shared" si="95"/>
        <v>0</v>
      </c>
      <c r="AU303" s="76">
        <f t="shared" si="96"/>
        <v>0</v>
      </c>
      <c r="AV303" s="76">
        <f t="shared" si="97"/>
        <v>0</v>
      </c>
      <c r="AX303" s="75">
        <f t="shared" si="109"/>
        <v>288</v>
      </c>
      <c r="AY303" s="355"/>
      <c r="AZ303" s="355"/>
      <c r="BA303" s="355"/>
      <c r="BB303" s="355"/>
      <c r="BC303" s="355"/>
      <c r="BD303" s="355"/>
      <c r="BE303" s="76">
        <f t="shared" si="98"/>
        <v>0</v>
      </c>
      <c r="BF303" s="355"/>
      <c r="BG303" s="355"/>
      <c r="BH303" s="355"/>
      <c r="BI303" s="355"/>
      <c r="BJ303" s="355"/>
      <c r="BK303" s="355"/>
      <c r="BL303" s="76">
        <f t="shared" si="99"/>
        <v>0</v>
      </c>
      <c r="BM303" s="355"/>
      <c r="BN303" s="355"/>
      <c r="BO303" s="355"/>
      <c r="BP303" s="355"/>
      <c r="BQ303" s="355"/>
      <c r="BR303" s="355"/>
      <c r="BS303" s="76">
        <f t="shared" si="100"/>
        <v>0</v>
      </c>
      <c r="BT303" s="355"/>
      <c r="BU303" s="355"/>
      <c r="BV303" s="355"/>
      <c r="BW303" s="355"/>
      <c r="BX303" s="355"/>
      <c r="BY303" s="355"/>
      <c r="BZ303" s="76">
        <f t="shared" si="101"/>
        <v>0</v>
      </c>
      <c r="CA303" s="355"/>
      <c r="CB303" s="355"/>
      <c r="CC303" s="355"/>
      <c r="CD303" s="355"/>
      <c r="CE303" s="355"/>
      <c r="CF303" s="355"/>
      <c r="CG303" s="76">
        <f t="shared" si="102"/>
        <v>0</v>
      </c>
      <c r="CH303" s="355"/>
      <c r="CI303" s="355"/>
      <c r="CJ303" s="355"/>
      <c r="CK303" s="355"/>
      <c r="CL303" s="355"/>
      <c r="CM303" s="355"/>
      <c r="CN303" s="76">
        <f t="shared" si="103"/>
        <v>0</v>
      </c>
      <c r="CP303" s="75">
        <f t="shared" si="104"/>
        <v>288</v>
      </c>
      <c r="CQ303" s="76">
        <f t="shared" si="105"/>
        <v>0</v>
      </c>
      <c r="CR303" s="76">
        <f t="shared" si="106"/>
        <v>0</v>
      </c>
      <c r="CS303" s="76">
        <f t="shared" si="107"/>
        <v>0</v>
      </c>
    </row>
    <row r="304" spans="1:97" ht="18" customHeight="1" x14ac:dyDescent="0.25">
      <c r="A304" s="75">
        <f t="shared" si="108"/>
        <v>289</v>
      </c>
      <c r="B304" s="355"/>
      <c r="C304" s="355"/>
      <c r="D304" s="355"/>
      <c r="E304" s="355"/>
      <c r="F304" s="355"/>
      <c r="G304" s="355"/>
      <c r="H304" s="76">
        <f t="shared" si="88"/>
        <v>0</v>
      </c>
      <c r="I304" s="355"/>
      <c r="J304" s="355"/>
      <c r="K304" s="355"/>
      <c r="L304" s="355"/>
      <c r="M304" s="355"/>
      <c r="N304" s="355"/>
      <c r="O304" s="76">
        <f t="shared" si="89"/>
        <v>0</v>
      </c>
      <c r="P304" s="355"/>
      <c r="Q304" s="355"/>
      <c r="R304" s="355"/>
      <c r="S304" s="355"/>
      <c r="T304" s="355"/>
      <c r="U304" s="355"/>
      <c r="V304" s="76">
        <f t="shared" si="93"/>
        <v>0</v>
      </c>
      <c r="W304" s="355"/>
      <c r="X304" s="355"/>
      <c r="Y304" s="355"/>
      <c r="Z304" s="355"/>
      <c r="AA304" s="355"/>
      <c r="AB304" s="355"/>
      <c r="AC304" s="76">
        <f t="shared" si="94"/>
        <v>0</v>
      </c>
      <c r="AD304" s="355"/>
      <c r="AE304" s="355"/>
      <c r="AF304" s="355"/>
      <c r="AG304" s="355"/>
      <c r="AH304" s="355"/>
      <c r="AI304" s="355"/>
      <c r="AJ304" s="76">
        <f t="shared" si="90"/>
        <v>0</v>
      </c>
      <c r="AK304" s="355"/>
      <c r="AL304" s="355"/>
      <c r="AM304" s="355"/>
      <c r="AN304" s="355"/>
      <c r="AO304" s="355"/>
      <c r="AP304" s="355"/>
      <c r="AQ304" s="76">
        <f t="shared" si="91"/>
        <v>0</v>
      </c>
      <c r="AS304" s="75">
        <f t="shared" si="92"/>
        <v>289</v>
      </c>
      <c r="AT304" s="76">
        <f t="shared" si="95"/>
        <v>0</v>
      </c>
      <c r="AU304" s="76">
        <f t="shared" si="96"/>
        <v>0</v>
      </c>
      <c r="AV304" s="76">
        <f t="shared" si="97"/>
        <v>0</v>
      </c>
      <c r="AX304" s="75">
        <f t="shared" si="109"/>
        <v>289</v>
      </c>
      <c r="AY304" s="355"/>
      <c r="AZ304" s="355"/>
      <c r="BA304" s="355"/>
      <c r="BB304" s="355"/>
      <c r="BC304" s="355"/>
      <c r="BD304" s="355"/>
      <c r="BE304" s="76">
        <f t="shared" si="98"/>
        <v>0</v>
      </c>
      <c r="BF304" s="355"/>
      <c r="BG304" s="355"/>
      <c r="BH304" s="355"/>
      <c r="BI304" s="355"/>
      <c r="BJ304" s="355"/>
      <c r="BK304" s="355"/>
      <c r="BL304" s="76">
        <f t="shared" si="99"/>
        <v>0</v>
      </c>
      <c r="BM304" s="355"/>
      <c r="BN304" s="355"/>
      <c r="BO304" s="355"/>
      <c r="BP304" s="355"/>
      <c r="BQ304" s="355"/>
      <c r="BR304" s="355"/>
      <c r="BS304" s="76">
        <f t="shared" si="100"/>
        <v>0</v>
      </c>
      <c r="BT304" s="355"/>
      <c r="BU304" s="355"/>
      <c r="BV304" s="355"/>
      <c r="BW304" s="355"/>
      <c r="BX304" s="355"/>
      <c r="BY304" s="355"/>
      <c r="BZ304" s="76">
        <f t="shared" si="101"/>
        <v>0</v>
      </c>
      <c r="CA304" s="355"/>
      <c r="CB304" s="355"/>
      <c r="CC304" s="355"/>
      <c r="CD304" s="355"/>
      <c r="CE304" s="355"/>
      <c r="CF304" s="355"/>
      <c r="CG304" s="76">
        <f t="shared" si="102"/>
        <v>0</v>
      </c>
      <c r="CH304" s="355"/>
      <c r="CI304" s="355"/>
      <c r="CJ304" s="355"/>
      <c r="CK304" s="355"/>
      <c r="CL304" s="355"/>
      <c r="CM304" s="355"/>
      <c r="CN304" s="76">
        <f t="shared" si="103"/>
        <v>0</v>
      </c>
      <c r="CP304" s="75">
        <f t="shared" si="104"/>
        <v>289</v>
      </c>
      <c r="CQ304" s="76">
        <f t="shared" si="105"/>
        <v>0</v>
      </c>
      <c r="CR304" s="76">
        <f t="shared" si="106"/>
        <v>0</v>
      </c>
      <c r="CS304" s="76">
        <f t="shared" si="107"/>
        <v>0</v>
      </c>
    </row>
    <row r="305" spans="1:97" ht="18" customHeight="1" x14ac:dyDescent="0.25">
      <c r="A305" s="75">
        <f t="shared" si="108"/>
        <v>290</v>
      </c>
      <c r="B305" s="355"/>
      <c r="C305" s="355"/>
      <c r="D305" s="355"/>
      <c r="E305" s="355"/>
      <c r="F305" s="355"/>
      <c r="G305" s="355"/>
      <c r="H305" s="76">
        <f t="shared" si="88"/>
        <v>0</v>
      </c>
      <c r="I305" s="355"/>
      <c r="J305" s="355"/>
      <c r="K305" s="355"/>
      <c r="L305" s="355"/>
      <c r="M305" s="355"/>
      <c r="N305" s="355"/>
      <c r="O305" s="76">
        <f t="shared" si="89"/>
        <v>0</v>
      </c>
      <c r="P305" s="355"/>
      <c r="Q305" s="355"/>
      <c r="R305" s="355"/>
      <c r="S305" s="355"/>
      <c r="T305" s="355"/>
      <c r="U305" s="355"/>
      <c r="V305" s="76">
        <f t="shared" si="93"/>
        <v>0</v>
      </c>
      <c r="W305" s="355"/>
      <c r="X305" s="355"/>
      <c r="Y305" s="355"/>
      <c r="Z305" s="355"/>
      <c r="AA305" s="355"/>
      <c r="AB305" s="355"/>
      <c r="AC305" s="76">
        <f t="shared" si="94"/>
        <v>0</v>
      </c>
      <c r="AD305" s="355"/>
      <c r="AE305" s="355"/>
      <c r="AF305" s="355"/>
      <c r="AG305" s="355"/>
      <c r="AH305" s="355"/>
      <c r="AI305" s="355"/>
      <c r="AJ305" s="76">
        <f t="shared" si="90"/>
        <v>0</v>
      </c>
      <c r="AK305" s="355"/>
      <c r="AL305" s="355"/>
      <c r="AM305" s="355"/>
      <c r="AN305" s="355"/>
      <c r="AO305" s="355"/>
      <c r="AP305" s="355"/>
      <c r="AQ305" s="76">
        <f t="shared" si="91"/>
        <v>0</v>
      </c>
      <c r="AS305" s="75">
        <f t="shared" si="92"/>
        <v>290</v>
      </c>
      <c r="AT305" s="76">
        <f t="shared" si="95"/>
        <v>0</v>
      </c>
      <c r="AU305" s="76">
        <f t="shared" si="96"/>
        <v>0</v>
      </c>
      <c r="AV305" s="76">
        <f t="shared" si="97"/>
        <v>0</v>
      </c>
      <c r="AX305" s="75">
        <f t="shared" si="109"/>
        <v>290</v>
      </c>
      <c r="AY305" s="355"/>
      <c r="AZ305" s="355"/>
      <c r="BA305" s="355"/>
      <c r="BB305" s="355"/>
      <c r="BC305" s="355"/>
      <c r="BD305" s="355"/>
      <c r="BE305" s="76">
        <f t="shared" si="98"/>
        <v>0</v>
      </c>
      <c r="BF305" s="355"/>
      <c r="BG305" s="355"/>
      <c r="BH305" s="355"/>
      <c r="BI305" s="355"/>
      <c r="BJ305" s="355"/>
      <c r="BK305" s="355"/>
      <c r="BL305" s="76">
        <f t="shared" si="99"/>
        <v>0</v>
      </c>
      <c r="BM305" s="355"/>
      <c r="BN305" s="355"/>
      <c r="BO305" s="355"/>
      <c r="BP305" s="355"/>
      <c r="BQ305" s="355"/>
      <c r="BR305" s="355"/>
      <c r="BS305" s="76">
        <f t="shared" si="100"/>
        <v>0</v>
      </c>
      <c r="BT305" s="355"/>
      <c r="BU305" s="355"/>
      <c r="BV305" s="355"/>
      <c r="BW305" s="355"/>
      <c r="BX305" s="355"/>
      <c r="BY305" s="355"/>
      <c r="BZ305" s="76">
        <f t="shared" si="101"/>
        <v>0</v>
      </c>
      <c r="CA305" s="355"/>
      <c r="CB305" s="355"/>
      <c r="CC305" s="355"/>
      <c r="CD305" s="355"/>
      <c r="CE305" s="355"/>
      <c r="CF305" s="355"/>
      <c r="CG305" s="76">
        <f t="shared" si="102"/>
        <v>0</v>
      </c>
      <c r="CH305" s="355"/>
      <c r="CI305" s="355"/>
      <c r="CJ305" s="355"/>
      <c r="CK305" s="355"/>
      <c r="CL305" s="355"/>
      <c r="CM305" s="355"/>
      <c r="CN305" s="76">
        <f t="shared" si="103"/>
        <v>0</v>
      </c>
      <c r="CP305" s="75">
        <f t="shared" si="104"/>
        <v>290</v>
      </c>
      <c r="CQ305" s="76">
        <f t="shared" si="105"/>
        <v>0</v>
      </c>
      <c r="CR305" s="76">
        <f t="shared" si="106"/>
        <v>0</v>
      </c>
      <c r="CS305" s="76">
        <f t="shared" si="107"/>
        <v>0</v>
      </c>
    </row>
    <row r="306" spans="1:97" ht="18" customHeight="1" x14ac:dyDescent="0.25">
      <c r="A306" s="75">
        <f t="shared" si="108"/>
        <v>291</v>
      </c>
      <c r="B306" s="355"/>
      <c r="C306" s="355"/>
      <c r="D306" s="355"/>
      <c r="E306" s="355"/>
      <c r="F306" s="355"/>
      <c r="G306" s="355"/>
      <c r="H306" s="76">
        <f t="shared" si="88"/>
        <v>0</v>
      </c>
      <c r="I306" s="355"/>
      <c r="J306" s="355"/>
      <c r="K306" s="355"/>
      <c r="L306" s="355"/>
      <c r="M306" s="355"/>
      <c r="N306" s="355"/>
      <c r="O306" s="76">
        <f t="shared" si="89"/>
        <v>0</v>
      </c>
      <c r="P306" s="355"/>
      <c r="Q306" s="355"/>
      <c r="R306" s="355"/>
      <c r="S306" s="355"/>
      <c r="T306" s="355"/>
      <c r="U306" s="355"/>
      <c r="V306" s="76">
        <f t="shared" si="93"/>
        <v>0</v>
      </c>
      <c r="W306" s="355"/>
      <c r="X306" s="355"/>
      <c r="Y306" s="355"/>
      <c r="Z306" s="355"/>
      <c r="AA306" s="355"/>
      <c r="AB306" s="355"/>
      <c r="AC306" s="76">
        <f t="shared" si="94"/>
        <v>0</v>
      </c>
      <c r="AD306" s="355"/>
      <c r="AE306" s="355"/>
      <c r="AF306" s="355"/>
      <c r="AG306" s="355"/>
      <c r="AH306" s="355"/>
      <c r="AI306" s="355"/>
      <c r="AJ306" s="76">
        <f t="shared" si="90"/>
        <v>0</v>
      </c>
      <c r="AK306" s="355"/>
      <c r="AL306" s="355"/>
      <c r="AM306" s="355"/>
      <c r="AN306" s="355"/>
      <c r="AO306" s="355"/>
      <c r="AP306" s="355"/>
      <c r="AQ306" s="76">
        <f t="shared" si="91"/>
        <v>0</v>
      </c>
      <c r="AS306" s="75">
        <f t="shared" si="92"/>
        <v>291</v>
      </c>
      <c r="AT306" s="76">
        <f t="shared" si="95"/>
        <v>0</v>
      </c>
      <c r="AU306" s="76">
        <f t="shared" si="96"/>
        <v>0</v>
      </c>
      <c r="AV306" s="76">
        <f t="shared" si="97"/>
        <v>0</v>
      </c>
      <c r="AX306" s="75">
        <f t="shared" si="109"/>
        <v>291</v>
      </c>
      <c r="AY306" s="355"/>
      <c r="AZ306" s="355"/>
      <c r="BA306" s="355"/>
      <c r="BB306" s="355"/>
      <c r="BC306" s="355"/>
      <c r="BD306" s="355"/>
      <c r="BE306" s="76">
        <f t="shared" si="98"/>
        <v>0</v>
      </c>
      <c r="BF306" s="355"/>
      <c r="BG306" s="355"/>
      <c r="BH306" s="355"/>
      <c r="BI306" s="355"/>
      <c r="BJ306" s="355"/>
      <c r="BK306" s="355"/>
      <c r="BL306" s="76">
        <f t="shared" si="99"/>
        <v>0</v>
      </c>
      <c r="BM306" s="355"/>
      <c r="BN306" s="355"/>
      <c r="BO306" s="355"/>
      <c r="BP306" s="355"/>
      <c r="BQ306" s="355"/>
      <c r="BR306" s="355"/>
      <c r="BS306" s="76">
        <f t="shared" si="100"/>
        <v>0</v>
      </c>
      <c r="BT306" s="355"/>
      <c r="BU306" s="355"/>
      <c r="BV306" s="355"/>
      <c r="BW306" s="355"/>
      <c r="BX306" s="355"/>
      <c r="BY306" s="355"/>
      <c r="BZ306" s="76">
        <f t="shared" si="101"/>
        <v>0</v>
      </c>
      <c r="CA306" s="355"/>
      <c r="CB306" s="355"/>
      <c r="CC306" s="355"/>
      <c r="CD306" s="355"/>
      <c r="CE306" s="355"/>
      <c r="CF306" s="355"/>
      <c r="CG306" s="76">
        <f t="shared" si="102"/>
        <v>0</v>
      </c>
      <c r="CH306" s="355"/>
      <c r="CI306" s="355"/>
      <c r="CJ306" s="355"/>
      <c r="CK306" s="355"/>
      <c r="CL306" s="355"/>
      <c r="CM306" s="355"/>
      <c r="CN306" s="76">
        <f t="shared" si="103"/>
        <v>0</v>
      </c>
      <c r="CP306" s="75">
        <f t="shared" si="104"/>
        <v>291</v>
      </c>
      <c r="CQ306" s="76">
        <f t="shared" si="105"/>
        <v>0</v>
      </c>
      <c r="CR306" s="76">
        <f t="shared" si="106"/>
        <v>0</v>
      </c>
      <c r="CS306" s="76">
        <f t="shared" si="107"/>
        <v>0</v>
      </c>
    </row>
    <row r="307" spans="1:97" ht="18" customHeight="1" x14ac:dyDescent="0.25">
      <c r="A307" s="75">
        <f t="shared" si="108"/>
        <v>292</v>
      </c>
      <c r="B307" s="355"/>
      <c r="C307" s="355"/>
      <c r="D307" s="355"/>
      <c r="E307" s="355"/>
      <c r="F307" s="355"/>
      <c r="G307" s="355"/>
      <c r="H307" s="76">
        <f t="shared" ref="H307:H370" si="110">SUM(C307:F307)-B307-G307</f>
        <v>0</v>
      </c>
      <c r="I307" s="355"/>
      <c r="J307" s="355"/>
      <c r="K307" s="355"/>
      <c r="L307" s="355"/>
      <c r="M307" s="355"/>
      <c r="N307" s="355"/>
      <c r="O307" s="76">
        <f t="shared" ref="O307:O370" si="111">SUM(J307:M307)-I307-N307</f>
        <v>0</v>
      </c>
      <c r="P307" s="355"/>
      <c r="Q307" s="355"/>
      <c r="R307" s="355"/>
      <c r="S307" s="355"/>
      <c r="T307" s="355"/>
      <c r="U307" s="355"/>
      <c r="V307" s="76">
        <f t="shared" si="93"/>
        <v>0</v>
      </c>
      <c r="W307" s="355"/>
      <c r="X307" s="355"/>
      <c r="Y307" s="355"/>
      <c r="Z307" s="355"/>
      <c r="AA307" s="355"/>
      <c r="AB307" s="355"/>
      <c r="AC307" s="76">
        <f t="shared" si="94"/>
        <v>0</v>
      </c>
      <c r="AD307" s="355"/>
      <c r="AE307" s="355"/>
      <c r="AF307" s="355"/>
      <c r="AG307" s="355"/>
      <c r="AH307" s="355"/>
      <c r="AI307" s="355"/>
      <c r="AJ307" s="76">
        <f t="shared" ref="AJ307:AJ370" si="112">SUM(AE307:AH307)-AD307-AI307</f>
        <v>0</v>
      </c>
      <c r="AK307" s="355"/>
      <c r="AL307" s="355"/>
      <c r="AM307" s="355"/>
      <c r="AN307" s="355"/>
      <c r="AO307" s="355"/>
      <c r="AP307" s="355"/>
      <c r="AQ307" s="76">
        <f t="shared" ref="AQ307:AQ370" si="113">SUM(AL307:AO307)-AK307-AP307</f>
        <v>0</v>
      </c>
      <c r="AS307" s="75">
        <f t="shared" ref="AS307:AS370" si="114">A307</f>
        <v>292</v>
      </c>
      <c r="AT307" s="76">
        <f t="shared" si="95"/>
        <v>0</v>
      </c>
      <c r="AU307" s="76">
        <f t="shared" si="96"/>
        <v>0</v>
      </c>
      <c r="AV307" s="76">
        <f t="shared" si="97"/>
        <v>0</v>
      </c>
      <c r="AX307" s="75">
        <f t="shared" si="109"/>
        <v>292</v>
      </c>
      <c r="AY307" s="355"/>
      <c r="AZ307" s="355"/>
      <c r="BA307" s="355"/>
      <c r="BB307" s="355"/>
      <c r="BC307" s="355"/>
      <c r="BD307" s="355"/>
      <c r="BE307" s="76">
        <f t="shared" si="98"/>
        <v>0</v>
      </c>
      <c r="BF307" s="355"/>
      <c r="BG307" s="355"/>
      <c r="BH307" s="355"/>
      <c r="BI307" s="355"/>
      <c r="BJ307" s="355"/>
      <c r="BK307" s="355"/>
      <c r="BL307" s="76">
        <f t="shared" si="99"/>
        <v>0</v>
      </c>
      <c r="BM307" s="355"/>
      <c r="BN307" s="355"/>
      <c r="BO307" s="355"/>
      <c r="BP307" s="355"/>
      <c r="BQ307" s="355"/>
      <c r="BR307" s="355"/>
      <c r="BS307" s="76">
        <f t="shared" si="100"/>
        <v>0</v>
      </c>
      <c r="BT307" s="355"/>
      <c r="BU307" s="355"/>
      <c r="BV307" s="355"/>
      <c r="BW307" s="355"/>
      <c r="BX307" s="355"/>
      <c r="BY307" s="355"/>
      <c r="BZ307" s="76">
        <f t="shared" si="101"/>
        <v>0</v>
      </c>
      <c r="CA307" s="355"/>
      <c r="CB307" s="355"/>
      <c r="CC307" s="355"/>
      <c r="CD307" s="355"/>
      <c r="CE307" s="355"/>
      <c r="CF307" s="355"/>
      <c r="CG307" s="76">
        <f t="shared" si="102"/>
        <v>0</v>
      </c>
      <c r="CH307" s="355"/>
      <c r="CI307" s="355"/>
      <c r="CJ307" s="355"/>
      <c r="CK307" s="355"/>
      <c r="CL307" s="355"/>
      <c r="CM307" s="355"/>
      <c r="CN307" s="76">
        <f t="shared" si="103"/>
        <v>0</v>
      </c>
      <c r="CP307" s="75">
        <f t="shared" si="104"/>
        <v>292</v>
      </c>
      <c r="CQ307" s="76">
        <f t="shared" si="105"/>
        <v>0</v>
      </c>
      <c r="CR307" s="76">
        <f t="shared" si="106"/>
        <v>0</v>
      </c>
      <c r="CS307" s="76">
        <f t="shared" si="107"/>
        <v>0</v>
      </c>
    </row>
    <row r="308" spans="1:97" ht="18" customHeight="1" x14ac:dyDescent="0.25">
      <c r="A308" s="75">
        <f t="shared" si="108"/>
        <v>293</v>
      </c>
      <c r="B308" s="355"/>
      <c r="C308" s="355"/>
      <c r="D308" s="355"/>
      <c r="E308" s="355"/>
      <c r="F308" s="355"/>
      <c r="G308" s="355"/>
      <c r="H308" s="76">
        <f t="shared" si="110"/>
        <v>0</v>
      </c>
      <c r="I308" s="355"/>
      <c r="J308" s="355"/>
      <c r="K308" s="355"/>
      <c r="L308" s="355"/>
      <c r="M308" s="355"/>
      <c r="N308" s="355"/>
      <c r="O308" s="76">
        <f t="shared" si="111"/>
        <v>0</v>
      </c>
      <c r="P308" s="355"/>
      <c r="Q308" s="355"/>
      <c r="R308" s="355"/>
      <c r="S308" s="355"/>
      <c r="T308" s="355"/>
      <c r="U308" s="355"/>
      <c r="V308" s="76">
        <f t="shared" si="93"/>
        <v>0</v>
      </c>
      <c r="W308" s="355"/>
      <c r="X308" s="355"/>
      <c r="Y308" s="355"/>
      <c r="Z308" s="355"/>
      <c r="AA308" s="355"/>
      <c r="AB308" s="355"/>
      <c r="AC308" s="76">
        <f t="shared" si="94"/>
        <v>0</v>
      </c>
      <c r="AD308" s="355"/>
      <c r="AE308" s="355"/>
      <c r="AF308" s="355"/>
      <c r="AG308" s="355"/>
      <c r="AH308" s="355"/>
      <c r="AI308" s="355"/>
      <c r="AJ308" s="76">
        <f t="shared" si="112"/>
        <v>0</v>
      </c>
      <c r="AK308" s="355"/>
      <c r="AL308" s="355"/>
      <c r="AM308" s="355"/>
      <c r="AN308" s="355"/>
      <c r="AO308" s="355"/>
      <c r="AP308" s="355"/>
      <c r="AQ308" s="76">
        <f t="shared" si="113"/>
        <v>0</v>
      </c>
      <c r="AS308" s="75">
        <f t="shared" si="114"/>
        <v>293</v>
      </c>
      <c r="AT308" s="76">
        <f t="shared" si="95"/>
        <v>0</v>
      </c>
      <c r="AU308" s="76">
        <f t="shared" si="96"/>
        <v>0</v>
      </c>
      <c r="AV308" s="76">
        <f t="shared" si="97"/>
        <v>0</v>
      </c>
      <c r="AX308" s="75">
        <f t="shared" si="109"/>
        <v>293</v>
      </c>
      <c r="AY308" s="355"/>
      <c r="AZ308" s="355"/>
      <c r="BA308" s="355"/>
      <c r="BB308" s="355"/>
      <c r="BC308" s="355"/>
      <c r="BD308" s="355"/>
      <c r="BE308" s="76">
        <f t="shared" si="98"/>
        <v>0</v>
      </c>
      <c r="BF308" s="355"/>
      <c r="BG308" s="355"/>
      <c r="BH308" s="355"/>
      <c r="BI308" s="355"/>
      <c r="BJ308" s="355"/>
      <c r="BK308" s="355"/>
      <c r="BL308" s="76">
        <f t="shared" si="99"/>
        <v>0</v>
      </c>
      <c r="BM308" s="355"/>
      <c r="BN308" s="355"/>
      <c r="BO308" s="355"/>
      <c r="BP308" s="355"/>
      <c r="BQ308" s="355"/>
      <c r="BR308" s="355"/>
      <c r="BS308" s="76">
        <f t="shared" si="100"/>
        <v>0</v>
      </c>
      <c r="BT308" s="355"/>
      <c r="BU308" s="355"/>
      <c r="BV308" s="355"/>
      <c r="BW308" s="355"/>
      <c r="BX308" s="355"/>
      <c r="BY308" s="355"/>
      <c r="BZ308" s="76">
        <f t="shared" si="101"/>
        <v>0</v>
      </c>
      <c r="CA308" s="355"/>
      <c r="CB308" s="355"/>
      <c r="CC308" s="355"/>
      <c r="CD308" s="355"/>
      <c r="CE308" s="355"/>
      <c r="CF308" s="355"/>
      <c r="CG308" s="76">
        <f t="shared" si="102"/>
        <v>0</v>
      </c>
      <c r="CH308" s="355"/>
      <c r="CI308" s="355"/>
      <c r="CJ308" s="355"/>
      <c r="CK308" s="355"/>
      <c r="CL308" s="355"/>
      <c r="CM308" s="355"/>
      <c r="CN308" s="76">
        <f t="shared" si="103"/>
        <v>0</v>
      </c>
      <c r="CP308" s="75">
        <f t="shared" si="104"/>
        <v>293</v>
      </c>
      <c r="CQ308" s="76">
        <f t="shared" si="105"/>
        <v>0</v>
      </c>
      <c r="CR308" s="76">
        <f t="shared" si="106"/>
        <v>0</v>
      </c>
      <c r="CS308" s="76">
        <f t="shared" si="107"/>
        <v>0</v>
      </c>
    </row>
    <row r="309" spans="1:97" ht="18" customHeight="1" x14ac:dyDescent="0.25">
      <c r="A309" s="75">
        <f t="shared" si="108"/>
        <v>294</v>
      </c>
      <c r="B309" s="355"/>
      <c r="C309" s="355"/>
      <c r="D309" s="355"/>
      <c r="E309" s="355"/>
      <c r="F309" s="355"/>
      <c r="G309" s="355"/>
      <c r="H309" s="76">
        <f t="shared" si="110"/>
        <v>0</v>
      </c>
      <c r="I309" s="355"/>
      <c r="J309" s="355"/>
      <c r="K309" s="355"/>
      <c r="L309" s="355"/>
      <c r="M309" s="355"/>
      <c r="N309" s="355"/>
      <c r="O309" s="76">
        <f t="shared" si="111"/>
        <v>0</v>
      </c>
      <c r="P309" s="355"/>
      <c r="Q309" s="355"/>
      <c r="R309" s="355"/>
      <c r="S309" s="355"/>
      <c r="T309" s="355"/>
      <c r="U309" s="355"/>
      <c r="V309" s="76">
        <f t="shared" si="93"/>
        <v>0</v>
      </c>
      <c r="W309" s="355"/>
      <c r="X309" s="355"/>
      <c r="Y309" s="355"/>
      <c r="Z309" s="355"/>
      <c r="AA309" s="355"/>
      <c r="AB309" s="355"/>
      <c r="AC309" s="76">
        <f t="shared" si="94"/>
        <v>0</v>
      </c>
      <c r="AD309" s="355"/>
      <c r="AE309" s="355"/>
      <c r="AF309" s="355"/>
      <c r="AG309" s="355"/>
      <c r="AH309" s="355"/>
      <c r="AI309" s="355"/>
      <c r="AJ309" s="76">
        <f t="shared" si="112"/>
        <v>0</v>
      </c>
      <c r="AK309" s="355"/>
      <c r="AL309" s="355"/>
      <c r="AM309" s="355"/>
      <c r="AN309" s="355"/>
      <c r="AO309" s="355"/>
      <c r="AP309" s="355"/>
      <c r="AQ309" s="76">
        <f t="shared" si="113"/>
        <v>0</v>
      </c>
      <c r="AS309" s="75">
        <f t="shared" si="114"/>
        <v>294</v>
      </c>
      <c r="AT309" s="76">
        <f t="shared" si="95"/>
        <v>0</v>
      </c>
      <c r="AU309" s="76">
        <f t="shared" si="96"/>
        <v>0</v>
      </c>
      <c r="AV309" s="76">
        <f t="shared" si="97"/>
        <v>0</v>
      </c>
      <c r="AX309" s="75">
        <f t="shared" si="109"/>
        <v>294</v>
      </c>
      <c r="AY309" s="355"/>
      <c r="AZ309" s="355"/>
      <c r="BA309" s="355"/>
      <c r="BB309" s="355"/>
      <c r="BC309" s="355"/>
      <c r="BD309" s="355"/>
      <c r="BE309" s="76">
        <f t="shared" si="98"/>
        <v>0</v>
      </c>
      <c r="BF309" s="355"/>
      <c r="BG309" s="355"/>
      <c r="BH309" s="355"/>
      <c r="BI309" s="355"/>
      <c r="BJ309" s="355"/>
      <c r="BK309" s="355"/>
      <c r="BL309" s="76">
        <f t="shared" si="99"/>
        <v>0</v>
      </c>
      <c r="BM309" s="355"/>
      <c r="BN309" s="355"/>
      <c r="BO309" s="355"/>
      <c r="BP309" s="355"/>
      <c r="BQ309" s="355"/>
      <c r="BR309" s="355"/>
      <c r="BS309" s="76">
        <f t="shared" si="100"/>
        <v>0</v>
      </c>
      <c r="BT309" s="355"/>
      <c r="BU309" s="355"/>
      <c r="BV309" s="355"/>
      <c r="BW309" s="355"/>
      <c r="BX309" s="355"/>
      <c r="BY309" s="355"/>
      <c r="BZ309" s="76">
        <f t="shared" si="101"/>
        <v>0</v>
      </c>
      <c r="CA309" s="355"/>
      <c r="CB309" s="355"/>
      <c r="CC309" s="355"/>
      <c r="CD309" s="355"/>
      <c r="CE309" s="355"/>
      <c r="CF309" s="355"/>
      <c r="CG309" s="76">
        <f t="shared" si="102"/>
        <v>0</v>
      </c>
      <c r="CH309" s="355"/>
      <c r="CI309" s="355"/>
      <c r="CJ309" s="355"/>
      <c r="CK309" s="355"/>
      <c r="CL309" s="355"/>
      <c r="CM309" s="355"/>
      <c r="CN309" s="76">
        <f t="shared" si="103"/>
        <v>0</v>
      </c>
      <c r="CP309" s="75">
        <f t="shared" si="104"/>
        <v>294</v>
      </c>
      <c r="CQ309" s="76">
        <f t="shared" si="105"/>
        <v>0</v>
      </c>
      <c r="CR309" s="76">
        <f t="shared" si="106"/>
        <v>0</v>
      </c>
      <c r="CS309" s="76">
        <f t="shared" si="107"/>
        <v>0</v>
      </c>
    </row>
    <row r="310" spans="1:97" ht="18" customHeight="1" x14ac:dyDescent="0.25">
      <c r="A310" s="75">
        <f t="shared" si="108"/>
        <v>295</v>
      </c>
      <c r="B310" s="355"/>
      <c r="C310" s="355"/>
      <c r="D310" s="355"/>
      <c r="E310" s="355"/>
      <c r="F310" s="355"/>
      <c r="G310" s="355"/>
      <c r="H310" s="76">
        <f t="shared" si="110"/>
        <v>0</v>
      </c>
      <c r="I310" s="355"/>
      <c r="J310" s="355"/>
      <c r="K310" s="355"/>
      <c r="L310" s="355"/>
      <c r="M310" s="355"/>
      <c r="N310" s="355"/>
      <c r="O310" s="76">
        <f t="shared" si="111"/>
        <v>0</v>
      </c>
      <c r="P310" s="355"/>
      <c r="Q310" s="355"/>
      <c r="R310" s="355"/>
      <c r="S310" s="355"/>
      <c r="T310" s="355"/>
      <c r="U310" s="355"/>
      <c r="V310" s="76">
        <f t="shared" si="93"/>
        <v>0</v>
      </c>
      <c r="W310" s="355"/>
      <c r="X310" s="355"/>
      <c r="Y310" s="355"/>
      <c r="Z310" s="355"/>
      <c r="AA310" s="355"/>
      <c r="AB310" s="355"/>
      <c r="AC310" s="76">
        <f t="shared" si="94"/>
        <v>0</v>
      </c>
      <c r="AD310" s="355"/>
      <c r="AE310" s="355"/>
      <c r="AF310" s="355"/>
      <c r="AG310" s="355"/>
      <c r="AH310" s="355"/>
      <c r="AI310" s="355"/>
      <c r="AJ310" s="76">
        <f t="shared" si="112"/>
        <v>0</v>
      </c>
      <c r="AK310" s="355"/>
      <c r="AL310" s="355"/>
      <c r="AM310" s="355"/>
      <c r="AN310" s="355"/>
      <c r="AO310" s="355"/>
      <c r="AP310" s="355"/>
      <c r="AQ310" s="76">
        <f t="shared" si="113"/>
        <v>0</v>
      </c>
      <c r="AS310" s="75">
        <f t="shared" si="114"/>
        <v>295</v>
      </c>
      <c r="AT310" s="76">
        <f t="shared" si="95"/>
        <v>0</v>
      </c>
      <c r="AU310" s="76">
        <f t="shared" si="96"/>
        <v>0</v>
      </c>
      <c r="AV310" s="76">
        <f t="shared" si="97"/>
        <v>0</v>
      </c>
      <c r="AX310" s="75">
        <f t="shared" si="109"/>
        <v>295</v>
      </c>
      <c r="AY310" s="355"/>
      <c r="AZ310" s="355"/>
      <c r="BA310" s="355"/>
      <c r="BB310" s="355"/>
      <c r="BC310" s="355"/>
      <c r="BD310" s="355"/>
      <c r="BE310" s="76">
        <f t="shared" si="98"/>
        <v>0</v>
      </c>
      <c r="BF310" s="355"/>
      <c r="BG310" s="355"/>
      <c r="BH310" s="355"/>
      <c r="BI310" s="355"/>
      <c r="BJ310" s="355"/>
      <c r="BK310" s="355"/>
      <c r="BL310" s="76">
        <f t="shared" si="99"/>
        <v>0</v>
      </c>
      <c r="BM310" s="355"/>
      <c r="BN310" s="355"/>
      <c r="BO310" s="355"/>
      <c r="BP310" s="355"/>
      <c r="BQ310" s="355"/>
      <c r="BR310" s="355"/>
      <c r="BS310" s="76">
        <f t="shared" si="100"/>
        <v>0</v>
      </c>
      <c r="BT310" s="355"/>
      <c r="BU310" s="355"/>
      <c r="BV310" s="355"/>
      <c r="BW310" s="355"/>
      <c r="BX310" s="355"/>
      <c r="BY310" s="355"/>
      <c r="BZ310" s="76">
        <f t="shared" si="101"/>
        <v>0</v>
      </c>
      <c r="CA310" s="355"/>
      <c r="CB310" s="355"/>
      <c r="CC310" s="355"/>
      <c r="CD310" s="355"/>
      <c r="CE310" s="355"/>
      <c r="CF310" s="355"/>
      <c r="CG310" s="76">
        <f t="shared" si="102"/>
        <v>0</v>
      </c>
      <c r="CH310" s="355"/>
      <c r="CI310" s="355"/>
      <c r="CJ310" s="355"/>
      <c r="CK310" s="355"/>
      <c r="CL310" s="355"/>
      <c r="CM310" s="355"/>
      <c r="CN310" s="76">
        <f t="shared" si="103"/>
        <v>0</v>
      </c>
      <c r="CP310" s="75">
        <f t="shared" si="104"/>
        <v>295</v>
      </c>
      <c r="CQ310" s="76">
        <f t="shared" si="105"/>
        <v>0</v>
      </c>
      <c r="CR310" s="76">
        <f t="shared" si="106"/>
        <v>0</v>
      </c>
      <c r="CS310" s="76">
        <f t="shared" si="107"/>
        <v>0</v>
      </c>
    </row>
    <row r="311" spans="1:97" ht="18" customHeight="1" x14ac:dyDescent="0.25">
      <c r="A311" s="75">
        <f t="shared" si="108"/>
        <v>296</v>
      </c>
      <c r="B311" s="355"/>
      <c r="C311" s="355"/>
      <c r="D311" s="355"/>
      <c r="E311" s="355"/>
      <c r="F311" s="355"/>
      <c r="G311" s="355"/>
      <c r="H311" s="76">
        <f t="shared" si="110"/>
        <v>0</v>
      </c>
      <c r="I311" s="355"/>
      <c r="J311" s="355"/>
      <c r="K311" s="355"/>
      <c r="L311" s="355"/>
      <c r="M311" s="355"/>
      <c r="N311" s="355"/>
      <c r="O311" s="76">
        <f t="shared" si="111"/>
        <v>0</v>
      </c>
      <c r="P311" s="355"/>
      <c r="Q311" s="355"/>
      <c r="R311" s="355"/>
      <c r="S311" s="355"/>
      <c r="T311" s="355"/>
      <c r="U311" s="355"/>
      <c r="V311" s="76">
        <f t="shared" si="93"/>
        <v>0</v>
      </c>
      <c r="W311" s="355"/>
      <c r="X311" s="355"/>
      <c r="Y311" s="355"/>
      <c r="Z311" s="355"/>
      <c r="AA311" s="355"/>
      <c r="AB311" s="355"/>
      <c r="AC311" s="76">
        <f t="shared" si="94"/>
        <v>0</v>
      </c>
      <c r="AD311" s="355"/>
      <c r="AE311" s="355"/>
      <c r="AF311" s="355"/>
      <c r="AG311" s="355"/>
      <c r="AH311" s="355"/>
      <c r="AI311" s="355"/>
      <c r="AJ311" s="76">
        <f t="shared" si="112"/>
        <v>0</v>
      </c>
      <c r="AK311" s="355"/>
      <c r="AL311" s="355"/>
      <c r="AM311" s="355"/>
      <c r="AN311" s="355"/>
      <c r="AO311" s="355"/>
      <c r="AP311" s="355"/>
      <c r="AQ311" s="76">
        <f t="shared" si="113"/>
        <v>0</v>
      </c>
      <c r="AS311" s="75">
        <f t="shared" si="114"/>
        <v>296</v>
      </c>
      <c r="AT311" s="76">
        <f t="shared" si="95"/>
        <v>0</v>
      </c>
      <c r="AU311" s="76">
        <f t="shared" si="96"/>
        <v>0</v>
      </c>
      <c r="AV311" s="76">
        <f t="shared" si="97"/>
        <v>0</v>
      </c>
      <c r="AX311" s="75">
        <f t="shared" si="109"/>
        <v>296</v>
      </c>
      <c r="AY311" s="355"/>
      <c r="AZ311" s="355"/>
      <c r="BA311" s="355"/>
      <c r="BB311" s="355"/>
      <c r="BC311" s="355"/>
      <c r="BD311" s="355"/>
      <c r="BE311" s="76">
        <f t="shared" si="98"/>
        <v>0</v>
      </c>
      <c r="BF311" s="355"/>
      <c r="BG311" s="355"/>
      <c r="BH311" s="355"/>
      <c r="BI311" s="355"/>
      <c r="BJ311" s="355"/>
      <c r="BK311" s="355"/>
      <c r="BL311" s="76">
        <f t="shared" si="99"/>
        <v>0</v>
      </c>
      <c r="BM311" s="355"/>
      <c r="BN311" s="355"/>
      <c r="BO311" s="355"/>
      <c r="BP311" s="355"/>
      <c r="BQ311" s="355"/>
      <c r="BR311" s="355"/>
      <c r="BS311" s="76">
        <f t="shared" si="100"/>
        <v>0</v>
      </c>
      <c r="BT311" s="355"/>
      <c r="BU311" s="355"/>
      <c r="BV311" s="355"/>
      <c r="BW311" s="355"/>
      <c r="BX311" s="355"/>
      <c r="BY311" s="355"/>
      <c r="BZ311" s="76">
        <f t="shared" si="101"/>
        <v>0</v>
      </c>
      <c r="CA311" s="355"/>
      <c r="CB311" s="355"/>
      <c r="CC311" s="355"/>
      <c r="CD311" s="355"/>
      <c r="CE311" s="355"/>
      <c r="CF311" s="355"/>
      <c r="CG311" s="76">
        <f t="shared" si="102"/>
        <v>0</v>
      </c>
      <c r="CH311" s="355"/>
      <c r="CI311" s="355"/>
      <c r="CJ311" s="355"/>
      <c r="CK311" s="355"/>
      <c r="CL311" s="355"/>
      <c r="CM311" s="355"/>
      <c r="CN311" s="76">
        <f t="shared" si="103"/>
        <v>0</v>
      </c>
      <c r="CP311" s="75">
        <f t="shared" si="104"/>
        <v>296</v>
      </c>
      <c r="CQ311" s="76">
        <f t="shared" si="105"/>
        <v>0</v>
      </c>
      <c r="CR311" s="76">
        <f t="shared" si="106"/>
        <v>0</v>
      </c>
      <c r="CS311" s="76">
        <f t="shared" si="107"/>
        <v>0</v>
      </c>
    </row>
    <row r="312" spans="1:97" ht="18" customHeight="1" x14ac:dyDescent="0.25">
      <c r="A312" s="75">
        <f t="shared" si="108"/>
        <v>297</v>
      </c>
      <c r="B312" s="355"/>
      <c r="C312" s="355"/>
      <c r="D312" s="355"/>
      <c r="E312" s="355"/>
      <c r="F312" s="355"/>
      <c r="G312" s="355"/>
      <c r="H312" s="76">
        <f t="shared" si="110"/>
        <v>0</v>
      </c>
      <c r="I312" s="355"/>
      <c r="J312" s="355"/>
      <c r="K312" s="355"/>
      <c r="L312" s="355"/>
      <c r="M312" s="355"/>
      <c r="N312" s="355"/>
      <c r="O312" s="76">
        <f t="shared" si="111"/>
        <v>0</v>
      </c>
      <c r="P312" s="355"/>
      <c r="Q312" s="355"/>
      <c r="R312" s="355"/>
      <c r="S312" s="355"/>
      <c r="T312" s="355"/>
      <c r="U312" s="355"/>
      <c r="V312" s="76">
        <f t="shared" si="93"/>
        <v>0</v>
      </c>
      <c r="W312" s="355"/>
      <c r="X312" s="355"/>
      <c r="Y312" s="355"/>
      <c r="Z312" s="355"/>
      <c r="AA312" s="355"/>
      <c r="AB312" s="355"/>
      <c r="AC312" s="76">
        <f t="shared" si="94"/>
        <v>0</v>
      </c>
      <c r="AD312" s="355"/>
      <c r="AE312" s="355"/>
      <c r="AF312" s="355"/>
      <c r="AG312" s="355"/>
      <c r="AH312" s="355"/>
      <c r="AI312" s="355"/>
      <c r="AJ312" s="76">
        <f t="shared" si="112"/>
        <v>0</v>
      </c>
      <c r="AK312" s="355"/>
      <c r="AL312" s="355"/>
      <c r="AM312" s="355"/>
      <c r="AN312" s="355"/>
      <c r="AO312" s="355"/>
      <c r="AP312" s="355"/>
      <c r="AQ312" s="76">
        <f t="shared" si="113"/>
        <v>0</v>
      </c>
      <c r="AS312" s="75">
        <f t="shared" si="114"/>
        <v>297</v>
      </c>
      <c r="AT312" s="76">
        <f t="shared" si="95"/>
        <v>0</v>
      </c>
      <c r="AU312" s="76">
        <f t="shared" si="96"/>
        <v>0</v>
      </c>
      <c r="AV312" s="76">
        <f t="shared" si="97"/>
        <v>0</v>
      </c>
      <c r="AX312" s="75">
        <f t="shared" si="109"/>
        <v>297</v>
      </c>
      <c r="AY312" s="355"/>
      <c r="AZ312" s="355"/>
      <c r="BA312" s="355"/>
      <c r="BB312" s="355"/>
      <c r="BC312" s="355"/>
      <c r="BD312" s="355"/>
      <c r="BE312" s="76">
        <f t="shared" si="98"/>
        <v>0</v>
      </c>
      <c r="BF312" s="355"/>
      <c r="BG312" s="355"/>
      <c r="BH312" s="355"/>
      <c r="BI312" s="355"/>
      <c r="BJ312" s="355"/>
      <c r="BK312" s="355"/>
      <c r="BL312" s="76">
        <f t="shared" si="99"/>
        <v>0</v>
      </c>
      <c r="BM312" s="355"/>
      <c r="BN312" s="355"/>
      <c r="BO312" s="355"/>
      <c r="BP312" s="355"/>
      <c r="BQ312" s="355"/>
      <c r="BR312" s="355"/>
      <c r="BS312" s="76">
        <f t="shared" si="100"/>
        <v>0</v>
      </c>
      <c r="BT312" s="355"/>
      <c r="BU312" s="355"/>
      <c r="BV312" s="355"/>
      <c r="BW312" s="355"/>
      <c r="BX312" s="355"/>
      <c r="BY312" s="355"/>
      <c r="BZ312" s="76">
        <f t="shared" si="101"/>
        <v>0</v>
      </c>
      <c r="CA312" s="355"/>
      <c r="CB312" s="355"/>
      <c r="CC312" s="355"/>
      <c r="CD312" s="355"/>
      <c r="CE312" s="355"/>
      <c r="CF312" s="355"/>
      <c r="CG312" s="76">
        <f t="shared" si="102"/>
        <v>0</v>
      </c>
      <c r="CH312" s="355"/>
      <c r="CI312" s="355"/>
      <c r="CJ312" s="355"/>
      <c r="CK312" s="355"/>
      <c r="CL312" s="355"/>
      <c r="CM312" s="355"/>
      <c r="CN312" s="76">
        <f t="shared" si="103"/>
        <v>0</v>
      </c>
      <c r="CP312" s="75">
        <f t="shared" si="104"/>
        <v>297</v>
      </c>
      <c r="CQ312" s="76">
        <f t="shared" si="105"/>
        <v>0</v>
      </c>
      <c r="CR312" s="76">
        <f t="shared" si="106"/>
        <v>0</v>
      </c>
      <c r="CS312" s="76">
        <f t="shared" si="107"/>
        <v>0</v>
      </c>
    </row>
    <row r="313" spans="1:97" ht="18" customHeight="1" x14ac:dyDescent="0.25">
      <c r="A313" s="75">
        <f t="shared" si="108"/>
        <v>298</v>
      </c>
      <c r="B313" s="355"/>
      <c r="C313" s="355"/>
      <c r="D313" s="355"/>
      <c r="E313" s="355"/>
      <c r="F313" s="355"/>
      <c r="G313" s="355"/>
      <c r="H313" s="76">
        <f t="shared" si="110"/>
        <v>0</v>
      </c>
      <c r="I313" s="355"/>
      <c r="J313" s="355"/>
      <c r="K313" s="355"/>
      <c r="L313" s="355"/>
      <c r="M313" s="355"/>
      <c r="N313" s="355"/>
      <c r="O313" s="76">
        <f t="shared" si="111"/>
        <v>0</v>
      </c>
      <c r="P313" s="355"/>
      <c r="Q313" s="355"/>
      <c r="R313" s="355"/>
      <c r="S313" s="355"/>
      <c r="T313" s="355"/>
      <c r="U313" s="355"/>
      <c r="V313" s="76">
        <f t="shared" si="93"/>
        <v>0</v>
      </c>
      <c r="W313" s="355"/>
      <c r="X313" s="355"/>
      <c r="Y313" s="355"/>
      <c r="Z313" s="355"/>
      <c r="AA313" s="355"/>
      <c r="AB313" s="355"/>
      <c r="AC313" s="76">
        <f t="shared" si="94"/>
        <v>0</v>
      </c>
      <c r="AD313" s="355"/>
      <c r="AE313" s="355"/>
      <c r="AF313" s="355"/>
      <c r="AG313" s="355"/>
      <c r="AH313" s="355"/>
      <c r="AI313" s="355"/>
      <c r="AJ313" s="76">
        <f t="shared" si="112"/>
        <v>0</v>
      </c>
      <c r="AK313" s="355"/>
      <c r="AL313" s="355"/>
      <c r="AM313" s="355"/>
      <c r="AN313" s="355"/>
      <c r="AO313" s="355"/>
      <c r="AP313" s="355"/>
      <c r="AQ313" s="76">
        <f t="shared" si="113"/>
        <v>0</v>
      </c>
      <c r="AS313" s="75">
        <f t="shared" si="114"/>
        <v>298</v>
      </c>
      <c r="AT313" s="76">
        <f t="shared" si="95"/>
        <v>0</v>
      </c>
      <c r="AU313" s="76">
        <f t="shared" si="96"/>
        <v>0</v>
      </c>
      <c r="AV313" s="76">
        <f t="shared" si="97"/>
        <v>0</v>
      </c>
      <c r="AX313" s="75">
        <f t="shared" si="109"/>
        <v>298</v>
      </c>
      <c r="AY313" s="355"/>
      <c r="AZ313" s="355"/>
      <c r="BA313" s="355"/>
      <c r="BB313" s="355"/>
      <c r="BC313" s="355"/>
      <c r="BD313" s="355"/>
      <c r="BE313" s="76">
        <f t="shared" si="98"/>
        <v>0</v>
      </c>
      <c r="BF313" s="355"/>
      <c r="BG313" s="355"/>
      <c r="BH313" s="355"/>
      <c r="BI313" s="355"/>
      <c r="BJ313" s="355"/>
      <c r="BK313" s="355"/>
      <c r="BL313" s="76">
        <f t="shared" si="99"/>
        <v>0</v>
      </c>
      <c r="BM313" s="355"/>
      <c r="BN313" s="355"/>
      <c r="BO313" s="355"/>
      <c r="BP313" s="355"/>
      <c r="BQ313" s="355"/>
      <c r="BR313" s="355"/>
      <c r="BS313" s="76">
        <f t="shared" si="100"/>
        <v>0</v>
      </c>
      <c r="BT313" s="355"/>
      <c r="BU313" s="355"/>
      <c r="BV313" s="355"/>
      <c r="BW313" s="355"/>
      <c r="BX313" s="355"/>
      <c r="BY313" s="355"/>
      <c r="BZ313" s="76">
        <f t="shared" si="101"/>
        <v>0</v>
      </c>
      <c r="CA313" s="355"/>
      <c r="CB313" s="355"/>
      <c r="CC313" s="355"/>
      <c r="CD313" s="355"/>
      <c r="CE313" s="355"/>
      <c r="CF313" s="355"/>
      <c r="CG313" s="76">
        <f t="shared" si="102"/>
        <v>0</v>
      </c>
      <c r="CH313" s="355"/>
      <c r="CI313" s="355"/>
      <c r="CJ313" s="355"/>
      <c r="CK313" s="355"/>
      <c r="CL313" s="355"/>
      <c r="CM313" s="355"/>
      <c r="CN313" s="76">
        <f t="shared" si="103"/>
        <v>0</v>
      </c>
      <c r="CP313" s="75">
        <f t="shared" si="104"/>
        <v>298</v>
      </c>
      <c r="CQ313" s="76">
        <f t="shared" si="105"/>
        <v>0</v>
      </c>
      <c r="CR313" s="76">
        <f t="shared" si="106"/>
        <v>0</v>
      </c>
      <c r="CS313" s="76">
        <f t="shared" si="107"/>
        <v>0</v>
      </c>
    </row>
    <row r="314" spans="1:97" ht="18" customHeight="1" x14ac:dyDescent="0.25">
      <c r="A314" s="75">
        <f t="shared" si="108"/>
        <v>299</v>
      </c>
      <c r="B314" s="355"/>
      <c r="C314" s="355"/>
      <c r="D314" s="355"/>
      <c r="E314" s="355"/>
      <c r="F314" s="355"/>
      <c r="G314" s="355"/>
      <c r="H314" s="76">
        <f t="shared" si="110"/>
        <v>0</v>
      </c>
      <c r="I314" s="355"/>
      <c r="J314" s="355"/>
      <c r="K314" s="355"/>
      <c r="L314" s="355"/>
      <c r="M314" s="355"/>
      <c r="N314" s="355"/>
      <c r="O314" s="76">
        <f t="shared" si="111"/>
        <v>0</v>
      </c>
      <c r="P314" s="355"/>
      <c r="Q314" s="355"/>
      <c r="R314" s="355"/>
      <c r="S314" s="355"/>
      <c r="T314" s="355"/>
      <c r="U314" s="355"/>
      <c r="V314" s="76">
        <f t="shared" si="93"/>
        <v>0</v>
      </c>
      <c r="W314" s="355"/>
      <c r="X314" s="355"/>
      <c r="Y314" s="355"/>
      <c r="Z314" s="355"/>
      <c r="AA314" s="355"/>
      <c r="AB314" s="355"/>
      <c r="AC314" s="76">
        <f t="shared" si="94"/>
        <v>0</v>
      </c>
      <c r="AD314" s="355"/>
      <c r="AE314" s="355"/>
      <c r="AF314" s="355"/>
      <c r="AG314" s="355"/>
      <c r="AH314" s="355"/>
      <c r="AI314" s="355"/>
      <c r="AJ314" s="76">
        <f t="shared" si="112"/>
        <v>0</v>
      </c>
      <c r="AK314" s="355"/>
      <c r="AL314" s="355"/>
      <c r="AM314" s="355"/>
      <c r="AN314" s="355"/>
      <c r="AO314" s="355"/>
      <c r="AP314" s="355"/>
      <c r="AQ314" s="76">
        <f t="shared" si="113"/>
        <v>0</v>
      </c>
      <c r="AS314" s="75">
        <f t="shared" si="114"/>
        <v>299</v>
      </c>
      <c r="AT314" s="76">
        <f t="shared" si="95"/>
        <v>0</v>
      </c>
      <c r="AU314" s="76">
        <f t="shared" si="96"/>
        <v>0</v>
      </c>
      <c r="AV314" s="76">
        <f t="shared" si="97"/>
        <v>0</v>
      </c>
      <c r="AX314" s="75">
        <f t="shared" si="109"/>
        <v>299</v>
      </c>
      <c r="AY314" s="355"/>
      <c r="AZ314" s="355"/>
      <c r="BA314" s="355"/>
      <c r="BB314" s="355"/>
      <c r="BC314" s="355"/>
      <c r="BD314" s="355"/>
      <c r="BE314" s="76">
        <f t="shared" si="98"/>
        <v>0</v>
      </c>
      <c r="BF314" s="355"/>
      <c r="BG314" s="355"/>
      <c r="BH314" s="355"/>
      <c r="BI314" s="355"/>
      <c r="BJ314" s="355"/>
      <c r="BK314" s="355"/>
      <c r="BL314" s="76">
        <f t="shared" si="99"/>
        <v>0</v>
      </c>
      <c r="BM314" s="355"/>
      <c r="BN314" s="355"/>
      <c r="BO314" s="355"/>
      <c r="BP314" s="355"/>
      <c r="BQ314" s="355"/>
      <c r="BR314" s="355"/>
      <c r="BS314" s="76">
        <f t="shared" si="100"/>
        <v>0</v>
      </c>
      <c r="BT314" s="355"/>
      <c r="BU314" s="355"/>
      <c r="BV314" s="355"/>
      <c r="BW314" s="355"/>
      <c r="BX314" s="355"/>
      <c r="BY314" s="355"/>
      <c r="BZ314" s="76">
        <f t="shared" si="101"/>
        <v>0</v>
      </c>
      <c r="CA314" s="355"/>
      <c r="CB314" s="355"/>
      <c r="CC314" s="355"/>
      <c r="CD314" s="355"/>
      <c r="CE314" s="355"/>
      <c r="CF314" s="355"/>
      <c r="CG314" s="76">
        <f t="shared" si="102"/>
        <v>0</v>
      </c>
      <c r="CH314" s="355"/>
      <c r="CI314" s="355"/>
      <c r="CJ314" s="355"/>
      <c r="CK314" s="355"/>
      <c r="CL314" s="355"/>
      <c r="CM314" s="355"/>
      <c r="CN314" s="76">
        <f t="shared" si="103"/>
        <v>0</v>
      </c>
      <c r="CP314" s="75">
        <f t="shared" si="104"/>
        <v>299</v>
      </c>
      <c r="CQ314" s="76">
        <f t="shared" si="105"/>
        <v>0</v>
      </c>
      <c r="CR314" s="76">
        <f t="shared" si="106"/>
        <v>0</v>
      </c>
      <c r="CS314" s="76">
        <f t="shared" si="107"/>
        <v>0</v>
      </c>
    </row>
    <row r="315" spans="1:97" ht="18" customHeight="1" x14ac:dyDescent="0.25">
      <c r="A315" s="75">
        <f t="shared" si="108"/>
        <v>300</v>
      </c>
      <c r="B315" s="355"/>
      <c r="C315" s="355"/>
      <c r="D315" s="355"/>
      <c r="E315" s="355"/>
      <c r="F315" s="355"/>
      <c r="G315" s="355"/>
      <c r="H315" s="76">
        <f t="shared" si="110"/>
        <v>0</v>
      </c>
      <c r="I315" s="355"/>
      <c r="J315" s="355"/>
      <c r="K315" s="355"/>
      <c r="L315" s="355"/>
      <c r="M315" s="355"/>
      <c r="N315" s="355"/>
      <c r="O315" s="76">
        <f t="shared" si="111"/>
        <v>0</v>
      </c>
      <c r="P315" s="355"/>
      <c r="Q315" s="355"/>
      <c r="R315" s="355"/>
      <c r="S315" s="355"/>
      <c r="T315" s="355"/>
      <c r="U315" s="355"/>
      <c r="V315" s="76">
        <f t="shared" si="93"/>
        <v>0</v>
      </c>
      <c r="W315" s="355"/>
      <c r="X315" s="355"/>
      <c r="Y315" s="355"/>
      <c r="Z315" s="355"/>
      <c r="AA315" s="355"/>
      <c r="AB315" s="355"/>
      <c r="AC315" s="76">
        <f t="shared" si="94"/>
        <v>0</v>
      </c>
      <c r="AD315" s="355"/>
      <c r="AE315" s="355"/>
      <c r="AF315" s="355"/>
      <c r="AG315" s="355"/>
      <c r="AH315" s="355"/>
      <c r="AI315" s="355"/>
      <c r="AJ315" s="76">
        <f t="shared" si="112"/>
        <v>0</v>
      </c>
      <c r="AK315" s="355"/>
      <c r="AL315" s="355"/>
      <c r="AM315" s="355"/>
      <c r="AN315" s="355"/>
      <c r="AO315" s="355"/>
      <c r="AP315" s="355"/>
      <c r="AQ315" s="76">
        <f t="shared" si="113"/>
        <v>0</v>
      </c>
      <c r="AS315" s="75">
        <f t="shared" si="114"/>
        <v>300</v>
      </c>
      <c r="AT315" s="76">
        <f t="shared" si="95"/>
        <v>0</v>
      </c>
      <c r="AU315" s="76">
        <f t="shared" si="96"/>
        <v>0</v>
      </c>
      <c r="AV315" s="76">
        <f t="shared" si="97"/>
        <v>0</v>
      </c>
      <c r="AX315" s="75">
        <f t="shared" si="109"/>
        <v>300</v>
      </c>
      <c r="AY315" s="355"/>
      <c r="AZ315" s="355"/>
      <c r="BA315" s="355"/>
      <c r="BB315" s="355"/>
      <c r="BC315" s="355"/>
      <c r="BD315" s="355"/>
      <c r="BE315" s="76">
        <f t="shared" si="98"/>
        <v>0</v>
      </c>
      <c r="BF315" s="355"/>
      <c r="BG315" s="355"/>
      <c r="BH315" s="355"/>
      <c r="BI315" s="355"/>
      <c r="BJ315" s="355"/>
      <c r="BK315" s="355"/>
      <c r="BL315" s="76">
        <f t="shared" si="99"/>
        <v>0</v>
      </c>
      <c r="BM315" s="355"/>
      <c r="BN315" s="355"/>
      <c r="BO315" s="355"/>
      <c r="BP315" s="355"/>
      <c r="BQ315" s="355"/>
      <c r="BR315" s="355"/>
      <c r="BS315" s="76">
        <f t="shared" si="100"/>
        <v>0</v>
      </c>
      <c r="BT315" s="355"/>
      <c r="BU315" s="355"/>
      <c r="BV315" s="355"/>
      <c r="BW315" s="355"/>
      <c r="BX315" s="355"/>
      <c r="BY315" s="355"/>
      <c r="BZ315" s="76">
        <f t="shared" si="101"/>
        <v>0</v>
      </c>
      <c r="CA315" s="355"/>
      <c r="CB315" s="355"/>
      <c r="CC315" s="355"/>
      <c r="CD315" s="355"/>
      <c r="CE315" s="355"/>
      <c r="CF315" s="355"/>
      <c r="CG315" s="76">
        <f t="shared" si="102"/>
        <v>0</v>
      </c>
      <c r="CH315" s="355"/>
      <c r="CI315" s="355"/>
      <c r="CJ315" s="355"/>
      <c r="CK315" s="355"/>
      <c r="CL315" s="355"/>
      <c r="CM315" s="355"/>
      <c r="CN315" s="76">
        <f t="shared" si="103"/>
        <v>0</v>
      </c>
      <c r="CP315" s="75">
        <f t="shared" si="104"/>
        <v>300</v>
      </c>
      <c r="CQ315" s="76">
        <f t="shared" si="105"/>
        <v>0</v>
      </c>
      <c r="CR315" s="76">
        <f t="shared" si="106"/>
        <v>0</v>
      </c>
      <c r="CS315" s="76">
        <f t="shared" si="107"/>
        <v>0</v>
      </c>
    </row>
    <row r="316" spans="1:97" ht="18" customHeight="1" x14ac:dyDescent="0.25">
      <c r="A316" s="75">
        <f t="shared" si="108"/>
        <v>301</v>
      </c>
      <c r="B316" s="355"/>
      <c r="C316" s="355"/>
      <c r="D316" s="355"/>
      <c r="E316" s="355"/>
      <c r="F316" s="355"/>
      <c r="G316" s="355"/>
      <c r="H316" s="76">
        <f t="shared" si="110"/>
        <v>0</v>
      </c>
      <c r="I316" s="355"/>
      <c r="J316" s="355"/>
      <c r="K316" s="355"/>
      <c r="L316" s="355"/>
      <c r="M316" s="355"/>
      <c r="N316" s="355"/>
      <c r="O316" s="76">
        <f t="shared" si="111"/>
        <v>0</v>
      </c>
      <c r="P316" s="355"/>
      <c r="Q316" s="355"/>
      <c r="R316" s="355"/>
      <c r="S316" s="355"/>
      <c r="T316" s="355"/>
      <c r="U316" s="355"/>
      <c r="V316" s="76">
        <f t="shared" si="93"/>
        <v>0</v>
      </c>
      <c r="W316" s="355"/>
      <c r="X316" s="355"/>
      <c r="Y316" s="355"/>
      <c r="Z316" s="355"/>
      <c r="AA316" s="355"/>
      <c r="AB316" s="355"/>
      <c r="AC316" s="76">
        <f t="shared" si="94"/>
        <v>0</v>
      </c>
      <c r="AD316" s="355"/>
      <c r="AE316" s="355"/>
      <c r="AF316" s="355"/>
      <c r="AG316" s="355"/>
      <c r="AH316" s="355"/>
      <c r="AI316" s="355"/>
      <c r="AJ316" s="76">
        <f t="shared" si="112"/>
        <v>0</v>
      </c>
      <c r="AK316" s="355"/>
      <c r="AL316" s="355"/>
      <c r="AM316" s="355"/>
      <c r="AN316" s="355"/>
      <c r="AO316" s="355"/>
      <c r="AP316" s="355"/>
      <c r="AQ316" s="76">
        <f t="shared" si="113"/>
        <v>0</v>
      </c>
      <c r="AS316" s="75">
        <f t="shared" si="114"/>
        <v>301</v>
      </c>
      <c r="AT316" s="76">
        <f t="shared" si="95"/>
        <v>0</v>
      </c>
      <c r="AU316" s="76">
        <f t="shared" si="96"/>
        <v>0</v>
      </c>
      <c r="AV316" s="76">
        <f t="shared" si="97"/>
        <v>0</v>
      </c>
      <c r="AX316" s="75">
        <f t="shared" si="109"/>
        <v>301</v>
      </c>
      <c r="AY316" s="355"/>
      <c r="AZ316" s="355"/>
      <c r="BA316" s="355"/>
      <c r="BB316" s="355"/>
      <c r="BC316" s="355"/>
      <c r="BD316" s="355"/>
      <c r="BE316" s="76">
        <f t="shared" si="98"/>
        <v>0</v>
      </c>
      <c r="BF316" s="355"/>
      <c r="BG316" s="355"/>
      <c r="BH316" s="355"/>
      <c r="BI316" s="355"/>
      <c r="BJ316" s="355"/>
      <c r="BK316" s="355"/>
      <c r="BL316" s="76">
        <f t="shared" si="99"/>
        <v>0</v>
      </c>
      <c r="BM316" s="355"/>
      <c r="BN316" s="355"/>
      <c r="BO316" s="355"/>
      <c r="BP316" s="355"/>
      <c r="BQ316" s="355"/>
      <c r="BR316" s="355"/>
      <c r="BS316" s="76">
        <f t="shared" si="100"/>
        <v>0</v>
      </c>
      <c r="BT316" s="355"/>
      <c r="BU316" s="355"/>
      <c r="BV316" s="355"/>
      <c r="BW316" s="355"/>
      <c r="BX316" s="355"/>
      <c r="BY316" s="355"/>
      <c r="BZ316" s="76">
        <f t="shared" si="101"/>
        <v>0</v>
      </c>
      <c r="CA316" s="355"/>
      <c r="CB316" s="355"/>
      <c r="CC316" s="355"/>
      <c r="CD316" s="355"/>
      <c r="CE316" s="355"/>
      <c r="CF316" s="355"/>
      <c r="CG316" s="76">
        <f t="shared" si="102"/>
        <v>0</v>
      </c>
      <c r="CH316" s="355"/>
      <c r="CI316" s="355"/>
      <c r="CJ316" s="355"/>
      <c r="CK316" s="355"/>
      <c r="CL316" s="355"/>
      <c r="CM316" s="355"/>
      <c r="CN316" s="76">
        <f t="shared" si="103"/>
        <v>0</v>
      </c>
      <c r="CP316" s="75">
        <f t="shared" si="104"/>
        <v>301</v>
      </c>
      <c r="CQ316" s="76">
        <f t="shared" si="105"/>
        <v>0</v>
      </c>
      <c r="CR316" s="76">
        <f t="shared" si="106"/>
        <v>0</v>
      </c>
      <c r="CS316" s="76">
        <f t="shared" si="107"/>
        <v>0</v>
      </c>
    </row>
    <row r="317" spans="1:97" ht="18" customHeight="1" x14ac:dyDescent="0.25">
      <c r="A317" s="75">
        <f t="shared" si="108"/>
        <v>302</v>
      </c>
      <c r="B317" s="355"/>
      <c r="C317" s="355"/>
      <c r="D317" s="355"/>
      <c r="E317" s="355"/>
      <c r="F317" s="355"/>
      <c r="G317" s="355"/>
      <c r="H317" s="76">
        <f t="shared" si="110"/>
        <v>0</v>
      </c>
      <c r="I317" s="355"/>
      <c r="J317" s="355"/>
      <c r="K317" s="355"/>
      <c r="L317" s="355"/>
      <c r="M317" s="355"/>
      <c r="N317" s="355"/>
      <c r="O317" s="76">
        <f t="shared" si="111"/>
        <v>0</v>
      </c>
      <c r="P317" s="355"/>
      <c r="Q317" s="355"/>
      <c r="R317" s="355"/>
      <c r="S317" s="355"/>
      <c r="T317" s="355"/>
      <c r="U317" s="355"/>
      <c r="V317" s="76">
        <f t="shared" si="93"/>
        <v>0</v>
      </c>
      <c r="W317" s="355"/>
      <c r="X317" s="355"/>
      <c r="Y317" s="355"/>
      <c r="Z317" s="355"/>
      <c r="AA317" s="355"/>
      <c r="AB317" s="355"/>
      <c r="AC317" s="76">
        <f t="shared" si="94"/>
        <v>0</v>
      </c>
      <c r="AD317" s="355"/>
      <c r="AE317" s="355"/>
      <c r="AF317" s="355"/>
      <c r="AG317" s="355"/>
      <c r="AH317" s="355"/>
      <c r="AI317" s="355"/>
      <c r="AJ317" s="76">
        <f t="shared" si="112"/>
        <v>0</v>
      </c>
      <c r="AK317" s="355"/>
      <c r="AL317" s="355"/>
      <c r="AM317" s="355"/>
      <c r="AN317" s="355"/>
      <c r="AO317" s="355"/>
      <c r="AP317" s="355"/>
      <c r="AQ317" s="76">
        <f t="shared" si="113"/>
        <v>0</v>
      </c>
      <c r="AS317" s="75">
        <f t="shared" si="114"/>
        <v>302</v>
      </c>
      <c r="AT317" s="76">
        <f t="shared" si="95"/>
        <v>0</v>
      </c>
      <c r="AU317" s="76">
        <f t="shared" si="96"/>
        <v>0</v>
      </c>
      <c r="AV317" s="76">
        <f t="shared" si="97"/>
        <v>0</v>
      </c>
      <c r="AX317" s="75">
        <f t="shared" si="109"/>
        <v>302</v>
      </c>
      <c r="AY317" s="355"/>
      <c r="AZ317" s="355"/>
      <c r="BA317" s="355"/>
      <c r="BB317" s="355"/>
      <c r="BC317" s="355"/>
      <c r="BD317" s="355"/>
      <c r="BE317" s="76">
        <f t="shared" si="98"/>
        <v>0</v>
      </c>
      <c r="BF317" s="355"/>
      <c r="BG317" s="355"/>
      <c r="BH317" s="355"/>
      <c r="BI317" s="355"/>
      <c r="BJ317" s="355"/>
      <c r="BK317" s="355"/>
      <c r="BL317" s="76">
        <f t="shared" si="99"/>
        <v>0</v>
      </c>
      <c r="BM317" s="355"/>
      <c r="BN317" s="355"/>
      <c r="BO317" s="355"/>
      <c r="BP317" s="355"/>
      <c r="BQ317" s="355"/>
      <c r="BR317" s="355"/>
      <c r="BS317" s="76">
        <f t="shared" si="100"/>
        <v>0</v>
      </c>
      <c r="BT317" s="355"/>
      <c r="BU317" s="355"/>
      <c r="BV317" s="355"/>
      <c r="BW317" s="355"/>
      <c r="BX317" s="355"/>
      <c r="BY317" s="355"/>
      <c r="BZ317" s="76">
        <f t="shared" si="101"/>
        <v>0</v>
      </c>
      <c r="CA317" s="355"/>
      <c r="CB317" s="355"/>
      <c r="CC317" s="355"/>
      <c r="CD317" s="355"/>
      <c r="CE317" s="355"/>
      <c r="CF317" s="355"/>
      <c r="CG317" s="76">
        <f t="shared" si="102"/>
        <v>0</v>
      </c>
      <c r="CH317" s="355"/>
      <c r="CI317" s="355"/>
      <c r="CJ317" s="355"/>
      <c r="CK317" s="355"/>
      <c r="CL317" s="355"/>
      <c r="CM317" s="355"/>
      <c r="CN317" s="76">
        <f t="shared" si="103"/>
        <v>0</v>
      </c>
      <c r="CP317" s="75">
        <f t="shared" si="104"/>
        <v>302</v>
      </c>
      <c r="CQ317" s="76">
        <f t="shared" si="105"/>
        <v>0</v>
      </c>
      <c r="CR317" s="76">
        <f t="shared" si="106"/>
        <v>0</v>
      </c>
      <c r="CS317" s="76">
        <f t="shared" si="107"/>
        <v>0</v>
      </c>
    </row>
    <row r="318" spans="1:97" ht="18" customHeight="1" x14ac:dyDescent="0.25">
      <c r="A318" s="75">
        <f t="shared" si="108"/>
        <v>303</v>
      </c>
      <c r="B318" s="355"/>
      <c r="C318" s="355"/>
      <c r="D318" s="355"/>
      <c r="E318" s="355"/>
      <c r="F318" s="355"/>
      <c r="G318" s="355"/>
      <c r="H318" s="76">
        <f t="shared" si="110"/>
        <v>0</v>
      </c>
      <c r="I318" s="355"/>
      <c r="J318" s="355"/>
      <c r="K318" s="355"/>
      <c r="L318" s="355"/>
      <c r="M318" s="355"/>
      <c r="N318" s="355"/>
      <c r="O318" s="76">
        <f t="shared" si="111"/>
        <v>0</v>
      </c>
      <c r="P318" s="355"/>
      <c r="Q318" s="355"/>
      <c r="R318" s="355"/>
      <c r="S318" s="355"/>
      <c r="T318" s="355"/>
      <c r="U318" s="355"/>
      <c r="V318" s="76">
        <f t="shared" si="93"/>
        <v>0</v>
      </c>
      <c r="W318" s="355"/>
      <c r="X318" s="355"/>
      <c r="Y318" s="355"/>
      <c r="Z318" s="355"/>
      <c r="AA318" s="355"/>
      <c r="AB318" s="355"/>
      <c r="AC318" s="76">
        <f t="shared" si="94"/>
        <v>0</v>
      </c>
      <c r="AD318" s="355"/>
      <c r="AE318" s="355"/>
      <c r="AF318" s="355"/>
      <c r="AG318" s="355"/>
      <c r="AH318" s="355"/>
      <c r="AI318" s="355"/>
      <c r="AJ318" s="76">
        <f t="shared" si="112"/>
        <v>0</v>
      </c>
      <c r="AK318" s="355"/>
      <c r="AL318" s="355"/>
      <c r="AM318" s="355"/>
      <c r="AN318" s="355"/>
      <c r="AO318" s="355"/>
      <c r="AP318" s="355"/>
      <c r="AQ318" s="76">
        <f t="shared" si="113"/>
        <v>0</v>
      </c>
      <c r="AS318" s="75">
        <f t="shared" si="114"/>
        <v>303</v>
      </c>
      <c r="AT318" s="76">
        <f t="shared" si="95"/>
        <v>0</v>
      </c>
      <c r="AU318" s="76">
        <f t="shared" si="96"/>
        <v>0</v>
      </c>
      <c r="AV318" s="76">
        <f t="shared" si="97"/>
        <v>0</v>
      </c>
      <c r="AX318" s="75">
        <f t="shared" si="109"/>
        <v>303</v>
      </c>
      <c r="AY318" s="355"/>
      <c r="AZ318" s="355"/>
      <c r="BA318" s="355"/>
      <c r="BB318" s="355"/>
      <c r="BC318" s="355"/>
      <c r="BD318" s="355"/>
      <c r="BE318" s="76">
        <f t="shared" si="98"/>
        <v>0</v>
      </c>
      <c r="BF318" s="355"/>
      <c r="BG318" s="355"/>
      <c r="BH318" s="355"/>
      <c r="BI318" s="355"/>
      <c r="BJ318" s="355"/>
      <c r="BK318" s="355"/>
      <c r="BL318" s="76">
        <f t="shared" si="99"/>
        <v>0</v>
      </c>
      <c r="BM318" s="355"/>
      <c r="BN318" s="355"/>
      <c r="BO318" s="355"/>
      <c r="BP318" s="355"/>
      <c r="BQ318" s="355"/>
      <c r="BR318" s="355"/>
      <c r="BS318" s="76">
        <f t="shared" si="100"/>
        <v>0</v>
      </c>
      <c r="BT318" s="355"/>
      <c r="BU318" s="355"/>
      <c r="BV318" s="355"/>
      <c r="BW318" s="355"/>
      <c r="BX318" s="355"/>
      <c r="BY318" s="355"/>
      <c r="BZ318" s="76">
        <f t="shared" si="101"/>
        <v>0</v>
      </c>
      <c r="CA318" s="355"/>
      <c r="CB318" s="355"/>
      <c r="CC318" s="355"/>
      <c r="CD318" s="355"/>
      <c r="CE318" s="355"/>
      <c r="CF318" s="355"/>
      <c r="CG318" s="76">
        <f t="shared" si="102"/>
        <v>0</v>
      </c>
      <c r="CH318" s="355"/>
      <c r="CI318" s="355"/>
      <c r="CJ318" s="355"/>
      <c r="CK318" s="355"/>
      <c r="CL318" s="355"/>
      <c r="CM318" s="355"/>
      <c r="CN318" s="76">
        <f t="shared" si="103"/>
        <v>0</v>
      </c>
      <c r="CP318" s="75">
        <f t="shared" si="104"/>
        <v>303</v>
      </c>
      <c r="CQ318" s="76">
        <f t="shared" si="105"/>
        <v>0</v>
      </c>
      <c r="CR318" s="76">
        <f t="shared" si="106"/>
        <v>0</v>
      </c>
      <c r="CS318" s="76">
        <f t="shared" si="107"/>
        <v>0</v>
      </c>
    </row>
    <row r="319" spans="1:97" ht="18" customHeight="1" x14ac:dyDescent="0.25">
      <c r="A319" s="75">
        <f t="shared" si="108"/>
        <v>304</v>
      </c>
      <c r="B319" s="355"/>
      <c r="C319" s="355"/>
      <c r="D319" s="355"/>
      <c r="E319" s="355"/>
      <c r="F319" s="355"/>
      <c r="G319" s="355"/>
      <c r="H319" s="76">
        <f t="shared" si="110"/>
        <v>0</v>
      </c>
      <c r="I319" s="355"/>
      <c r="J319" s="355"/>
      <c r="K319" s="355"/>
      <c r="L319" s="355"/>
      <c r="M319" s="355"/>
      <c r="N319" s="355"/>
      <c r="O319" s="76">
        <f t="shared" si="111"/>
        <v>0</v>
      </c>
      <c r="P319" s="355"/>
      <c r="Q319" s="355"/>
      <c r="R319" s="355"/>
      <c r="S319" s="355"/>
      <c r="T319" s="355"/>
      <c r="U319" s="355"/>
      <c r="V319" s="76">
        <f t="shared" si="93"/>
        <v>0</v>
      </c>
      <c r="W319" s="355"/>
      <c r="X319" s="355"/>
      <c r="Y319" s="355"/>
      <c r="Z319" s="355"/>
      <c r="AA319" s="355"/>
      <c r="AB319" s="355"/>
      <c r="AC319" s="76">
        <f t="shared" si="94"/>
        <v>0</v>
      </c>
      <c r="AD319" s="355"/>
      <c r="AE319" s="355"/>
      <c r="AF319" s="355"/>
      <c r="AG319" s="355"/>
      <c r="AH319" s="355"/>
      <c r="AI319" s="355"/>
      <c r="AJ319" s="76">
        <f t="shared" si="112"/>
        <v>0</v>
      </c>
      <c r="AK319" s="355"/>
      <c r="AL319" s="355"/>
      <c r="AM319" s="355"/>
      <c r="AN319" s="355"/>
      <c r="AO319" s="355"/>
      <c r="AP319" s="355"/>
      <c r="AQ319" s="76">
        <f t="shared" si="113"/>
        <v>0</v>
      </c>
      <c r="AS319" s="75">
        <f t="shared" si="114"/>
        <v>304</v>
      </c>
      <c r="AT319" s="76">
        <f t="shared" si="95"/>
        <v>0</v>
      </c>
      <c r="AU319" s="76">
        <f t="shared" si="96"/>
        <v>0</v>
      </c>
      <c r="AV319" s="76">
        <f t="shared" si="97"/>
        <v>0</v>
      </c>
      <c r="AX319" s="75">
        <f t="shared" si="109"/>
        <v>304</v>
      </c>
      <c r="AY319" s="355"/>
      <c r="AZ319" s="355"/>
      <c r="BA319" s="355"/>
      <c r="BB319" s="355"/>
      <c r="BC319" s="355"/>
      <c r="BD319" s="355"/>
      <c r="BE319" s="76">
        <f t="shared" si="98"/>
        <v>0</v>
      </c>
      <c r="BF319" s="355"/>
      <c r="BG319" s="355"/>
      <c r="BH319" s="355"/>
      <c r="BI319" s="355"/>
      <c r="BJ319" s="355"/>
      <c r="BK319" s="355"/>
      <c r="BL319" s="76">
        <f t="shared" si="99"/>
        <v>0</v>
      </c>
      <c r="BM319" s="355"/>
      <c r="BN319" s="355"/>
      <c r="BO319" s="355"/>
      <c r="BP319" s="355"/>
      <c r="BQ319" s="355"/>
      <c r="BR319" s="355"/>
      <c r="BS319" s="76">
        <f t="shared" si="100"/>
        <v>0</v>
      </c>
      <c r="BT319" s="355"/>
      <c r="BU319" s="355"/>
      <c r="BV319" s="355"/>
      <c r="BW319" s="355"/>
      <c r="BX319" s="355"/>
      <c r="BY319" s="355"/>
      <c r="BZ319" s="76">
        <f t="shared" si="101"/>
        <v>0</v>
      </c>
      <c r="CA319" s="355"/>
      <c r="CB319" s="355"/>
      <c r="CC319" s="355"/>
      <c r="CD319" s="355"/>
      <c r="CE319" s="355"/>
      <c r="CF319" s="355"/>
      <c r="CG319" s="76">
        <f t="shared" si="102"/>
        <v>0</v>
      </c>
      <c r="CH319" s="355"/>
      <c r="CI319" s="355"/>
      <c r="CJ319" s="355"/>
      <c r="CK319" s="355"/>
      <c r="CL319" s="355"/>
      <c r="CM319" s="355"/>
      <c r="CN319" s="76">
        <f t="shared" si="103"/>
        <v>0</v>
      </c>
      <c r="CP319" s="75">
        <f t="shared" si="104"/>
        <v>304</v>
      </c>
      <c r="CQ319" s="76">
        <f t="shared" si="105"/>
        <v>0</v>
      </c>
      <c r="CR319" s="76">
        <f t="shared" si="106"/>
        <v>0</v>
      </c>
      <c r="CS319" s="76">
        <f t="shared" si="107"/>
        <v>0</v>
      </c>
    </row>
    <row r="320" spans="1:97" ht="18" customHeight="1" x14ac:dyDescent="0.25">
      <c r="A320" s="75">
        <f t="shared" si="108"/>
        <v>305</v>
      </c>
      <c r="B320" s="355"/>
      <c r="C320" s="355"/>
      <c r="D320" s="355"/>
      <c r="E320" s="355"/>
      <c r="F320" s="355"/>
      <c r="G320" s="355"/>
      <c r="H320" s="76">
        <f t="shared" si="110"/>
        <v>0</v>
      </c>
      <c r="I320" s="355"/>
      <c r="J320" s="355"/>
      <c r="K320" s="355"/>
      <c r="L320" s="355"/>
      <c r="M320" s="355"/>
      <c r="N320" s="355"/>
      <c r="O320" s="76">
        <f t="shared" si="111"/>
        <v>0</v>
      </c>
      <c r="P320" s="355"/>
      <c r="Q320" s="355"/>
      <c r="R320" s="355"/>
      <c r="S320" s="355"/>
      <c r="T320" s="355"/>
      <c r="U320" s="355"/>
      <c r="V320" s="76">
        <f t="shared" si="93"/>
        <v>0</v>
      </c>
      <c r="W320" s="355"/>
      <c r="X320" s="355"/>
      <c r="Y320" s="355"/>
      <c r="Z320" s="355"/>
      <c r="AA320" s="355"/>
      <c r="AB320" s="355"/>
      <c r="AC320" s="76">
        <f t="shared" si="94"/>
        <v>0</v>
      </c>
      <c r="AD320" s="355"/>
      <c r="AE320" s="355"/>
      <c r="AF320" s="355"/>
      <c r="AG320" s="355"/>
      <c r="AH320" s="355"/>
      <c r="AI320" s="355"/>
      <c r="AJ320" s="76">
        <f t="shared" si="112"/>
        <v>0</v>
      </c>
      <c r="AK320" s="355"/>
      <c r="AL320" s="355"/>
      <c r="AM320" s="355"/>
      <c r="AN320" s="355"/>
      <c r="AO320" s="355"/>
      <c r="AP320" s="355"/>
      <c r="AQ320" s="76">
        <f t="shared" si="113"/>
        <v>0</v>
      </c>
      <c r="AS320" s="75">
        <f t="shared" si="114"/>
        <v>305</v>
      </c>
      <c r="AT320" s="76">
        <f t="shared" si="95"/>
        <v>0</v>
      </c>
      <c r="AU320" s="76">
        <f t="shared" si="96"/>
        <v>0</v>
      </c>
      <c r="AV320" s="76">
        <f t="shared" si="97"/>
        <v>0</v>
      </c>
      <c r="AX320" s="75">
        <f t="shared" si="109"/>
        <v>305</v>
      </c>
      <c r="AY320" s="355"/>
      <c r="AZ320" s="355"/>
      <c r="BA320" s="355"/>
      <c r="BB320" s="355"/>
      <c r="BC320" s="355"/>
      <c r="BD320" s="355"/>
      <c r="BE320" s="76">
        <f t="shared" si="98"/>
        <v>0</v>
      </c>
      <c r="BF320" s="355"/>
      <c r="BG320" s="355"/>
      <c r="BH320" s="355"/>
      <c r="BI320" s="355"/>
      <c r="BJ320" s="355"/>
      <c r="BK320" s="355"/>
      <c r="BL320" s="76">
        <f t="shared" si="99"/>
        <v>0</v>
      </c>
      <c r="BM320" s="355"/>
      <c r="BN320" s="355"/>
      <c r="BO320" s="355"/>
      <c r="BP320" s="355"/>
      <c r="BQ320" s="355"/>
      <c r="BR320" s="355"/>
      <c r="BS320" s="76">
        <f t="shared" si="100"/>
        <v>0</v>
      </c>
      <c r="BT320" s="355"/>
      <c r="BU320" s="355"/>
      <c r="BV320" s="355"/>
      <c r="BW320" s="355"/>
      <c r="BX320" s="355"/>
      <c r="BY320" s="355"/>
      <c r="BZ320" s="76">
        <f t="shared" si="101"/>
        <v>0</v>
      </c>
      <c r="CA320" s="355"/>
      <c r="CB320" s="355"/>
      <c r="CC320" s="355"/>
      <c r="CD320" s="355"/>
      <c r="CE320" s="355"/>
      <c r="CF320" s="355"/>
      <c r="CG320" s="76">
        <f t="shared" si="102"/>
        <v>0</v>
      </c>
      <c r="CH320" s="355"/>
      <c r="CI320" s="355"/>
      <c r="CJ320" s="355"/>
      <c r="CK320" s="355"/>
      <c r="CL320" s="355"/>
      <c r="CM320" s="355"/>
      <c r="CN320" s="76">
        <f t="shared" si="103"/>
        <v>0</v>
      </c>
      <c r="CP320" s="75">
        <f t="shared" si="104"/>
        <v>305</v>
      </c>
      <c r="CQ320" s="76">
        <f t="shared" si="105"/>
        <v>0</v>
      </c>
      <c r="CR320" s="76">
        <f t="shared" si="106"/>
        <v>0</v>
      </c>
      <c r="CS320" s="76">
        <f t="shared" si="107"/>
        <v>0</v>
      </c>
    </row>
    <row r="321" spans="1:97" ht="18" customHeight="1" x14ac:dyDescent="0.25">
      <c r="A321" s="75">
        <f t="shared" si="108"/>
        <v>306</v>
      </c>
      <c r="B321" s="355"/>
      <c r="C321" s="355"/>
      <c r="D321" s="355"/>
      <c r="E321" s="355"/>
      <c r="F321" s="355"/>
      <c r="G321" s="355"/>
      <c r="H321" s="76">
        <f t="shared" si="110"/>
        <v>0</v>
      </c>
      <c r="I321" s="355"/>
      <c r="J321" s="355"/>
      <c r="K321" s="355"/>
      <c r="L321" s="355"/>
      <c r="M321" s="355"/>
      <c r="N321" s="355"/>
      <c r="O321" s="76">
        <f t="shared" si="111"/>
        <v>0</v>
      </c>
      <c r="P321" s="355"/>
      <c r="Q321" s="355"/>
      <c r="R321" s="355"/>
      <c r="S321" s="355"/>
      <c r="T321" s="355"/>
      <c r="U321" s="355"/>
      <c r="V321" s="76">
        <f t="shared" si="93"/>
        <v>0</v>
      </c>
      <c r="W321" s="355"/>
      <c r="X321" s="355"/>
      <c r="Y321" s="355"/>
      <c r="Z321" s="355"/>
      <c r="AA321" s="355"/>
      <c r="AB321" s="355"/>
      <c r="AC321" s="76">
        <f t="shared" si="94"/>
        <v>0</v>
      </c>
      <c r="AD321" s="355"/>
      <c r="AE321" s="355"/>
      <c r="AF321" s="355"/>
      <c r="AG321" s="355"/>
      <c r="AH321" s="355"/>
      <c r="AI321" s="355"/>
      <c r="AJ321" s="76">
        <f t="shared" si="112"/>
        <v>0</v>
      </c>
      <c r="AK321" s="355"/>
      <c r="AL321" s="355"/>
      <c r="AM321" s="355"/>
      <c r="AN321" s="355"/>
      <c r="AO321" s="355"/>
      <c r="AP321" s="355"/>
      <c r="AQ321" s="76">
        <f t="shared" si="113"/>
        <v>0</v>
      </c>
      <c r="AS321" s="75">
        <f t="shared" si="114"/>
        <v>306</v>
      </c>
      <c r="AT321" s="76">
        <f t="shared" si="95"/>
        <v>0</v>
      </c>
      <c r="AU321" s="76">
        <f t="shared" si="96"/>
        <v>0</v>
      </c>
      <c r="AV321" s="76">
        <f t="shared" si="97"/>
        <v>0</v>
      </c>
      <c r="AX321" s="75">
        <f t="shared" si="109"/>
        <v>306</v>
      </c>
      <c r="AY321" s="355"/>
      <c r="AZ321" s="355"/>
      <c r="BA321" s="355"/>
      <c r="BB321" s="355"/>
      <c r="BC321" s="355"/>
      <c r="BD321" s="355"/>
      <c r="BE321" s="76">
        <f t="shared" si="98"/>
        <v>0</v>
      </c>
      <c r="BF321" s="355"/>
      <c r="BG321" s="355"/>
      <c r="BH321" s="355"/>
      <c r="BI321" s="355"/>
      <c r="BJ321" s="355"/>
      <c r="BK321" s="355"/>
      <c r="BL321" s="76">
        <f t="shared" si="99"/>
        <v>0</v>
      </c>
      <c r="BM321" s="355"/>
      <c r="BN321" s="355"/>
      <c r="BO321" s="355"/>
      <c r="BP321" s="355"/>
      <c r="BQ321" s="355"/>
      <c r="BR321" s="355"/>
      <c r="BS321" s="76">
        <f t="shared" si="100"/>
        <v>0</v>
      </c>
      <c r="BT321" s="355"/>
      <c r="BU321" s="355"/>
      <c r="BV321" s="355"/>
      <c r="BW321" s="355"/>
      <c r="BX321" s="355"/>
      <c r="BY321" s="355"/>
      <c r="BZ321" s="76">
        <f t="shared" si="101"/>
        <v>0</v>
      </c>
      <c r="CA321" s="355"/>
      <c r="CB321" s="355"/>
      <c r="CC321" s="355"/>
      <c r="CD321" s="355"/>
      <c r="CE321" s="355"/>
      <c r="CF321" s="355"/>
      <c r="CG321" s="76">
        <f t="shared" si="102"/>
        <v>0</v>
      </c>
      <c r="CH321" s="355"/>
      <c r="CI321" s="355"/>
      <c r="CJ321" s="355"/>
      <c r="CK321" s="355"/>
      <c r="CL321" s="355"/>
      <c r="CM321" s="355"/>
      <c r="CN321" s="76">
        <f t="shared" si="103"/>
        <v>0</v>
      </c>
      <c r="CP321" s="75">
        <f t="shared" si="104"/>
        <v>306</v>
      </c>
      <c r="CQ321" s="76">
        <f t="shared" si="105"/>
        <v>0</v>
      </c>
      <c r="CR321" s="76">
        <f t="shared" si="106"/>
        <v>0</v>
      </c>
      <c r="CS321" s="76">
        <f t="shared" si="107"/>
        <v>0</v>
      </c>
    </row>
    <row r="322" spans="1:97" ht="18" customHeight="1" x14ac:dyDescent="0.25">
      <c r="A322" s="75">
        <f t="shared" si="108"/>
        <v>307</v>
      </c>
      <c r="B322" s="355"/>
      <c r="C322" s="355"/>
      <c r="D322" s="355"/>
      <c r="E322" s="355"/>
      <c r="F322" s="355"/>
      <c r="G322" s="355"/>
      <c r="H322" s="76">
        <f t="shared" si="110"/>
        <v>0</v>
      </c>
      <c r="I322" s="355"/>
      <c r="J322" s="355"/>
      <c r="K322" s="355"/>
      <c r="L322" s="355"/>
      <c r="M322" s="355"/>
      <c r="N322" s="355"/>
      <c r="O322" s="76">
        <f t="shared" si="111"/>
        <v>0</v>
      </c>
      <c r="P322" s="355"/>
      <c r="Q322" s="355"/>
      <c r="R322" s="355"/>
      <c r="S322" s="355"/>
      <c r="T322" s="355"/>
      <c r="U322" s="355"/>
      <c r="V322" s="76">
        <f t="shared" si="93"/>
        <v>0</v>
      </c>
      <c r="W322" s="355"/>
      <c r="X322" s="355"/>
      <c r="Y322" s="355"/>
      <c r="Z322" s="355"/>
      <c r="AA322" s="355"/>
      <c r="AB322" s="355"/>
      <c r="AC322" s="76">
        <f t="shared" si="94"/>
        <v>0</v>
      </c>
      <c r="AD322" s="355"/>
      <c r="AE322" s="355"/>
      <c r="AF322" s="355"/>
      <c r="AG322" s="355"/>
      <c r="AH322" s="355"/>
      <c r="AI322" s="355"/>
      <c r="AJ322" s="76">
        <f t="shared" si="112"/>
        <v>0</v>
      </c>
      <c r="AK322" s="355"/>
      <c r="AL322" s="355"/>
      <c r="AM322" s="355"/>
      <c r="AN322" s="355"/>
      <c r="AO322" s="355"/>
      <c r="AP322" s="355"/>
      <c r="AQ322" s="76">
        <f t="shared" si="113"/>
        <v>0</v>
      </c>
      <c r="AS322" s="75">
        <f t="shared" si="114"/>
        <v>307</v>
      </c>
      <c r="AT322" s="76">
        <f t="shared" si="95"/>
        <v>0</v>
      </c>
      <c r="AU322" s="76">
        <f t="shared" si="96"/>
        <v>0</v>
      </c>
      <c r="AV322" s="76">
        <f t="shared" si="97"/>
        <v>0</v>
      </c>
      <c r="AX322" s="75">
        <f t="shared" si="109"/>
        <v>307</v>
      </c>
      <c r="AY322" s="355"/>
      <c r="AZ322" s="355"/>
      <c r="BA322" s="355"/>
      <c r="BB322" s="355"/>
      <c r="BC322" s="355"/>
      <c r="BD322" s="355"/>
      <c r="BE322" s="76">
        <f t="shared" si="98"/>
        <v>0</v>
      </c>
      <c r="BF322" s="355"/>
      <c r="BG322" s="355"/>
      <c r="BH322" s="355"/>
      <c r="BI322" s="355"/>
      <c r="BJ322" s="355"/>
      <c r="BK322" s="355"/>
      <c r="BL322" s="76">
        <f t="shared" si="99"/>
        <v>0</v>
      </c>
      <c r="BM322" s="355"/>
      <c r="BN322" s="355"/>
      <c r="BO322" s="355"/>
      <c r="BP322" s="355"/>
      <c r="BQ322" s="355"/>
      <c r="BR322" s="355"/>
      <c r="BS322" s="76">
        <f t="shared" si="100"/>
        <v>0</v>
      </c>
      <c r="BT322" s="355"/>
      <c r="BU322" s="355"/>
      <c r="BV322" s="355"/>
      <c r="BW322" s="355"/>
      <c r="BX322" s="355"/>
      <c r="BY322" s="355"/>
      <c r="BZ322" s="76">
        <f t="shared" si="101"/>
        <v>0</v>
      </c>
      <c r="CA322" s="355"/>
      <c r="CB322" s="355"/>
      <c r="CC322" s="355"/>
      <c r="CD322" s="355"/>
      <c r="CE322" s="355"/>
      <c r="CF322" s="355"/>
      <c r="CG322" s="76">
        <f t="shared" si="102"/>
        <v>0</v>
      </c>
      <c r="CH322" s="355"/>
      <c r="CI322" s="355"/>
      <c r="CJ322" s="355"/>
      <c r="CK322" s="355"/>
      <c r="CL322" s="355"/>
      <c r="CM322" s="355"/>
      <c r="CN322" s="76">
        <f t="shared" si="103"/>
        <v>0</v>
      </c>
      <c r="CP322" s="75">
        <f t="shared" si="104"/>
        <v>307</v>
      </c>
      <c r="CQ322" s="76">
        <f t="shared" si="105"/>
        <v>0</v>
      </c>
      <c r="CR322" s="76">
        <f t="shared" si="106"/>
        <v>0</v>
      </c>
      <c r="CS322" s="76">
        <f t="shared" si="107"/>
        <v>0</v>
      </c>
    </row>
    <row r="323" spans="1:97" ht="18" customHeight="1" x14ac:dyDescent="0.25">
      <c r="A323" s="75">
        <f t="shared" si="108"/>
        <v>308</v>
      </c>
      <c r="B323" s="355"/>
      <c r="C323" s="355"/>
      <c r="D323" s="355"/>
      <c r="E323" s="355"/>
      <c r="F323" s="355"/>
      <c r="G323" s="355"/>
      <c r="H323" s="76">
        <f t="shared" si="110"/>
        <v>0</v>
      </c>
      <c r="I323" s="355"/>
      <c r="J323" s="355"/>
      <c r="K323" s="355"/>
      <c r="L323" s="355"/>
      <c r="M323" s="355"/>
      <c r="N323" s="355"/>
      <c r="O323" s="76">
        <f t="shared" si="111"/>
        <v>0</v>
      </c>
      <c r="P323" s="355"/>
      <c r="Q323" s="355"/>
      <c r="R323" s="355"/>
      <c r="S323" s="355"/>
      <c r="T323" s="355"/>
      <c r="U323" s="355"/>
      <c r="V323" s="76">
        <f t="shared" si="93"/>
        <v>0</v>
      </c>
      <c r="W323" s="355"/>
      <c r="X323" s="355"/>
      <c r="Y323" s="355"/>
      <c r="Z323" s="355"/>
      <c r="AA323" s="355"/>
      <c r="AB323" s="355"/>
      <c r="AC323" s="76">
        <f t="shared" si="94"/>
        <v>0</v>
      </c>
      <c r="AD323" s="355"/>
      <c r="AE323" s="355"/>
      <c r="AF323" s="355"/>
      <c r="AG323" s="355"/>
      <c r="AH323" s="355"/>
      <c r="AI323" s="355"/>
      <c r="AJ323" s="76">
        <f t="shared" si="112"/>
        <v>0</v>
      </c>
      <c r="AK323" s="355"/>
      <c r="AL323" s="355"/>
      <c r="AM323" s="355"/>
      <c r="AN323" s="355"/>
      <c r="AO323" s="355"/>
      <c r="AP323" s="355"/>
      <c r="AQ323" s="76">
        <f t="shared" si="113"/>
        <v>0</v>
      </c>
      <c r="AS323" s="75">
        <f t="shared" si="114"/>
        <v>308</v>
      </c>
      <c r="AT323" s="76">
        <f t="shared" si="95"/>
        <v>0</v>
      </c>
      <c r="AU323" s="76">
        <f t="shared" si="96"/>
        <v>0</v>
      </c>
      <c r="AV323" s="76">
        <f t="shared" si="97"/>
        <v>0</v>
      </c>
      <c r="AX323" s="75">
        <f t="shared" si="109"/>
        <v>308</v>
      </c>
      <c r="AY323" s="355"/>
      <c r="AZ323" s="355"/>
      <c r="BA323" s="355"/>
      <c r="BB323" s="355"/>
      <c r="BC323" s="355"/>
      <c r="BD323" s="355"/>
      <c r="BE323" s="76">
        <f t="shared" si="98"/>
        <v>0</v>
      </c>
      <c r="BF323" s="355"/>
      <c r="BG323" s="355"/>
      <c r="BH323" s="355"/>
      <c r="BI323" s="355"/>
      <c r="BJ323" s="355"/>
      <c r="BK323" s="355"/>
      <c r="BL323" s="76">
        <f t="shared" si="99"/>
        <v>0</v>
      </c>
      <c r="BM323" s="355"/>
      <c r="BN323" s="355"/>
      <c r="BO323" s="355"/>
      <c r="BP323" s="355"/>
      <c r="BQ323" s="355"/>
      <c r="BR323" s="355"/>
      <c r="BS323" s="76">
        <f t="shared" si="100"/>
        <v>0</v>
      </c>
      <c r="BT323" s="355"/>
      <c r="BU323" s="355"/>
      <c r="BV323" s="355"/>
      <c r="BW323" s="355"/>
      <c r="BX323" s="355"/>
      <c r="BY323" s="355"/>
      <c r="BZ323" s="76">
        <f t="shared" si="101"/>
        <v>0</v>
      </c>
      <c r="CA323" s="355"/>
      <c r="CB323" s="355"/>
      <c r="CC323" s="355"/>
      <c r="CD323" s="355"/>
      <c r="CE323" s="355"/>
      <c r="CF323" s="355"/>
      <c r="CG323" s="76">
        <f t="shared" si="102"/>
        <v>0</v>
      </c>
      <c r="CH323" s="355"/>
      <c r="CI323" s="355"/>
      <c r="CJ323" s="355"/>
      <c r="CK323" s="355"/>
      <c r="CL323" s="355"/>
      <c r="CM323" s="355"/>
      <c r="CN323" s="76">
        <f t="shared" si="103"/>
        <v>0</v>
      </c>
      <c r="CP323" s="75">
        <f t="shared" si="104"/>
        <v>308</v>
      </c>
      <c r="CQ323" s="76">
        <f t="shared" si="105"/>
        <v>0</v>
      </c>
      <c r="CR323" s="76">
        <f t="shared" si="106"/>
        <v>0</v>
      </c>
      <c r="CS323" s="76">
        <f t="shared" si="107"/>
        <v>0</v>
      </c>
    </row>
    <row r="324" spans="1:97" ht="18" customHeight="1" x14ac:dyDescent="0.25">
      <c r="A324" s="75">
        <f t="shared" si="108"/>
        <v>309</v>
      </c>
      <c r="B324" s="355"/>
      <c r="C324" s="355"/>
      <c r="D324" s="355"/>
      <c r="E324" s="355"/>
      <c r="F324" s="355"/>
      <c r="G324" s="355"/>
      <c r="H324" s="76">
        <f t="shared" si="110"/>
        <v>0</v>
      </c>
      <c r="I324" s="355"/>
      <c r="J324" s="355"/>
      <c r="K324" s="355"/>
      <c r="L324" s="355"/>
      <c r="M324" s="355"/>
      <c r="N324" s="355"/>
      <c r="O324" s="76">
        <f t="shared" si="111"/>
        <v>0</v>
      </c>
      <c r="P324" s="355"/>
      <c r="Q324" s="355"/>
      <c r="R324" s="355"/>
      <c r="S324" s="355"/>
      <c r="T324" s="355"/>
      <c r="U324" s="355"/>
      <c r="V324" s="76">
        <f t="shared" si="93"/>
        <v>0</v>
      </c>
      <c r="W324" s="355"/>
      <c r="X324" s="355"/>
      <c r="Y324" s="355"/>
      <c r="Z324" s="355"/>
      <c r="AA324" s="355"/>
      <c r="AB324" s="355"/>
      <c r="AC324" s="76">
        <f t="shared" si="94"/>
        <v>0</v>
      </c>
      <c r="AD324" s="355"/>
      <c r="AE324" s="355"/>
      <c r="AF324" s="355"/>
      <c r="AG324" s="355"/>
      <c r="AH324" s="355"/>
      <c r="AI324" s="355"/>
      <c r="AJ324" s="76">
        <f t="shared" si="112"/>
        <v>0</v>
      </c>
      <c r="AK324" s="355"/>
      <c r="AL324" s="355"/>
      <c r="AM324" s="355"/>
      <c r="AN324" s="355"/>
      <c r="AO324" s="355"/>
      <c r="AP324" s="355"/>
      <c r="AQ324" s="76">
        <f t="shared" si="113"/>
        <v>0</v>
      </c>
      <c r="AS324" s="75">
        <f t="shared" si="114"/>
        <v>309</v>
      </c>
      <c r="AT324" s="76">
        <f t="shared" si="95"/>
        <v>0</v>
      </c>
      <c r="AU324" s="76">
        <f t="shared" si="96"/>
        <v>0</v>
      </c>
      <c r="AV324" s="76">
        <f t="shared" si="97"/>
        <v>0</v>
      </c>
      <c r="AX324" s="75">
        <f t="shared" si="109"/>
        <v>309</v>
      </c>
      <c r="AY324" s="355"/>
      <c r="AZ324" s="355"/>
      <c r="BA324" s="355"/>
      <c r="BB324" s="355"/>
      <c r="BC324" s="355"/>
      <c r="BD324" s="355"/>
      <c r="BE324" s="76">
        <f t="shared" si="98"/>
        <v>0</v>
      </c>
      <c r="BF324" s="355"/>
      <c r="BG324" s="355"/>
      <c r="BH324" s="355"/>
      <c r="BI324" s="355"/>
      <c r="BJ324" s="355"/>
      <c r="BK324" s="355"/>
      <c r="BL324" s="76">
        <f t="shared" si="99"/>
        <v>0</v>
      </c>
      <c r="BM324" s="355"/>
      <c r="BN324" s="355"/>
      <c r="BO324" s="355"/>
      <c r="BP324" s="355"/>
      <c r="BQ324" s="355"/>
      <c r="BR324" s="355"/>
      <c r="BS324" s="76">
        <f t="shared" si="100"/>
        <v>0</v>
      </c>
      <c r="BT324" s="355"/>
      <c r="BU324" s="355"/>
      <c r="BV324" s="355"/>
      <c r="BW324" s="355"/>
      <c r="BX324" s="355"/>
      <c r="BY324" s="355"/>
      <c r="BZ324" s="76">
        <f t="shared" si="101"/>
        <v>0</v>
      </c>
      <c r="CA324" s="355"/>
      <c r="CB324" s="355"/>
      <c r="CC324" s="355"/>
      <c r="CD324" s="355"/>
      <c r="CE324" s="355"/>
      <c r="CF324" s="355"/>
      <c r="CG324" s="76">
        <f t="shared" si="102"/>
        <v>0</v>
      </c>
      <c r="CH324" s="355"/>
      <c r="CI324" s="355"/>
      <c r="CJ324" s="355"/>
      <c r="CK324" s="355"/>
      <c r="CL324" s="355"/>
      <c r="CM324" s="355"/>
      <c r="CN324" s="76">
        <f t="shared" si="103"/>
        <v>0</v>
      </c>
      <c r="CP324" s="75">
        <f t="shared" si="104"/>
        <v>309</v>
      </c>
      <c r="CQ324" s="76">
        <f t="shared" si="105"/>
        <v>0</v>
      </c>
      <c r="CR324" s="76">
        <f t="shared" si="106"/>
        <v>0</v>
      </c>
      <c r="CS324" s="76">
        <f t="shared" si="107"/>
        <v>0</v>
      </c>
    </row>
    <row r="325" spans="1:97" ht="18" customHeight="1" x14ac:dyDescent="0.25">
      <c r="A325" s="75">
        <f t="shared" si="108"/>
        <v>310</v>
      </c>
      <c r="B325" s="355"/>
      <c r="C325" s="355"/>
      <c r="D325" s="355"/>
      <c r="E325" s="355"/>
      <c r="F325" s="355"/>
      <c r="G325" s="355"/>
      <c r="H325" s="76">
        <f t="shared" si="110"/>
        <v>0</v>
      </c>
      <c r="I325" s="355"/>
      <c r="J325" s="355"/>
      <c r="K325" s="355"/>
      <c r="L325" s="355"/>
      <c r="M325" s="355"/>
      <c r="N325" s="355"/>
      <c r="O325" s="76">
        <f t="shared" si="111"/>
        <v>0</v>
      </c>
      <c r="P325" s="355"/>
      <c r="Q325" s="355"/>
      <c r="R325" s="355"/>
      <c r="S325" s="355"/>
      <c r="T325" s="355"/>
      <c r="U325" s="355"/>
      <c r="V325" s="76">
        <f t="shared" si="93"/>
        <v>0</v>
      </c>
      <c r="W325" s="355"/>
      <c r="X325" s="355"/>
      <c r="Y325" s="355"/>
      <c r="Z325" s="355"/>
      <c r="AA325" s="355"/>
      <c r="AB325" s="355"/>
      <c r="AC325" s="76">
        <f t="shared" si="94"/>
        <v>0</v>
      </c>
      <c r="AD325" s="355"/>
      <c r="AE325" s="355"/>
      <c r="AF325" s="355"/>
      <c r="AG325" s="355"/>
      <c r="AH325" s="355"/>
      <c r="AI325" s="355"/>
      <c r="AJ325" s="76">
        <f t="shared" si="112"/>
        <v>0</v>
      </c>
      <c r="AK325" s="355"/>
      <c r="AL325" s="355"/>
      <c r="AM325" s="355"/>
      <c r="AN325" s="355"/>
      <c r="AO325" s="355"/>
      <c r="AP325" s="355"/>
      <c r="AQ325" s="76">
        <f t="shared" si="113"/>
        <v>0</v>
      </c>
      <c r="AS325" s="75">
        <f t="shared" si="114"/>
        <v>310</v>
      </c>
      <c r="AT325" s="76">
        <f t="shared" si="95"/>
        <v>0</v>
      </c>
      <c r="AU325" s="76">
        <f t="shared" si="96"/>
        <v>0</v>
      </c>
      <c r="AV325" s="76">
        <f t="shared" si="97"/>
        <v>0</v>
      </c>
      <c r="AX325" s="75">
        <f t="shared" si="109"/>
        <v>310</v>
      </c>
      <c r="AY325" s="355"/>
      <c r="AZ325" s="355"/>
      <c r="BA325" s="355"/>
      <c r="BB325" s="355"/>
      <c r="BC325" s="355"/>
      <c r="BD325" s="355"/>
      <c r="BE325" s="76">
        <f t="shared" si="98"/>
        <v>0</v>
      </c>
      <c r="BF325" s="355"/>
      <c r="BG325" s="355"/>
      <c r="BH325" s="355"/>
      <c r="BI325" s="355"/>
      <c r="BJ325" s="355"/>
      <c r="BK325" s="355"/>
      <c r="BL325" s="76">
        <f t="shared" si="99"/>
        <v>0</v>
      </c>
      <c r="BM325" s="355"/>
      <c r="BN325" s="355"/>
      <c r="BO325" s="355"/>
      <c r="BP325" s="355"/>
      <c r="BQ325" s="355"/>
      <c r="BR325" s="355"/>
      <c r="BS325" s="76">
        <f t="shared" si="100"/>
        <v>0</v>
      </c>
      <c r="BT325" s="355"/>
      <c r="BU325" s="355"/>
      <c r="BV325" s="355"/>
      <c r="BW325" s="355"/>
      <c r="BX325" s="355"/>
      <c r="BY325" s="355"/>
      <c r="BZ325" s="76">
        <f t="shared" si="101"/>
        <v>0</v>
      </c>
      <c r="CA325" s="355"/>
      <c r="CB325" s="355"/>
      <c r="CC325" s="355"/>
      <c r="CD325" s="355"/>
      <c r="CE325" s="355"/>
      <c r="CF325" s="355"/>
      <c r="CG325" s="76">
        <f t="shared" si="102"/>
        <v>0</v>
      </c>
      <c r="CH325" s="355"/>
      <c r="CI325" s="355"/>
      <c r="CJ325" s="355"/>
      <c r="CK325" s="355"/>
      <c r="CL325" s="355"/>
      <c r="CM325" s="355"/>
      <c r="CN325" s="76">
        <f t="shared" si="103"/>
        <v>0</v>
      </c>
      <c r="CP325" s="75">
        <f t="shared" si="104"/>
        <v>310</v>
      </c>
      <c r="CQ325" s="76">
        <f t="shared" si="105"/>
        <v>0</v>
      </c>
      <c r="CR325" s="76">
        <f t="shared" si="106"/>
        <v>0</v>
      </c>
      <c r="CS325" s="76">
        <f t="shared" si="107"/>
        <v>0</v>
      </c>
    </row>
    <row r="326" spans="1:97" ht="18" customHeight="1" x14ac:dyDescent="0.25">
      <c r="A326" s="75">
        <f t="shared" si="108"/>
        <v>311</v>
      </c>
      <c r="B326" s="355"/>
      <c r="C326" s="355"/>
      <c r="D326" s="355"/>
      <c r="E326" s="355"/>
      <c r="F326" s="355"/>
      <c r="G326" s="355"/>
      <c r="H326" s="76">
        <f t="shared" si="110"/>
        <v>0</v>
      </c>
      <c r="I326" s="355"/>
      <c r="J326" s="355"/>
      <c r="K326" s="355"/>
      <c r="L326" s="355"/>
      <c r="M326" s="355"/>
      <c r="N326" s="355"/>
      <c r="O326" s="76">
        <f t="shared" si="111"/>
        <v>0</v>
      </c>
      <c r="P326" s="355"/>
      <c r="Q326" s="355"/>
      <c r="R326" s="355"/>
      <c r="S326" s="355"/>
      <c r="T326" s="355"/>
      <c r="U326" s="355"/>
      <c r="V326" s="76">
        <f t="shared" si="93"/>
        <v>0</v>
      </c>
      <c r="W326" s="355"/>
      <c r="X326" s="355"/>
      <c r="Y326" s="355"/>
      <c r="Z326" s="355"/>
      <c r="AA326" s="355"/>
      <c r="AB326" s="355"/>
      <c r="AC326" s="76">
        <f t="shared" si="94"/>
        <v>0</v>
      </c>
      <c r="AD326" s="355"/>
      <c r="AE326" s="355"/>
      <c r="AF326" s="355"/>
      <c r="AG326" s="355"/>
      <c r="AH326" s="355"/>
      <c r="AI326" s="355"/>
      <c r="AJ326" s="76">
        <f t="shared" si="112"/>
        <v>0</v>
      </c>
      <c r="AK326" s="355"/>
      <c r="AL326" s="355"/>
      <c r="AM326" s="355"/>
      <c r="AN326" s="355"/>
      <c r="AO326" s="355"/>
      <c r="AP326" s="355"/>
      <c r="AQ326" s="76">
        <f t="shared" si="113"/>
        <v>0</v>
      </c>
      <c r="AS326" s="75">
        <f t="shared" si="114"/>
        <v>311</v>
      </c>
      <c r="AT326" s="76">
        <f t="shared" si="95"/>
        <v>0</v>
      </c>
      <c r="AU326" s="76">
        <f t="shared" si="96"/>
        <v>0</v>
      </c>
      <c r="AV326" s="76">
        <f t="shared" si="97"/>
        <v>0</v>
      </c>
      <c r="AX326" s="75">
        <f t="shared" si="109"/>
        <v>311</v>
      </c>
      <c r="AY326" s="355"/>
      <c r="AZ326" s="355"/>
      <c r="BA326" s="355"/>
      <c r="BB326" s="355"/>
      <c r="BC326" s="355"/>
      <c r="BD326" s="355"/>
      <c r="BE326" s="76">
        <f t="shared" si="98"/>
        <v>0</v>
      </c>
      <c r="BF326" s="355"/>
      <c r="BG326" s="355"/>
      <c r="BH326" s="355"/>
      <c r="BI326" s="355"/>
      <c r="BJ326" s="355"/>
      <c r="BK326" s="355"/>
      <c r="BL326" s="76">
        <f t="shared" si="99"/>
        <v>0</v>
      </c>
      <c r="BM326" s="355"/>
      <c r="BN326" s="355"/>
      <c r="BO326" s="355"/>
      <c r="BP326" s="355"/>
      <c r="BQ326" s="355"/>
      <c r="BR326" s="355"/>
      <c r="BS326" s="76">
        <f t="shared" si="100"/>
        <v>0</v>
      </c>
      <c r="BT326" s="355"/>
      <c r="BU326" s="355"/>
      <c r="BV326" s="355"/>
      <c r="BW326" s="355"/>
      <c r="BX326" s="355"/>
      <c r="BY326" s="355"/>
      <c r="BZ326" s="76">
        <f t="shared" si="101"/>
        <v>0</v>
      </c>
      <c r="CA326" s="355"/>
      <c r="CB326" s="355"/>
      <c r="CC326" s="355"/>
      <c r="CD326" s="355"/>
      <c r="CE326" s="355"/>
      <c r="CF326" s="355"/>
      <c r="CG326" s="76">
        <f t="shared" si="102"/>
        <v>0</v>
      </c>
      <c r="CH326" s="355"/>
      <c r="CI326" s="355"/>
      <c r="CJ326" s="355"/>
      <c r="CK326" s="355"/>
      <c r="CL326" s="355"/>
      <c r="CM326" s="355"/>
      <c r="CN326" s="76">
        <f t="shared" si="103"/>
        <v>0</v>
      </c>
      <c r="CP326" s="75">
        <f t="shared" si="104"/>
        <v>311</v>
      </c>
      <c r="CQ326" s="76">
        <f t="shared" si="105"/>
        <v>0</v>
      </c>
      <c r="CR326" s="76">
        <f t="shared" si="106"/>
        <v>0</v>
      </c>
      <c r="CS326" s="76">
        <f t="shared" si="107"/>
        <v>0</v>
      </c>
    </row>
    <row r="327" spans="1:97" ht="18" customHeight="1" x14ac:dyDescent="0.25">
      <c r="A327" s="75">
        <f t="shared" si="108"/>
        <v>312</v>
      </c>
      <c r="B327" s="355"/>
      <c r="C327" s="355"/>
      <c r="D327" s="355"/>
      <c r="E327" s="355"/>
      <c r="F327" s="355"/>
      <c r="G327" s="355"/>
      <c r="H327" s="76">
        <f t="shared" si="110"/>
        <v>0</v>
      </c>
      <c r="I327" s="355"/>
      <c r="J327" s="355"/>
      <c r="K327" s="355"/>
      <c r="L327" s="355"/>
      <c r="M327" s="355"/>
      <c r="N327" s="355"/>
      <c r="O327" s="76">
        <f t="shared" si="111"/>
        <v>0</v>
      </c>
      <c r="P327" s="355"/>
      <c r="Q327" s="355"/>
      <c r="R327" s="355"/>
      <c r="S327" s="355"/>
      <c r="T327" s="355"/>
      <c r="U327" s="355"/>
      <c r="V327" s="76">
        <f t="shared" si="93"/>
        <v>0</v>
      </c>
      <c r="W327" s="355"/>
      <c r="X327" s="355"/>
      <c r="Y327" s="355"/>
      <c r="Z327" s="355"/>
      <c r="AA327" s="355"/>
      <c r="AB327" s="355"/>
      <c r="AC327" s="76">
        <f t="shared" si="94"/>
        <v>0</v>
      </c>
      <c r="AD327" s="355"/>
      <c r="AE327" s="355"/>
      <c r="AF327" s="355"/>
      <c r="AG327" s="355"/>
      <c r="AH327" s="355"/>
      <c r="AI327" s="355"/>
      <c r="AJ327" s="76">
        <f t="shared" si="112"/>
        <v>0</v>
      </c>
      <c r="AK327" s="355"/>
      <c r="AL327" s="355"/>
      <c r="AM327" s="355"/>
      <c r="AN327" s="355"/>
      <c r="AO327" s="355"/>
      <c r="AP327" s="355"/>
      <c r="AQ327" s="76">
        <f t="shared" si="113"/>
        <v>0</v>
      </c>
      <c r="AS327" s="75">
        <f t="shared" si="114"/>
        <v>312</v>
      </c>
      <c r="AT327" s="76">
        <f t="shared" si="95"/>
        <v>0</v>
      </c>
      <c r="AU327" s="76">
        <f t="shared" si="96"/>
        <v>0</v>
      </c>
      <c r="AV327" s="76">
        <f t="shared" si="97"/>
        <v>0</v>
      </c>
      <c r="AX327" s="75">
        <f t="shared" si="109"/>
        <v>312</v>
      </c>
      <c r="AY327" s="355"/>
      <c r="AZ327" s="355"/>
      <c r="BA327" s="355"/>
      <c r="BB327" s="355"/>
      <c r="BC327" s="355"/>
      <c r="BD327" s="355"/>
      <c r="BE327" s="76">
        <f t="shared" si="98"/>
        <v>0</v>
      </c>
      <c r="BF327" s="355"/>
      <c r="BG327" s="355"/>
      <c r="BH327" s="355"/>
      <c r="BI327" s="355"/>
      <c r="BJ327" s="355"/>
      <c r="BK327" s="355"/>
      <c r="BL327" s="76">
        <f t="shared" si="99"/>
        <v>0</v>
      </c>
      <c r="BM327" s="355"/>
      <c r="BN327" s="355"/>
      <c r="BO327" s="355"/>
      <c r="BP327" s="355"/>
      <c r="BQ327" s="355"/>
      <c r="BR327" s="355"/>
      <c r="BS327" s="76">
        <f t="shared" si="100"/>
        <v>0</v>
      </c>
      <c r="BT327" s="355"/>
      <c r="BU327" s="355"/>
      <c r="BV327" s="355"/>
      <c r="BW327" s="355"/>
      <c r="BX327" s="355"/>
      <c r="BY327" s="355"/>
      <c r="BZ327" s="76">
        <f t="shared" si="101"/>
        <v>0</v>
      </c>
      <c r="CA327" s="355"/>
      <c r="CB327" s="355"/>
      <c r="CC327" s="355"/>
      <c r="CD327" s="355"/>
      <c r="CE327" s="355"/>
      <c r="CF327" s="355"/>
      <c r="CG327" s="76">
        <f t="shared" si="102"/>
        <v>0</v>
      </c>
      <c r="CH327" s="355"/>
      <c r="CI327" s="355"/>
      <c r="CJ327" s="355"/>
      <c r="CK327" s="355"/>
      <c r="CL327" s="355"/>
      <c r="CM327" s="355"/>
      <c r="CN327" s="76">
        <f t="shared" si="103"/>
        <v>0</v>
      </c>
      <c r="CP327" s="75">
        <f t="shared" si="104"/>
        <v>312</v>
      </c>
      <c r="CQ327" s="76">
        <f t="shared" si="105"/>
        <v>0</v>
      </c>
      <c r="CR327" s="76">
        <f t="shared" si="106"/>
        <v>0</v>
      </c>
      <c r="CS327" s="76">
        <f t="shared" si="107"/>
        <v>0</v>
      </c>
    </row>
    <row r="328" spans="1:97" ht="18" customHeight="1" x14ac:dyDescent="0.25">
      <c r="A328" s="75">
        <f t="shared" si="108"/>
        <v>313</v>
      </c>
      <c r="B328" s="355"/>
      <c r="C328" s="355"/>
      <c r="D328" s="355"/>
      <c r="E328" s="355"/>
      <c r="F328" s="355"/>
      <c r="G328" s="355"/>
      <c r="H328" s="76">
        <f t="shared" si="110"/>
        <v>0</v>
      </c>
      <c r="I328" s="355"/>
      <c r="J328" s="355"/>
      <c r="K328" s="355"/>
      <c r="L328" s="355"/>
      <c r="M328" s="355"/>
      <c r="N328" s="355"/>
      <c r="O328" s="76">
        <f t="shared" si="111"/>
        <v>0</v>
      </c>
      <c r="P328" s="355"/>
      <c r="Q328" s="355"/>
      <c r="R328" s="355"/>
      <c r="S328" s="355"/>
      <c r="T328" s="355"/>
      <c r="U328" s="355"/>
      <c r="V328" s="76">
        <f t="shared" si="93"/>
        <v>0</v>
      </c>
      <c r="W328" s="355"/>
      <c r="X328" s="355"/>
      <c r="Y328" s="355"/>
      <c r="Z328" s="355"/>
      <c r="AA328" s="355"/>
      <c r="AB328" s="355"/>
      <c r="AC328" s="76">
        <f t="shared" si="94"/>
        <v>0</v>
      </c>
      <c r="AD328" s="355"/>
      <c r="AE328" s="355"/>
      <c r="AF328" s="355"/>
      <c r="AG328" s="355"/>
      <c r="AH328" s="355"/>
      <c r="AI328" s="355"/>
      <c r="AJ328" s="76">
        <f t="shared" si="112"/>
        <v>0</v>
      </c>
      <c r="AK328" s="355"/>
      <c r="AL328" s="355"/>
      <c r="AM328" s="355"/>
      <c r="AN328" s="355"/>
      <c r="AO328" s="355"/>
      <c r="AP328" s="355"/>
      <c r="AQ328" s="76">
        <f t="shared" si="113"/>
        <v>0</v>
      </c>
      <c r="AS328" s="75">
        <f t="shared" si="114"/>
        <v>313</v>
      </c>
      <c r="AT328" s="76">
        <f t="shared" si="95"/>
        <v>0</v>
      </c>
      <c r="AU328" s="76">
        <f t="shared" si="96"/>
        <v>0</v>
      </c>
      <c r="AV328" s="76">
        <f t="shared" si="97"/>
        <v>0</v>
      </c>
      <c r="AX328" s="75">
        <f t="shared" si="109"/>
        <v>313</v>
      </c>
      <c r="AY328" s="355"/>
      <c r="AZ328" s="355"/>
      <c r="BA328" s="355"/>
      <c r="BB328" s="355"/>
      <c r="BC328" s="355"/>
      <c r="BD328" s="355"/>
      <c r="BE328" s="76">
        <f t="shared" si="98"/>
        <v>0</v>
      </c>
      <c r="BF328" s="355"/>
      <c r="BG328" s="355"/>
      <c r="BH328" s="355"/>
      <c r="BI328" s="355"/>
      <c r="BJ328" s="355"/>
      <c r="BK328" s="355"/>
      <c r="BL328" s="76">
        <f t="shared" si="99"/>
        <v>0</v>
      </c>
      <c r="BM328" s="355"/>
      <c r="BN328" s="355"/>
      <c r="BO328" s="355"/>
      <c r="BP328" s="355"/>
      <c r="BQ328" s="355"/>
      <c r="BR328" s="355"/>
      <c r="BS328" s="76">
        <f t="shared" si="100"/>
        <v>0</v>
      </c>
      <c r="BT328" s="355"/>
      <c r="BU328" s="355"/>
      <c r="BV328" s="355"/>
      <c r="BW328" s="355"/>
      <c r="BX328" s="355"/>
      <c r="BY328" s="355"/>
      <c r="BZ328" s="76">
        <f t="shared" si="101"/>
        <v>0</v>
      </c>
      <c r="CA328" s="355"/>
      <c r="CB328" s="355"/>
      <c r="CC328" s="355"/>
      <c r="CD328" s="355"/>
      <c r="CE328" s="355"/>
      <c r="CF328" s="355"/>
      <c r="CG328" s="76">
        <f t="shared" si="102"/>
        <v>0</v>
      </c>
      <c r="CH328" s="355"/>
      <c r="CI328" s="355"/>
      <c r="CJ328" s="355"/>
      <c r="CK328" s="355"/>
      <c r="CL328" s="355"/>
      <c r="CM328" s="355"/>
      <c r="CN328" s="76">
        <f t="shared" si="103"/>
        <v>0</v>
      </c>
      <c r="CP328" s="75">
        <f t="shared" si="104"/>
        <v>313</v>
      </c>
      <c r="CQ328" s="76">
        <f t="shared" si="105"/>
        <v>0</v>
      </c>
      <c r="CR328" s="76">
        <f t="shared" si="106"/>
        <v>0</v>
      </c>
      <c r="CS328" s="76">
        <f t="shared" si="107"/>
        <v>0</v>
      </c>
    </row>
    <row r="329" spans="1:97" ht="18" customHeight="1" x14ac:dyDescent="0.25">
      <c r="A329" s="75">
        <f t="shared" si="108"/>
        <v>314</v>
      </c>
      <c r="B329" s="355"/>
      <c r="C329" s="355"/>
      <c r="D329" s="355"/>
      <c r="E329" s="355"/>
      <c r="F329" s="355"/>
      <c r="G329" s="355"/>
      <c r="H329" s="76">
        <f t="shared" si="110"/>
        <v>0</v>
      </c>
      <c r="I329" s="355"/>
      <c r="J329" s="355"/>
      <c r="K329" s="355"/>
      <c r="L329" s="355"/>
      <c r="M329" s="355"/>
      <c r="N329" s="355"/>
      <c r="O329" s="76">
        <f t="shared" si="111"/>
        <v>0</v>
      </c>
      <c r="P329" s="355"/>
      <c r="Q329" s="355"/>
      <c r="R329" s="355"/>
      <c r="S329" s="355"/>
      <c r="T329" s="355"/>
      <c r="U329" s="355"/>
      <c r="V329" s="76">
        <f t="shared" si="93"/>
        <v>0</v>
      </c>
      <c r="W329" s="355"/>
      <c r="X329" s="355"/>
      <c r="Y329" s="355"/>
      <c r="Z329" s="355"/>
      <c r="AA329" s="355"/>
      <c r="AB329" s="355"/>
      <c r="AC329" s="76">
        <f t="shared" si="94"/>
        <v>0</v>
      </c>
      <c r="AD329" s="355"/>
      <c r="AE329" s="355"/>
      <c r="AF329" s="355"/>
      <c r="AG329" s="355"/>
      <c r="AH329" s="355"/>
      <c r="AI329" s="355"/>
      <c r="AJ329" s="76">
        <f t="shared" si="112"/>
        <v>0</v>
      </c>
      <c r="AK329" s="355"/>
      <c r="AL329" s="355"/>
      <c r="AM329" s="355"/>
      <c r="AN329" s="355"/>
      <c r="AO329" s="355"/>
      <c r="AP329" s="355"/>
      <c r="AQ329" s="76">
        <f t="shared" si="113"/>
        <v>0</v>
      </c>
      <c r="AS329" s="75">
        <f t="shared" si="114"/>
        <v>314</v>
      </c>
      <c r="AT329" s="76">
        <f t="shared" si="95"/>
        <v>0</v>
      </c>
      <c r="AU329" s="76">
        <f t="shared" si="96"/>
        <v>0</v>
      </c>
      <c r="AV329" s="76">
        <f t="shared" si="97"/>
        <v>0</v>
      </c>
      <c r="AX329" s="75">
        <f t="shared" si="109"/>
        <v>314</v>
      </c>
      <c r="AY329" s="355"/>
      <c r="AZ329" s="355"/>
      <c r="BA329" s="355"/>
      <c r="BB329" s="355"/>
      <c r="BC329" s="355"/>
      <c r="BD329" s="355"/>
      <c r="BE329" s="76">
        <f t="shared" si="98"/>
        <v>0</v>
      </c>
      <c r="BF329" s="355"/>
      <c r="BG329" s="355"/>
      <c r="BH329" s="355"/>
      <c r="BI329" s="355"/>
      <c r="BJ329" s="355"/>
      <c r="BK329" s="355"/>
      <c r="BL329" s="76">
        <f t="shared" si="99"/>
        <v>0</v>
      </c>
      <c r="BM329" s="355"/>
      <c r="BN329" s="355"/>
      <c r="BO329" s="355"/>
      <c r="BP329" s="355"/>
      <c r="BQ329" s="355"/>
      <c r="BR329" s="355"/>
      <c r="BS329" s="76">
        <f t="shared" si="100"/>
        <v>0</v>
      </c>
      <c r="BT329" s="355"/>
      <c r="BU329" s="355"/>
      <c r="BV329" s="355"/>
      <c r="BW329" s="355"/>
      <c r="BX329" s="355"/>
      <c r="BY329" s="355"/>
      <c r="BZ329" s="76">
        <f t="shared" si="101"/>
        <v>0</v>
      </c>
      <c r="CA329" s="355"/>
      <c r="CB329" s="355"/>
      <c r="CC329" s="355"/>
      <c r="CD329" s="355"/>
      <c r="CE329" s="355"/>
      <c r="CF329" s="355"/>
      <c r="CG329" s="76">
        <f t="shared" si="102"/>
        <v>0</v>
      </c>
      <c r="CH329" s="355"/>
      <c r="CI329" s="355"/>
      <c r="CJ329" s="355"/>
      <c r="CK329" s="355"/>
      <c r="CL329" s="355"/>
      <c r="CM329" s="355"/>
      <c r="CN329" s="76">
        <f t="shared" si="103"/>
        <v>0</v>
      </c>
      <c r="CP329" s="75">
        <f t="shared" si="104"/>
        <v>314</v>
      </c>
      <c r="CQ329" s="76">
        <f t="shared" si="105"/>
        <v>0</v>
      </c>
      <c r="CR329" s="76">
        <f t="shared" si="106"/>
        <v>0</v>
      </c>
      <c r="CS329" s="76">
        <f t="shared" si="107"/>
        <v>0</v>
      </c>
    </row>
    <row r="330" spans="1:97" ht="18" customHeight="1" x14ac:dyDescent="0.25">
      <c r="A330" s="75">
        <f t="shared" si="108"/>
        <v>315</v>
      </c>
      <c r="B330" s="355"/>
      <c r="C330" s="355"/>
      <c r="D330" s="355"/>
      <c r="E330" s="355"/>
      <c r="F330" s="355"/>
      <c r="G330" s="355"/>
      <c r="H330" s="76">
        <f t="shared" si="110"/>
        <v>0</v>
      </c>
      <c r="I330" s="355"/>
      <c r="J330" s="355"/>
      <c r="K330" s="355"/>
      <c r="L330" s="355"/>
      <c r="M330" s="355"/>
      <c r="N330" s="355"/>
      <c r="O330" s="76">
        <f t="shared" si="111"/>
        <v>0</v>
      </c>
      <c r="P330" s="355"/>
      <c r="Q330" s="355"/>
      <c r="R330" s="355"/>
      <c r="S330" s="355"/>
      <c r="T330" s="355"/>
      <c r="U330" s="355"/>
      <c r="V330" s="76">
        <f t="shared" si="93"/>
        <v>0</v>
      </c>
      <c r="W330" s="355"/>
      <c r="X330" s="355"/>
      <c r="Y330" s="355"/>
      <c r="Z330" s="355"/>
      <c r="AA330" s="355"/>
      <c r="AB330" s="355"/>
      <c r="AC330" s="76">
        <f t="shared" si="94"/>
        <v>0</v>
      </c>
      <c r="AD330" s="355"/>
      <c r="AE330" s="355"/>
      <c r="AF330" s="355"/>
      <c r="AG330" s="355"/>
      <c r="AH330" s="355"/>
      <c r="AI330" s="355"/>
      <c r="AJ330" s="76">
        <f t="shared" si="112"/>
        <v>0</v>
      </c>
      <c r="AK330" s="355"/>
      <c r="AL330" s="355"/>
      <c r="AM330" s="355"/>
      <c r="AN330" s="355"/>
      <c r="AO330" s="355"/>
      <c r="AP330" s="355"/>
      <c r="AQ330" s="76">
        <f t="shared" si="113"/>
        <v>0</v>
      </c>
      <c r="AS330" s="75">
        <f t="shared" si="114"/>
        <v>315</v>
      </c>
      <c r="AT330" s="76">
        <f t="shared" si="95"/>
        <v>0</v>
      </c>
      <c r="AU330" s="76">
        <f t="shared" si="96"/>
        <v>0</v>
      </c>
      <c r="AV330" s="76">
        <f t="shared" si="97"/>
        <v>0</v>
      </c>
      <c r="AX330" s="75">
        <f t="shared" si="109"/>
        <v>315</v>
      </c>
      <c r="AY330" s="355"/>
      <c r="AZ330" s="355"/>
      <c r="BA330" s="355"/>
      <c r="BB330" s="355"/>
      <c r="BC330" s="355"/>
      <c r="BD330" s="355"/>
      <c r="BE330" s="76">
        <f t="shared" si="98"/>
        <v>0</v>
      </c>
      <c r="BF330" s="355"/>
      <c r="BG330" s="355"/>
      <c r="BH330" s="355"/>
      <c r="BI330" s="355"/>
      <c r="BJ330" s="355"/>
      <c r="BK330" s="355"/>
      <c r="BL330" s="76">
        <f t="shared" si="99"/>
        <v>0</v>
      </c>
      <c r="BM330" s="355"/>
      <c r="BN330" s="355"/>
      <c r="BO330" s="355"/>
      <c r="BP330" s="355"/>
      <c r="BQ330" s="355"/>
      <c r="BR330" s="355"/>
      <c r="BS330" s="76">
        <f t="shared" si="100"/>
        <v>0</v>
      </c>
      <c r="BT330" s="355"/>
      <c r="BU330" s="355"/>
      <c r="BV330" s="355"/>
      <c r="BW330" s="355"/>
      <c r="BX330" s="355"/>
      <c r="BY330" s="355"/>
      <c r="BZ330" s="76">
        <f t="shared" si="101"/>
        <v>0</v>
      </c>
      <c r="CA330" s="355"/>
      <c r="CB330" s="355"/>
      <c r="CC330" s="355"/>
      <c r="CD330" s="355"/>
      <c r="CE330" s="355"/>
      <c r="CF330" s="355"/>
      <c r="CG330" s="76">
        <f t="shared" si="102"/>
        <v>0</v>
      </c>
      <c r="CH330" s="355"/>
      <c r="CI330" s="355"/>
      <c r="CJ330" s="355"/>
      <c r="CK330" s="355"/>
      <c r="CL330" s="355"/>
      <c r="CM330" s="355"/>
      <c r="CN330" s="76">
        <f t="shared" si="103"/>
        <v>0</v>
      </c>
      <c r="CP330" s="75">
        <f t="shared" si="104"/>
        <v>315</v>
      </c>
      <c r="CQ330" s="76">
        <f t="shared" si="105"/>
        <v>0</v>
      </c>
      <c r="CR330" s="76">
        <f t="shared" si="106"/>
        <v>0</v>
      </c>
      <c r="CS330" s="76">
        <f t="shared" si="107"/>
        <v>0</v>
      </c>
    </row>
    <row r="331" spans="1:97" ht="18" customHeight="1" x14ac:dyDescent="0.25">
      <c r="A331" s="75">
        <f t="shared" si="108"/>
        <v>316</v>
      </c>
      <c r="B331" s="355"/>
      <c r="C331" s="355"/>
      <c r="D331" s="355"/>
      <c r="E331" s="355"/>
      <c r="F331" s="355"/>
      <c r="G331" s="355"/>
      <c r="H331" s="76">
        <f t="shared" si="110"/>
        <v>0</v>
      </c>
      <c r="I331" s="355"/>
      <c r="J331" s="355"/>
      <c r="K331" s="355"/>
      <c r="L331" s="355"/>
      <c r="M331" s="355"/>
      <c r="N331" s="355"/>
      <c r="O331" s="76">
        <f t="shared" si="111"/>
        <v>0</v>
      </c>
      <c r="P331" s="355"/>
      <c r="Q331" s="355"/>
      <c r="R331" s="355"/>
      <c r="S331" s="355"/>
      <c r="T331" s="355"/>
      <c r="U331" s="355"/>
      <c r="V331" s="76">
        <f t="shared" si="93"/>
        <v>0</v>
      </c>
      <c r="W331" s="355"/>
      <c r="X331" s="355"/>
      <c r="Y331" s="355"/>
      <c r="Z331" s="355"/>
      <c r="AA331" s="355"/>
      <c r="AB331" s="355"/>
      <c r="AC331" s="76">
        <f t="shared" si="94"/>
        <v>0</v>
      </c>
      <c r="AD331" s="355"/>
      <c r="AE331" s="355"/>
      <c r="AF331" s="355"/>
      <c r="AG331" s="355"/>
      <c r="AH331" s="355"/>
      <c r="AI331" s="355"/>
      <c r="AJ331" s="76">
        <f t="shared" si="112"/>
        <v>0</v>
      </c>
      <c r="AK331" s="355"/>
      <c r="AL331" s="355"/>
      <c r="AM331" s="355"/>
      <c r="AN331" s="355"/>
      <c r="AO331" s="355"/>
      <c r="AP331" s="355"/>
      <c r="AQ331" s="76">
        <f t="shared" si="113"/>
        <v>0</v>
      </c>
      <c r="AS331" s="75">
        <f t="shared" si="114"/>
        <v>316</v>
      </c>
      <c r="AT331" s="76">
        <f t="shared" si="95"/>
        <v>0</v>
      </c>
      <c r="AU331" s="76">
        <f t="shared" si="96"/>
        <v>0</v>
      </c>
      <c r="AV331" s="76">
        <f t="shared" si="97"/>
        <v>0</v>
      </c>
      <c r="AX331" s="75">
        <f t="shared" si="109"/>
        <v>316</v>
      </c>
      <c r="AY331" s="355"/>
      <c r="AZ331" s="355"/>
      <c r="BA331" s="355"/>
      <c r="BB331" s="355"/>
      <c r="BC331" s="355"/>
      <c r="BD331" s="355"/>
      <c r="BE331" s="76">
        <f t="shared" si="98"/>
        <v>0</v>
      </c>
      <c r="BF331" s="355"/>
      <c r="BG331" s="355"/>
      <c r="BH331" s="355"/>
      <c r="BI331" s="355"/>
      <c r="BJ331" s="355"/>
      <c r="BK331" s="355"/>
      <c r="BL331" s="76">
        <f t="shared" si="99"/>
        <v>0</v>
      </c>
      <c r="BM331" s="355"/>
      <c r="BN331" s="355"/>
      <c r="BO331" s="355"/>
      <c r="BP331" s="355"/>
      <c r="BQ331" s="355"/>
      <c r="BR331" s="355"/>
      <c r="BS331" s="76">
        <f t="shared" si="100"/>
        <v>0</v>
      </c>
      <c r="BT331" s="355"/>
      <c r="BU331" s="355"/>
      <c r="BV331" s="355"/>
      <c r="BW331" s="355"/>
      <c r="BX331" s="355"/>
      <c r="BY331" s="355"/>
      <c r="BZ331" s="76">
        <f t="shared" si="101"/>
        <v>0</v>
      </c>
      <c r="CA331" s="355"/>
      <c r="CB331" s="355"/>
      <c r="CC331" s="355"/>
      <c r="CD331" s="355"/>
      <c r="CE331" s="355"/>
      <c r="CF331" s="355"/>
      <c r="CG331" s="76">
        <f t="shared" si="102"/>
        <v>0</v>
      </c>
      <c r="CH331" s="355"/>
      <c r="CI331" s="355"/>
      <c r="CJ331" s="355"/>
      <c r="CK331" s="355"/>
      <c r="CL331" s="355"/>
      <c r="CM331" s="355"/>
      <c r="CN331" s="76">
        <f t="shared" si="103"/>
        <v>0</v>
      </c>
      <c r="CP331" s="75">
        <f t="shared" si="104"/>
        <v>316</v>
      </c>
      <c r="CQ331" s="76">
        <f t="shared" si="105"/>
        <v>0</v>
      </c>
      <c r="CR331" s="76">
        <f t="shared" si="106"/>
        <v>0</v>
      </c>
      <c r="CS331" s="76">
        <f t="shared" si="107"/>
        <v>0</v>
      </c>
    </row>
    <row r="332" spans="1:97" ht="18" customHeight="1" x14ac:dyDescent="0.25">
      <c r="A332" s="75">
        <f t="shared" si="108"/>
        <v>317</v>
      </c>
      <c r="B332" s="355"/>
      <c r="C332" s="355"/>
      <c r="D332" s="355"/>
      <c r="E332" s="355"/>
      <c r="F332" s="355"/>
      <c r="G332" s="355"/>
      <c r="H332" s="76">
        <f t="shared" si="110"/>
        <v>0</v>
      </c>
      <c r="I332" s="355"/>
      <c r="J332" s="355"/>
      <c r="K332" s="355"/>
      <c r="L332" s="355"/>
      <c r="M332" s="355"/>
      <c r="N332" s="355"/>
      <c r="O332" s="76">
        <f t="shared" si="111"/>
        <v>0</v>
      </c>
      <c r="P332" s="355"/>
      <c r="Q332" s="355"/>
      <c r="R332" s="355"/>
      <c r="S332" s="355"/>
      <c r="T332" s="355"/>
      <c r="U332" s="355"/>
      <c r="V332" s="76">
        <f t="shared" si="93"/>
        <v>0</v>
      </c>
      <c r="W332" s="355"/>
      <c r="X332" s="355"/>
      <c r="Y332" s="355"/>
      <c r="Z332" s="355"/>
      <c r="AA332" s="355"/>
      <c r="AB332" s="355"/>
      <c r="AC332" s="76">
        <f t="shared" si="94"/>
        <v>0</v>
      </c>
      <c r="AD332" s="355"/>
      <c r="AE332" s="355"/>
      <c r="AF332" s="355"/>
      <c r="AG332" s="355"/>
      <c r="AH332" s="355"/>
      <c r="AI332" s="355"/>
      <c r="AJ332" s="76">
        <f t="shared" si="112"/>
        <v>0</v>
      </c>
      <c r="AK332" s="355"/>
      <c r="AL332" s="355"/>
      <c r="AM332" s="355"/>
      <c r="AN332" s="355"/>
      <c r="AO332" s="355"/>
      <c r="AP332" s="355"/>
      <c r="AQ332" s="76">
        <f t="shared" si="113"/>
        <v>0</v>
      </c>
      <c r="AS332" s="75">
        <f t="shared" si="114"/>
        <v>317</v>
      </c>
      <c r="AT332" s="76">
        <f t="shared" si="95"/>
        <v>0</v>
      </c>
      <c r="AU332" s="76">
        <f t="shared" si="96"/>
        <v>0</v>
      </c>
      <c r="AV332" s="76">
        <f t="shared" si="97"/>
        <v>0</v>
      </c>
      <c r="AX332" s="75">
        <f t="shared" si="109"/>
        <v>317</v>
      </c>
      <c r="AY332" s="355"/>
      <c r="AZ332" s="355"/>
      <c r="BA332" s="355"/>
      <c r="BB332" s="355"/>
      <c r="BC332" s="355"/>
      <c r="BD332" s="355"/>
      <c r="BE332" s="76">
        <f t="shared" si="98"/>
        <v>0</v>
      </c>
      <c r="BF332" s="355"/>
      <c r="BG332" s="355"/>
      <c r="BH332" s="355"/>
      <c r="BI332" s="355"/>
      <c r="BJ332" s="355"/>
      <c r="BK332" s="355"/>
      <c r="BL332" s="76">
        <f t="shared" si="99"/>
        <v>0</v>
      </c>
      <c r="BM332" s="355"/>
      <c r="BN332" s="355"/>
      <c r="BO332" s="355"/>
      <c r="BP332" s="355"/>
      <c r="BQ332" s="355"/>
      <c r="BR332" s="355"/>
      <c r="BS332" s="76">
        <f t="shared" si="100"/>
        <v>0</v>
      </c>
      <c r="BT332" s="355"/>
      <c r="BU332" s="355"/>
      <c r="BV332" s="355"/>
      <c r="BW332" s="355"/>
      <c r="BX332" s="355"/>
      <c r="BY332" s="355"/>
      <c r="BZ332" s="76">
        <f t="shared" si="101"/>
        <v>0</v>
      </c>
      <c r="CA332" s="355"/>
      <c r="CB332" s="355"/>
      <c r="CC332" s="355"/>
      <c r="CD332" s="355"/>
      <c r="CE332" s="355"/>
      <c r="CF332" s="355"/>
      <c r="CG332" s="76">
        <f t="shared" si="102"/>
        <v>0</v>
      </c>
      <c r="CH332" s="355"/>
      <c r="CI332" s="355"/>
      <c r="CJ332" s="355"/>
      <c r="CK332" s="355"/>
      <c r="CL332" s="355"/>
      <c r="CM332" s="355"/>
      <c r="CN332" s="76">
        <f t="shared" si="103"/>
        <v>0</v>
      </c>
      <c r="CP332" s="75">
        <f t="shared" si="104"/>
        <v>317</v>
      </c>
      <c r="CQ332" s="76">
        <f t="shared" si="105"/>
        <v>0</v>
      </c>
      <c r="CR332" s="76">
        <f t="shared" si="106"/>
        <v>0</v>
      </c>
      <c r="CS332" s="76">
        <f t="shared" si="107"/>
        <v>0</v>
      </c>
    </row>
    <row r="333" spans="1:97" ht="18" customHeight="1" x14ac:dyDescent="0.25">
      <c r="A333" s="75">
        <f t="shared" si="108"/>
        <v>318</v>
      </c>
      <c r="B333" s="355"/>
      <c r="C333" s="355"/>
      <c r="D333" s="355"/>
      <c r="E333" s="355"/>
      <c r="F333" s="355"/>
      <c r="G333" s="355"/>
      <c r="H333" s="76">
        <f t="shared" si="110"/>
        <v>0</v>
      </c>
      <c r="I333" s="355"/>
      <c r="J333" s="355"/>
      <c r="K333" s="355"/>
      <c r="L333" s="355"/>
      <c r="M333" s="355"/>
      <c r="N333" s="355"/>
      <c r="O333" s="76">
        <f t="shared" si="111"/>
        <v>0</v>
      </c>
      <c r="P333" s="355"/>
      <c r="Q333" s="355"/>
      <c r="R333" s="355"/>
      <c r="S333" s="355"/>
      <c r="T333" s="355"/>
      <c r="U333" s="355"/>
      <c r="V333" s="76">
        <f t="shared" si="93"/>
        <v>0</v>
      </c>
      <c r="W333" s="355"/>
      <c r="X333" s="355"/>
      <c r="Y333" s="355"/>
      <c r="Z333" s="355"/>
      <c r="AA333" s="355"/>
      <c r="AB333" s="355"/>
      <c r="AC333" s="76">
        <f t="shared" si="94"/>
        <v>0</v>
      </c>
      <c r="AD333" s="355"/>
      <c r="AE333" s="355"/>
      <c r="AF333" s="355"/>
      <c r="AG333" s="355"/>
      <c r="AH333" s="355"/>
      <c r="AI333" s="355"/>
      <c r="AJ333" s="76">
        <f t="shared" si="112"/>
        <v>0</v>
      </c>
      <c r="AK333" s="355"/>
      <c r="AL333" s="355"/>
      <c r="AM333" s="355"/>
      <c r="AN333" s="355"/>
      <c r="AO333" s="355"/>
      <c r="AP333" s="355"/>
      <c r="AQ333" s="76">
        <f t="shared" si="113"/>
        <v>0</v>
      </c>
      <c r="AS333" s="75">
        <f t="shared" si="114"/>
        <v>318</v>
      </c>
      <c r="AT333" s="76">
        <f t="shared" si="95"/>
        <v>0</v>
      </c>
      <c r="AU333" s="76">
        <f t="shared" si="96"/>
        <v>0</v>
      </c>
      <c r="AV333" s="76">
        <f t="shared" si="97"/>
        <v>0</v>
      </c>
      <c r="AX333" s="75">
        <f t="shared" si="109"/>
        <v>318</v>
      </c>
      <c r="AY333" s="355"/>
      <c r="AZ333" s="355"/>
      <c r="BA333" s="355"/>
      <c r="BB333" s="355"/>
      <c r="BC333" s="355"/>
      <c r="BD333" s="355"/>
      <c r="BE333" s="76">
        <f t="shared" si="98"/>
        <v>0</v>
      </c>
      <c r="BF333" s="355"/>
      <c r="BG333" s="355"/>
      <c r="BH333" s="355"/>
      <c r="BI333" s="355"/>
      <c r="BJ333" s="355"/>
      <c r="BK333" s="355"/>
      <c r="BL333" s="76">
        <f t="shared" si="99"/>
        <v>0</v>
      </c>
      <c r="BM333" s="355"/>
      <c r="BN333" s="355"/>
      <c r="BO333" s="355"/>
      <c r="BP333" s="355"/>
      <c r="BQ333" s="355"/>
      <c r="BR333" s="355"/>
      <c r="BS333" s="76">
        <f t="shared" si="100"/>
        <v>0</v>
      </c>
      <c r="BT333" s="355"/>
      <c r="BU333" s="355"/>
      <c r="BV333" s="355"/>
      <c r="BW333" s="355"/>
      <c r="BX333" s="355"/>
      <c r="BY333" s="355"/>
      <c r="BZ333" s="76">
        <f t="shared" si="101"/>
        <v>0</v>
      </c>
      <c r="CA333" s="355"/>
      <c r="CB333" s="355"/>
      <c r="CC333" s="355"/>
      <c r="CD333" s="355"/>
      <c r="CE333" s="355"/>
      <c r="CF333" s="355"/>
      <c r="CG333" s="76">
        <f t="shared" si="102"/>
        <v>0</v>
      </c>
      <c r="CH333" s="355"/>
      <c r="CI333" s="355"/>
      <c r="CJ333" s="355"/>
      <c r="CK333" s="355"/>
      <c r="CL333" s="355"/>
      <c r="CM333" s="355"/>
      <c r="CN333" s="76">
        <f t="shared" si="103"/>
        <v>0</v>
      </c>
      <c r="CP333" s="75">
        <f t="shared" si="104"/>
        <v>318</v>
      </c>
      <c r="CQ333" s="76">
        <f t="shared" si="105"/>
        <v>0</v>
      </c>
      <c r="CR333" s="76">
        <f t="shared" si="106"/>
        <v>0</v>
      </c>
      <c r="CS333" s="76">
        <f t="shared" si="107"/>
        <v>0</v>
      </c>
    </row>
    <row r="334" spans="1:97" ht="18" customHeight="1" x14ac:dyDescent="0.25">
      <c r="A334" s="75">
        <f t="shared" si="108"/>
        <v>319</v>
      </c>
      <c r="B334" s="355"/>
      <c r="C334" s="355"/>
      <c r="D334" s="355"/>
      <c r="E334" s="355"/>
      <c r="F334" s="355"/>
      <c r="G334" s="355"/>
      <c r="H334" s="76">
        <f t="shared" si="110"/>
        <v>0</v>
      </c>
      <c r="I334" s="355"/>
      <c r="J334" s="355"/>
      <c r="K334" s="355"/>
      <c r="L334" s="355"/>
      <c r="M334" s="355"/>
      <c r="N334" s="355"/>
      <c r="O334" s="76">
        <f t="shared" si="111"/>
        <v>0</v>
      </c>
      <c r="P334" s="355"/>
      <c r="Q334" s="355"/>
      <c r="R334" s="355"/>
      <c r="S334" s="355"/>
      <c r="T334" s="355"/>
      <c r="U334" s="355"/>
      <c r="V334" s="76">
        <f t="shared" si="93"/>
        <v>0</v>
      </c>
      <c r="W334" s="355"/>
      <c r="X334" s="355"/>
      <c r="Y334" s="355"/>
      <c r="Z334" s="355"/>
      <c r="AA334" s="355"/>
      <c r="AB334" s="355"/>
      <c r="AC334" s="76">
        <f t="shared" si="94"/>
        <v>0</v>
      </c>
      <c r="AD334" s="355"/>
      <c r="AE334" s="355"/>
      <c r="AF334" s="355"/>
      <c r="AG334" s="355"/>
      <c r="AH334" s="355"/>
      <c r="AI334" s="355"/>
      <c r="AJ334" s="76">
        <f t="shared" si="112"/>
        <v>0</v>
      </c>
      <c r="AK334" s="355"/>
      <c r="AL334" s="355"/>
      <c r="AM334" s="355"/>
      <c r="AN334" s="355"/>
      <c r="AO334" s="355"/>
      <c r="AP334" s="355"/>
      <c r="AQ334" s="76">
        <f t="shared" si="113"/>
        <v>0</v>
      </c>
      <c r="AS334" s="75">
        <f t="shared" si="114"/>
        <v>319</v>
      </c>
      <c r="AT334" s="76">
        <f t="shared" si="95"/>
        <v>0</v>
      </c>
      <c r="AU334" s="76">
        <f t="shared" si="96"/>
        <v>0</v>
      </c>
      <c r="AV334" s="76">
        <f t="shared" si="97"/>
        <v>0</v>
      </c>
      <c r="AX334" s="75">
        <f t="shared" si="109"/>
        <v>319</v>
      </c>
      <c r="AY334" s="355"/>
      <c r="AZ334" s="355"/>
      <c r="BA334" s="355"/>
      <c r="BB334" s="355"/>
      <c r="BC334" s="355"/>
      <c r="BD334" s="355"/>
      <c r="BE334" s="76">
        <f t="shared" si="98"/>
        <v>0</v>
      </c>
      <c r="BF334" s="355"/>
      <c r="BG334" s="355"/>
      <c r="BH334" s="355"/>
      <c r="BI334" s="355"/>
      <c r="BJ334" s="355"/>
      <c r="BK334" s="355"/>
      <c r="BL334" s="76">
        <f t="shared" si="99"/>
        <v>0</v>
      </c>
      <c r="BM334" s="355"/>
      <c r="BN334" s="355"/>
      <c r="BO334" s="355"/>
      <c r="BP334" s="355"/>
      <c r="BQ334" s="355"/>
      <c r="BR334" s="355"/>
      <c r="BS334" s="76">
        <f t="shared" si="100"/>
        <v>0</v>
      </c>
      <c r="BT334" s="355"/>
      <c r="BU334" s="355"/>
      <c r="BV334" s="355"/>
      <c r="BW334" s="355"/>
      <c r="BX334" s="355"/>
      <c r="BY334" s="355"/>
      <c r="BZ334" s="76">
        <f t="shared" si="101"/>
        <v>0</v>
      </c>
      <c r="CA334" s="355"/>
      <c r="CB334" s="355"/>
      <c r="CC334" s="355"/>
      <c r="CD334" s="355"/>
      <c r="CE334" s="355"/>
      <c r="CF334" s="355"/>
      <c r="CG334" s="76">
        <f t="shared" si="102"/>
        <v>0</v>
      </c>
      <c r="CH334" s="355"/>
      <c r="CI334" s="355"/>
      <c r="CJ334" s="355"/>
      <c r="CK334" s="355"/>
      <c r="CL334" s="355"/>
      <c r="CM334" s="355"/>
      <c r="CN334" s="76">
        <f t="shared" si="103"/>
        <v>0</v>
      </c>
      <c r="CP334" s="75">
        <f t="shared" si="104"/>
        <v>319</v>
      </c>
      <c r="CQ334" s="76">
        <f t="shared" si="105"/>
        <v>0</v>
      </c>
      <c r="CR334" s="76">
        <f t="shared" si="106"/>
        <v>0</v>
      </c>
      <c r="CS334" s="76">
        <f t="shared" si="107"/>
        <v>0</v>
      </c>
    </row>
    <row r="335" spans="1:97" ht="18" customHeight="1" x14ac:dyDescent="0.25">
      <c r="A335" s="75">
        <f t="shared" si="108"/>
        <v>320</v>
      </c>
      <c r="B335" s="355"/>
      <c r="C335" s="355"/>
      <c r="D335" s="355"/>
      <c r="E335" s="355"/>
      <c r="F335" s="355"/>
      <c r="G335" s="355"/>
      <c r="H335" s="76">
        <f t="shared" si="110"/>
        <v>0</v>
      </c>
      <c r="I335" s="355"/>
      <c r="J335" s="355"/>
      <c r="K335" s="355"/>
      <c r="L335" s="355"/>
      <c r="M335" s="355"/>
      <c r="N335" s="355"/>
      <c r="O335" s="76">
        <f t="shared" si="111"/>
        <v>0</v>
      </c>
      <c r="P335" s="355"/>
      <c r="Q335" s="355"/>
      <c r="R335" s="355"/>
      <c r="S335" s="355"/>
      <c r="T335" s="355"/>
      <c r="U335" s="355"/>
      <c r="V335" s="76">
        <f t="shared" si="93"/>
        <v>0</v>
      </c>
      <c r="W335" s="355"/>
      <c r="X335" s="355"/>
      <c r="Y335" s="355"/>
      <c r="Z335" s="355"/>
      <c r="AA335" s="355"/>
      <c r="AB335" s="355"/>
      <c r="AC335" s="76">
        <f t="shared" si="94"/>
        <v>0</v>
      </c>
      <c r="AD335" s="355"/>
      <c r="AE335" s="355"/>
      <c r="AF335" s="355"/>
      <c r="AG335" s="355"/>
      <c r="AH335" s="355"/>
      <c r="AI335" s="355"/>
      <c r="AJ335" s="76">
        <f t="shared" si="112"/>
        <v>0</v>
      </c>
      <c r="AK335" s="355"/>
      <c r="AL335" s="355"/>
      <c r="AM335" s="355"/>
      <c r="AN335" s="355"/>
      <c r="AO335" s="355"/>
      <c r="AP335" s="355"/>
      <c r="AQ335" s="76">
        <f t="shared" si="113"/>
        <v>0</v>
      </c>
      <c r="AS335" s="75">
        <f t="shared" si="114"/>
        <v>320</v>
      </c>
      <c r="AT335" s="76">
        <f t="shared" si="95"/>
        <v>0</v>
      </c>
      <c r="AU335" s="76">
        <f t="shared" si="96"/>
        <v>0</v>
      </c>
      <c r="AV335" s="76">
        <f t="shared" si="97"/>
        <v>0</v>
      </c>
      <c r="AX335" s="75">
        <f t="shared" si="109"/>
        <v>320</v>
      </c>
      <c r="AY335" s="355"/>
      <c r="AZ335" s="355"/>
      <c r="BA335" s="355"/>
      <c r="BB335" s="355"/>
      <c r="BC335" s="355"/>
      <c r="BD335" s="355"/>
      <c r="BE335" s="76">
        <f t="shared" si="98"/>
        <v>0</v>
      </c>
      <c r="BF335" s="355"/>
      <c r="BG335" s="355"/>
      <c r="BH335" s="355"/>
      <c r="BI335" s="355"/>
      <c r="BJ335" s="355"/>
      <c r="BK335" s="355"/>
      <c r="BL335" s="76">
        <f t="shared" si="99"/>
        <v>0</v>
      </c>
      <c r="BM335" s="355"/>
      <c r="BN335" s="355"/>
      <c r="BO335" s="355"/>
      <c r="BP335" s="355"/>
      <c r="BQ335" s="355"/>
      <c r="BR335" s="355"/>
      <c r="BS335" s="76">
        <f t="shared" si="100"/>
        <v>0</v>
      </c>
      <c r="BT335" s="355"/>
      <c r="BU335" s="355"/>
      <c r="BV335" s="355"/>
      <c r="BW335" s="355"/>
      <c r="BX335" s="355"/>
      <c r="BY335" s="355"/>
      <c r="BZ335" s="76">
        <f t="shared" si="101"/>
        <v>0</v>
      </c>
      <c r="CA335" s="355"/>
      <c r="CB335" s="355"/>
      <c r="CC335" s="355"/>
      <c r="CD335" s="355"/>
      <c r="CE335" s="355"/>
      <c r="CF335" s="355"/>
      <c r="CG335" s="76">
        <f t="shared" si="102"/>
        <v>0</v>
      </c>
      <c r="CH335" s="355"/>
      <c r="CI335" s="355"/>
      <c r="CJ335" s="355"/>
      <c r="CK335" s="355"/>
      <c r="CL335" s="355"/>
      <c r="CM335" s="355"/>
      <c r="CN335" s="76">
        <f t="shared" si="103"/>
        <v>0</v>
      </c>
      <c r="CP335" s="75">
        <f t="shared" si="104"/>
        <v>320</v>
      </c>
      <c r="CQ335" s="76">
        <f t="shared" si="105"/>
        <v>0</v>
      </c>
      <c r="CR335" s="76">
        <f t="shared" si="106"/>
        <v>0</v>
      </c>
      <c r="CS335" s="76">
        <f t="shared" si="107"/>
        <v>0</v>
      </c>
    </row>
    <row r="336" spans="1:97" ht="18" customHeight="1" x14ac:dyDescent="0.25">
      <c r="A336" s="75">
        <f t="shared" si="108"/>
        <v>321</v>
      </c>
      <c r="B336" s="355"/>
      <c r="C336" s="355"/>
      <c r="D336" s="355"/>
      <c r="E336" s="355"/>
      <c r="F336" s="355"/>
      <c r="G336" s="355"/>
      <c r="H336" s="76">
        <f t="shared" si="110"/>
        <v>0</v>
      </c>
      <c r="I336" s="355"/>
      <c r="J336" s="355"/>
      <c r="K336" s="355"/>
      <c r="L336" s="355"/>
      <c r="M336" s="355"/>
      <c r="N336" s="355"/>
      <c r="O336" s="76">
        <f t="shared" si="111"/>
        <v>0</v>
      </c>
      <c r="P336" s="355"/>
      <c r="Q336" s="355"/>
      <c r="R336" s="355"/>
      <c r="S336" s="355"/>
      <c r="T336" s="355"/>
      <c r="U336" s="355"/>
      <c r="V336" s="76">
        <f t="shared" si="93"/>
        <v>0</v>
      </c>
      <c r="W336" s="355"/>
      <c r="X336" s="355"/>
      <c r="Y336" s="355"/>
      <c r="Z336" s="355"/>
      <c r="AA336" s="355"/>
      <c r="AB336" s="355"/>
      <c r="AC336" s="76">
        <f t="shared" si="94"/>
        <v>0</v>
      </c>
      <c r="AD336" s="355"/>
      <c r="AE336" s="355"/>
      <c r="AF336" s="355"/>
      <c r="AG336" s="355"/>
      <c r="AH336" s="355"/>
      <c r="AI336" s="355"/>
      <c r="AJ336" s="76">
        <f t="shared" si="112"/>
        <v>0</v>
      </c>
      <c r="AK336" s="355"/>
      <c r="AL336" s="355"/>
      <c r="AM336" s="355"/>
      <c r="AN336" s="355"/>
      <c r="AO336" s="355"/>
      <c r="AP336" s="355"/>
      <c r="AQ336" s="76">
        <f t="shared" si="113"/>
        <v>0</v>
      </c>
      <c r="AS336" s="75">
        <f t="shared" si="114"/>
        <v>321</v>
      </c>
      <c r="AT336" s="76">
        <f t="shared" si="95"/>
        <v>0</v>
      </c>
      <c r="AU336" s="76">
        <f t="shared" si="96"/>
        <v>0</v>
      </c>
      <c r="AV336" s="76">
        <f t="shared" si="97"/>
        <v>0</v>
      </c>
      <c r="AX336" s="75">
        <f t="shared" si="109"/>
        <v>321</v>
      </c>
      <c r="AY336" s="355"/>
      <c r="AZ336" s="355"/>
      <c r="BA336" s="355"/>
      <c r="BB336" s="355"/>
      <c r="BC336" s="355"/>
      <c r="BD336" s="355"/>
      <c r="BE336" s="76">
        <f t="shared" si="98"/>
        <v>0</v>
      </c>
      <c r="BF336" s="355"/>
      <c r="BG336" s="355"/>
      <c r="BH336" s="355"/>
      <c r="BI336" s="355"/>
      <c r="BJ336" s="355"/>
      <c r="BK336" s="355"/>
      <c r="BL336" s="76">
        <f t="shared" si="99"/>
        <v>0</v>
      </c>
      <c r="BM336" s="355"/>
      <c r="BN336" s="355"/>
      <c r="BO336" s="355"/>
      <c r="BP336" s="355"/>
      <c r="BQ336" s="355"/>
      <c r="BR336" s="355"/>
      <c r="BS336" s="76">
        <f t="shared" si="100"/>
        <v>0</v>
      </c>
      <c r="BT336" s="355"/>
      <c r="BU336" s="355"/>
      <c r="BV336" s="355"/>
      <c r="BW336" s="355"/>
      <c r="BX336" s="355"/>
      <c r="BY336" s="355"/>
      <c r="BZ336" s="76">
        <f t="shared" si="101"/>
        <v>0</v>
      </c>
      <c r="CA336" s="355"/>
      <c r="CB336" s="355"/>
      <c r="CC336" s="355"/>
      <c r="CD336" s="355"/>
      <c r="CE336" s="355"/>
      <c r="CF336" s="355"/>
      <c r="CG336" s="76">
        <f t="shared" si="102"/>
        <v>0</v>
      </c>
      <c r="CH336" s="355"/>
      <c r="CI336" s="355"/>
      <c r="CJ336" s="355"/>
      <c r="CK336" s="355"/>
      <c r="CL336" s="355"/>
      <c r="CM336" s="355"/>
      <c r="CN336" s="76">
        <f t="shared" si="103"/>
        <v>0</v>
      </c>
      <c r="CP336" s="75">
        <f t="shared" si="104"/>
        <v>321</v>
      </c>
      <c r="CQ336" s="76">
        <f t="shared" si="105"/>
        <v>0</v>
      </c>
      <c r="CR336" s="76">
        <f t="shared" si="106"/>
        <v>0</v>
      </c>
      <c r="CS336" s="76">
        <f t="shared" si="107"/>
        <v>0</v>
      </c>
    </row>
    <row r="337" spans="1:97" ht="18" customHeight="1" x14ac:dyDescent="0.25">
      <c r="A337" s="75">
        <f t="shared" si="108"/>
        <v>322</v>
      </c>
      <c r="B337" s="355"/>
      <c r="C337" s="355"/>
      <c r="D337" s="355"/>
      <c r="E337" s="355"/>
      <c r="F337" s="355"/>
      <c r="G337" s="355"/>
      <c r="H337" s="76">
        <f t="shared" si="110"/>
        <v>0</v>
      </c>
      <c r="I337" s="355"/>
      <c r="J337" s="355"/>
      <c r="K337" s="355"/>
      <c r="L337" s="355"/>
      <c r="M337" s="355"/>
      <c r="N337" s="355"/>
      <c r="O337" s="76">
        <f t="shared" si="111"/>
        <v>0</v>
      </c>
      <c r="P337" s="355"/>
      <c r="Q337" s="355"/>
      <c r="R337" s="355"/>
      <c r="S337" s="355"/>
      <c r="T337" s="355"/>
      <c r="U337" s="355"/>
      <c r="V337" s="76">
        <f t="shared" ref="V337:V400" si="115">SUM(Q337:T337)-P337-U337</f>
        <v>0</v>
      </c>
      <c r="W337" s="355"/>
      <c r="X337" s="355"/>
      <c r="Y337" s="355"/>
      <c r="Z337" s="355"/>
      <c r="AA337" s="355"/>
      <c r="AB337" s="355"/>
      <c r="AC337" s="76">
        <f t="shared" ref="AC337:AC400" si="116">SUM(X337:AA337)-W337-AB337</f>
        <v>0</v>
      </c>
      <c r="AD337" s="355"/>
      <c r="AE337" s="355"/>
      <c r="AF337" s="355"/>
      <c r="AG337" s="355"/>
      <c r="AH337" s="355"/>
      <c r="AI337" s="355"/>
      <c r="AJ337" s="76">
        <f t="shared" si="112"/>
        <v>0</v>
      </c>
      <c r="AK337" s="355"/>
      <c r="AL337" s="355"/>
      <c r="AM337" s="355"/>
      <c r="AN337" s="355"/>
      <c r="AO337" s="355"/>
      <c r="AP337" s="355"/>
      <c r="AQ337" s="76">
        <f t="shared" si="113"/>
        <v>0</v>
      </c>
      <c r="AS337" s="75">
        <f t="shared" si="114"/>
        <v>322</v>
      </c>
      <c r="AT337" s="76">
        <f t="shared" ref="AT337:AT400" si="117">H337+O337</f>
        <v>0</v>
      </c>
      <c r="AU337" s="76">
        <f t="shared" ref="AU337:AU400" si="118">AC337+V337</f>
        <v>0</v>
      </c>
      <c r="AV337" s="76">
        <f t="shared" ref="AV337:AV400" si="119">AJ337+AQ337</f>
        <v>0</v>
      </c>
      <c r="AX337" s="75">
        <f t="shared" si="109"/>
        <v>322</v>
      </c>
      <c r="AY337" s="355"/>
      <c r="AZ337" s="355"/>
      <c r="BA337" s="355"/>
      <c r="BB337" s="355"/>
      <c r="BC337" s="355"/>
      <c r="BD337" s="355"/>
      <c r="BE337" s="76">
        <f t="shared" ref="BE337:BE400" si="120">SUM(AZ337:BC337)-AY337-BD337</f>
        <v>0</v>
      </c>
      <c r="BF337" s="355"/>
      <c r="BG337" s="355"/>
      <c r="BH337" s="355"/>
      <c r="BI337" s="355"/>
      <c r="BJ337" s="355"/>
      <c r="BK337" s="355"/>
      <c r="BL337" s="76">
        <f t="shared" ref="BL337:BL400" si="121">SUM(BG337:BJ337)-BF337-BK337</f>
        <v>0</v>
      </c>
      <c r="BM337" s="355"/>
      <c r="BN337" s="355"/>
      <c r="BO337" s="355"/>
      <c r="BP337" s="355"/>
      <c r="BQ337" s="355"/>
      <c r="BR337" s="355"/>
      <c r="BS337" s="76">
        <f t="shared" ref="BS337:BS400" si="122">SUM(BN337:BQ337)-BM337-BR337</f>
        <v>0</v>
      </c>
      <c r="BT337" s="355"/>
      <c r="BU337" s="355"/>
      <c r="BV337" s="355"/>
      <c r="BW337" s="355"/>
      <c r="BX337" s="355"/>
      <c r="BY337" s="355"/>
      <c r="BZ337" s="76">
        <f t="shared" ref="BZ337:BZ400" si="123">SUM(BU337:BX337)-BT337-BY337</f>
        <v>0</v>
      </c>
      <c r="CA337" s="355"/>
      <c r="CB337" s="355"/>
      <c r="CC337" s="355"/>
      <c r="CD337" s="355"/>
      <c r="CE337" s="355"/>
      <c r="CF337" s="355"/>
      <c r="CG337" s="76">
        <f t="shared" ref="CG337:CG400" si="124">SUM(CB337:CE337)-CA337-CF337</f>
        <v>0</v>
      </c>
      <c r="CH337" s="355"/>
      <c r="CI337" s="355"/>
      <c r="CJ337" s="355"/>
      <c r="CK337" s="355"/>
      <c r="CL337" s="355"/>
      <c r="CM337" s="355"/>
      <c r="CN337" s="76">
        <f t="shared" ref="CN337:CN400" si="125">SUM(CI337:CL337)-CH337-CM337</f>
        <v>0</v>
      </c>
      <c r="CP337" s="75">
        <f t="shared" ref="CP337:CP400" si="126">AX337</f>
        <v>322</v>
      </c>
      <c r="CQ337" s="76">
        <f t="shared" ref="CQ337:CQ400" si="127">BE337+BL337</f>
        <v>0</v>
      </c>
      <c r="CR337" s="76">
        <f t="shared" ref="CR337:CR400" si="128">BZ337+BS337</f>
        <v>0</v>
      </c>
      <c r="CS337" s="76">
        <f t="shared" ref="CS337:CS400" si="129">CG337+CN337</f>
        <v>0</v>
      </c>
    </row>
    <row r="338" spans="1:97" ht="18" customHeight="1" x14ac:dyDescent="0.25">
      <c r="A338" s="75">
        <f t="shared" ref="A338:A401" si="130">A337+1</f>
        <v>323</v>
      </c>
      <c r="B338" s="355"/>
      <c r="C338" s="355"/>
      <c r="D338" s="355"/>
      <c r="E338" s="355"/>
      <c r="F338" s="355"/>
      <c r="G338" s="355"/>
      <c r="H338" s="76">
        <f t="shared" si="110"/>
        <v>0</v>
      </c>
      <c r="I338" s="355"/>
      <c r="J338" s="355"/>
      <c r="K338" s="355"/>
      <c r="L338" s="355"/>
      <c r="M338" s="355"/>
      <c r="N338" s="355"/>
      <c r="O338" s="76">
        <f t="shared" si="111"/>
        <v>0</v>
      </c>
      <c r="P338" s="355"/>
      <c r="Q338" s="355"/>
      <c r="R338" s="355"/>
      <c r="S338" s="355"/>
      <c r="T338" s="355"/>
      <c r="U338" s="355"/>
      <c r="V338" s="76">
        <f t="shared" si="115"/>
        <v>0</v>
      </c>
      <c r="W338" s="355"/>
      <c r="X338" s="355"/>
      <c r="Y338" s="355"/>
      <c r="Z338" s="355"/>
      <c r="AA338" s="355"/>
      <c r="AB338" s="355"/>
      <c r="AC338" s="76">
        <f t="shared" si="116"/>
        <v>0</v>
      </c>
      <c r="AD338" s="355"/>
      <c r="AE338" s="355"/>
      <c r="AF338" s="355"/>
      <c r="AG338" s="355"/>
      <c r="AH338" s="355"/>
      <c r="AI338" s="355"/>
      <c r="AJ338" s="76">
        <f t="shared" si="112"/>
        <v>0</v>
      </c>
      <c r="AK338" s="355"/>
      <c r="AL338" s="355"/>
      <c r="AM338" s="355"/>
      <c r="AN338" s="355"/>
      <c r="AO338" s="355"/>
      <c r="AP338" s="355"/>
      <c r="AQ338" s="76">
        <f t="shared" si="113"/>
        <v>0</v>
      </c>
      <c r="AS338" s="75">
        <f t="shared" si="114"/>
        <v>323</v>
      </c>
      <c r="AT338" s="76">
        <f t="shared" si="117"/>
        <v>0</v>
      </c>
      <c r="AU338" s="76">
        <f t="shared" si="118"/>
        <v>0</v>
      </c>
      <c r="AV338" s="76">
        <f t="shared" si="119"/>
        <v>0</v>
      </c>
      <c r="AX338" s="75">
        <f t="shared" ref="AX338:AX401" si="131">AX337+1</f>
        <v>323</v>
      </c>
      <c r="AY338" s="355"/>
      <c r="AZ338" s="355"/>
      <c r="BA338" s="355"/>
      <c r="BB338" s="355"/>
      <c r="BC338" s="355"/>
      <c r="BD338" s="355"/>
      <c r="BE338" s="76">
        <f t="shared" si="120"/>
        <v>0</v>
      </c>
      <c r="BF338" s="355"/>
      <c r="BG338" s="355"/>
      <c r="BH338" s="355"/>
      <c r="BI338" s="355"/>
      <c r="BJ338" s="355"/>
      <c r="BK338" s="355"/>
      <c r="BL338" s="76">
        <f t="shared" si="121"/>
        <v>0</v>
      </c>
      <c r="BM338" s="355"/>
      <c r="BN338" s="355"/>
      <c r="BO338" s="355"/>
      <c r="BP338" s="355"/>
      <c r="BQ338" s="355"/>
      <c r="BR338" s="355"/>
      <c r="BS338" s="76">
        <f t="shared" si="122"/>
        <v>0</v>
      </c>
      <c r="BT338" s="355"/>
      <c r="BU338" s="355"/>
      <c r="BV338" s="355"/>
      <c r="BW338" s="355"/>
      <c r="BX338" s="355"/>
      <c r="BY338" s="355"/>
      <c r="BZ338" s="76">
        <f t="shared" si="123"/>
        <v>0</v>
      </c>
      <c r="CA338" s="355"/>
      <c r="CB338" s="355"/>
      <c r="CC338" s="355"/>
      <c r="CD338" s="355"/>
      <c r="CE338" s="355"/>
      <c r="CF338" s="355"/>
      <c r="CG338" s="76">
        <f t="shared" si="124"/>
        <v>0</v>
      </c>
      <c r="CH338" s="355"/>
      <c r="CI338" s="355"/>
      <c r="CJ338" s="355"/>
      <c r="CK338" s="355"/>
      <c r="CL338" s="355"/>
      <c r="CM338" s="355"/>
      <c r="CN338" s="76">
        <f t="shared" si="125"/>
        <v>0</v>
      </c>
      <c r="CP338" s="75">
        <f t="shared" si="126"/>
        <v>323</v>
      </c>
      <c r="CQ338" s="76">
        <f t="shared" si="127"/>
        <v>0</v>
      </c>
      <c r="CR338" s="76">
        <f t="shared" si="128"/>
        <v>0</v>
      </c>
      <c r="CS338" s="76">
        <f t="shared" si="129"/>
        <v>0</v>
      </c>
    </row>
    <row r="339" spans="1:97" ht="18" customHeight="1" x14ac:dyDescent="0.25">
      <c r="A339" s="75">
        <f t="shared" si="130"/>
        <v>324</v>
      </c>
      <c r="B339" s="355"/>
      <c r="C339" s="355"/>
      <c r="D339" s="355"/>
      <c r="E339" s="355"/>
      <c r="F339" s="355"/>
      <c r="G339" s="355"/>
      <c r="H339" s="76">
        <f t="shared" si="110"/>
        <v>0</v>
      </c>
      <c r="I339" s="355"/>
      <c r="J339" s="355"/>
      <c r="K339" s="355"/>
      <c r="L339" s="355"/>
      <c r="M339" s="355"/>
      <c r="N339" s="355"/>
      <c r="O339" s="76">
        <f t="shared" si="111"/>
        <v>0</v>
      </c>
      <c r="P339" s="355"/>
      <c r="Q339" s="355"/>
      <c r="R339" s="355"/>
      <c r="S339" s="355"/>
      <c r="T339" s="355"/>
      <c r="U339" s="355"/>
      <c r="V339" s="76">
        <f t="shared" si="115"/>
        <v>0</v>
      </c>
      <c r="W339" s="355"/>
      <c r="X339" s="355"/>
      <c r="Y339" s="355"/>
      <c r="Z339" s="355"/>
      <c r="AA339" s="355"/>
      <c r="AB339" s="355"/>
      <c r="AC339" s="76">
        <f t="shared" si="116"/>
        <v>0</v>
      </c>
      <c r="AD339" s="355"/>
      <c r="AE339" s="355"/>
      <c r="AF339" s="355"/>
      <c r="AG339" s="355"/>
      <c r="AH339" s="355"/>
      <c r="AI339" s="355"/>
      <c r="AJ339" s="76">
        <f t="shared" si="112"/>
        <v>0</v>
      </c>
      <c r="AK339" s="355"/>
      <c r="AL339" s="355"/>
      <c r="AM339" s="355"/>
      <c r="AN339" s="355"/>
      <c r="AO339" s="355"/>
      <c r="AP339" s="355"/>
      <c r="AQ339" s="76">
        <f t="shared" si="113"/>
        <v>0</v>
      </c>
      <c r="AS339" s="75">
        <f t="shared" si="114"/>
        <v>324</v>
      </c>
      <c r="AT339" s="76">
        <f t="shared" si="117"/>
        <v>0</v>
      </c>
      <c r="AU339" s="76">
        <f t="shared" si="118"/>
        <v>0</v>
      </c>
      <c r="AV339" s="76">
        <f t="shared" si="119"/>
        <v>0</v>
      </c>
      <c r="AX339" s="75">
        <f t="shared" si="131"/>
        <v>324</v>
      </c>
      <c r="AY339" s="355"/>
      <c r="AZ339" s="355"/>
      <c r="BA339" s="355"/>
      <c r="BB339" s="355"/>
      <c r="BC339" s="355"/>
      <c r="BD339" s="355"/>
      <c r="BE339" s="76">
        <f t="shared" si="120"/>
        <v>0</v>
      </c>
      <c r="BF339" s="355"/>
      <c r="BG339" s="355"/>
      <c r="BH339" s="355"/>
      <c r="BI339" s="355"/>
      <c r="BJ339" s="355"/>
      <c r="BK339" s="355"/>
      <c r="BL339" s="76">
        <f t="shared" si="121"/>
        <v>0</v>
      </c>
      <c r="BM339" s="355"/>
      <c r="BN339" s="355"/>
      <c r="BO339" s="355"/>
      <c r="BP339" s="355"/>
      <c r="BQ339" s="355"/>
      <c r="BR339" s="355"/>
      <c r="BS339" s="76">
        <f t="shared" si="122"/>
        <v>0</v>
      </c>
      <c r="BT339" s="355"/>
      <c r="BU339" s="355"/>
      <c r="BV339" s="355"/>
      <c r="BW339" s="355"/>
      <c r="BX339" s="355"/>
      <c r="BY339" s="355"/>
      <c r="BZ339" s="76">
        <f t="shared" si="123"/>
        <v>0</v>
      </c>
      <c r="CA339" s="355"/>
      <c r="CB339" s="355"/>
      <c r="CC339" s="355"/>
      <c r="CD339" s="355"/>
      <c r="CE339" s="355"/>
      <c r="CF339" s="355"/>
      <c r="CG339" s="76">
        <f t="shared" si="124"/>
        <v>0</v>
      </c>
      <c r="CH339" s="355"/>
      <c r="CI339" s="355"/>
      <c r="CJ339" s="355"/>
      <c r="CK339" s="355"/>
      <c r="CL339" s="355"/>
      <c r="CM339" s="355"/>
      <c r="CN339" s="76">
        <f t="shared" si="125"/>
        <v>0</v>
      </c>
      <c r="CP339" s="75">
        <f t="shared" si="126"/>
        <v>324</v>
      </c>
      <c r="CQ339" s="76">
        <f t="shared" si="127"/>
        <v>0</v>
      </c>
      <c r="CR339" s="76">
        <f t="shared" si="128"/>
        <v>0</v>
      </c>
      <c r="CS339" s="76">
        <f t="shared" si="129"/>
        <v>0</v>
      </c>
    </row>
    <row r="340" spans="1:97" ht="18" customHeight="1" x14ac:dyDescent="0.25">
      <c r="A340" s="75">
        <f t="shared" si="130"/>
        <v>325</v>
      </c>
      <c r="B340" s="355"/>
      <c r="C340" s="355"/>
      <c r="D340" s="355"/>
      <c r="E340" s="355"/>
      <c r="F340" s="355"/>
      <c r="G340" s="355"/>
      <c r="H340" s="76">
        <f t="shared" si="110"/>
        <v>0</v>
      </c>
      <c r="I340" s="355"/>
      <c r="J340" s="355"/>
      <c r="K340" s="355"/>
      <c r="L340" s="355"/>
      <c r="M340" s="355"/>
      <c r="N340" s="355"/>
      <c r="O340" s="76">
        <f t="shared" si="111"/>
        <v>0</v>
      </c>
      <c r="P340" s="355"/>
      <c r="Q340" s="355"/>
      <c r="R340" s="355"/>
      <c r="S340" s="355"/>
      <c r="T340" s="355"/>
      <c r="U340" s="355"/>
      <c r="V340" s="76">
        <f t="shared" si="115"/>
        <v>0</v>
      </c>
      <c r="W340" s="355"/>
      <c r="X340" s="355"/>
      <c r="Y340" s="355"/>
      <c r="Z340" s="355"/>
      <c r="AA340" s="355"/>
      <c r="AB340" s="355"/>
      <c r="AC340" s="76">
        <f t="shared" si="116"/>
        <v>0</v>
      </c>
      <c r="AD340" s="355"/>
      <c r="AE340" s="355"/>
      <c r="AF340" s="355"/>
      <c r="AG340" s="355"/>
      <c r="AH340" s="355"/>
      <c r="AI340" s="355"/>
      <c r="AJ340" s="76">
        <f t="shared" si="112"/>
        <v>0</v>
      </c>
      <c r="AK340" s="355"/>
      <c r="AL340" s="355"/>
      <c r="AM340" s="355"/>
      <c r="AN340" s="355"/>
      <c r="AO340" s="355"/>
      <c r="AP340" s="355"/>
      <c r="AQ340" s="76">
        <f t="shared" si="113"/>
        <v>0</v>
      </c>
      <c r="AS340" s="75">
        <f t="shared" si="114"/>
        <v>325</v>
      </c>
      <c r="AT340" s="76">
        <f t="shared" si="117"/>
        <v>0</v>
      </c>
      <c r="AU340" s="76">
        <f t="shared" si="118"/>
        <v>0</v>
      </c>
      <c r="AV340" s="76">
        <f t="shared" si="119"/>
        <v>0</v>
      </c>
      <c r="AX340" s="75">
        <f t="shared" si="131"/>
        <v>325</v>
      </c>
      <c r="AY340" s="355"/>
      <c r="AZ340" s="355"/>
      <c r="BA340" s="355"/>
      <c r="BB340" s="355"/>
      <c r="BC340" s="355"/>
      <c r="BD340" s="355"/>
      <c r="BE340" s="76">
        <f t="shared" si="120"/>
        <v>0</v>
      </c>
      <c r="BF340" s="355"/>
      <c r="BG340" s="355"/>
      <c r="BH340" s="355"/>
      <c r="BI340" s="355"/>
      <c r="BJ340" s="355"/>
      <c r="BK340" s="355"/>
      <c r="BL340" s="76">
        <f t="shared" si="121"/>
        <v>0</v>
      </c>
      <c r="BM340" s="355"/>
      <c r="BN340" s="355"/>
      <c r="BO340" s="355"/>
      <c r="BP340" s="355"/>
      <c r="BQ340" s="355"/>
      <c r="BR340" s="355"/>
      <c r="BS340" s="76">
        <f t="shared" si="122"/>
        <v>0</v>
      </c>
      <c r="BT340" s="355"/>
      <c r="BU340" s="355"/>
      <c r="BV340" s="355"/>
      <c r="BW340" s="355"/>
      <c r="BX340" s="355"/>
      <c r="BY340" s="355"/>
      <c r="BZ340" s="76">
        <f t="shared" si="123"/>
        <v>0</v>
      </c>
      <c r="CA340" s="355"/>
      <c r="CB340" s="355"/>
      <c r="CC340" s="355"/>
      <c r="CD340" s="355"/>
      <c r="CE340" s="355"/>
      <c r="CF340" s="355"/>
      <c r="CG340" s="76">
        <f t="shared" si="124"/>
        <v>0</v>
      </c>
      <c r="CH340" s="355"/>
      <c r="CI340" s="355"/>
      <c r="CJ340" s="355"/>
      <c r="CK340" s="355"/>
      <c r="CL340" s="355"/>
      <c r="CM340" s="355"/>
      <c r="CN340" s="76">
        <f t="shared" si="125"/>
        <v>0</v>
      </c>
      <c r="CP340" s="75">
        <f t="shared" si="126"/>
        <v>325</v>
      </c>
      <c r="CQ340" s="76">
        <f t="shared" si="127"/>
        <v>0</v>
      </c>
      <c r="CR340" s="76">
        <f t="shared" si="128"/>
        <v>0</v>
      </c>
      <c r="CS340" s="76">
        <f t="shared" si="129"/>
        <v>0</v>
      </c>
    </row>
    <row r="341" spans="1:97" ht="18" customHeight="1" x14ac:dyDescent="0.25">
      <c r="A341" s="75">
        <f t="shared" si="130"/>
        <v>326</v>
      </c>
      <c r="B341" s="355"/>
      <c r="C341" s="355"/>
      <c r="D341" s="355"/>
      <c r="E341" s="355"/>
      <c r="F341" s="355"/>
      <c r="G341" s="355"/>
      <c r="H341" s="76">
        <f t="shared" si="110"/>
        <v>0</v>
      </c>
      <c r="I341" s="355"/>
      <c r="J341" s="355"/>
      <c r="K341" s="355"/>
      <c r="L341" s="355"/>
      <c r="M341" s="355"/>
      <c r="N341" s="355"/>
      <c r="O341" s="76">
        <f t="shared" si="111"/>
        <v>0</v>
      </c>
      <c r="P341" s="355"/>
      <c r="Q341" s="355"/>
      <c r="R341" s="355"/>
      <c r="S341" s="355"/>
      <c r="T341" s="355"/>
      <c r="U341" s="355"/>
      <c r="V341" s="76">
        <f t="shared" si="115"/>
        <v>0</v>
      </c>
      <c r="W341" s="355"/>
      <c r="X341" s="355"/>
      <c r="Y341" s="355"/>
      <c r="Z341" s="355"/>
      <c r="AA341" s="355"/>
      <c r="AB341" s="355"/>
      <c r="AC341" s="76">
        <f t="shared" si="116"/>
        <v>0</v>
      </c>
      <c r="AD341" s="355"/>
      <c r="AE341" s="355"/>
      <c r="AF341" s="355"/>
      <c r="AG341" s="355"/>
      <c r="AH341" s="355"/>
      <c r="AI341" s="355"/>
      <c r="AJ341" s="76">
        <f t="shared" si="112"/>
        <v>0</v>
      </c>
      <c r="AK341" s="355"/>
      <c r="AL341" s="355"/>
      <c r="AM341" s="355"/>
      <c r="AN341" s="355"/>
      <c r="AO341" s="355"/>
      <c r="AP341" s="355"/>
      <c r="AQ341" s="76">
        <f t="shared" si="113"/>
        <v>0</v>
      </c>
      <c r="AS341" s="75">
        <f t="shared" si="114"/>
        <v>326</v>
      </c>
      <c r="AT341" s="76">
        <f t="shared" si="117"/>
        <v>0</v>
      </c>
      <c r="AU341" s="76">
        <f t="shared" si="118"/>
        <v>0</v>
      </c>
      <c r="AV341" s="76">
        <f t="shared" si="119"/>
        <v>0</v>
      </c>
      <c r="AX341" s="75">
        <f t="shared" si="131"/>
        <v>326</v>
      </c>
      <c r="AY341" s="355"/>
      <c r="AZ341" s="355"/>
      <c r="BA341" s="355"/>
      <c r="BB341" s="355"/>
      <c r="BC341" s="355"/>
      <c r="BD341" s="355"/>
      <c r="BE341" s="76">
        <f t="shared" si="120"/>
        <v>0</v>
      </c>
      <c r="BF341" s="355"/>
      <c r="BG341" s="355"/>
      <c r="BH341" s="355"/>
      <c r="BI341" s="355"/>
      <c r="BJ341" s="355"/>
      <c r="BK341" s="355"/>
      <c r="BL341" s="76">
        <f t="shared" si="121"/>
        <v>0</v>
      </c>
      <c r="BM341" s="355"/>
      <c r="BN341" s="355"/>
      <c r="BO341" s="355"/>
      <c r="BP341" s="355"/>
      <c r="BQ341" s="355"/>
      <c r="BR341" s="355"/>
      <c r="BS341" s="76">
        <f t="shared" si="122"/>
        <v>0</v>
      </c>
      <c r="BT341" s="355"/>
      <c r="BU341" s="355"/>
      <c r="BV341" s="355"/>
      <c r="BW341" s="355"/>
      <c r="BX341" s="355"/>
      <c r="BY341" s="355"/>
      <c r="BZ341" s="76">
        <f t="shared" si="123"/>
        <v>0</v>
      </c>
      <c r="CA341" s="355"/>
      <c r="CB341" s="355"/>
      <c r="CC341" s="355"/>
      <c r="CD341" s="355"/>
      <c r="CE341" s="355"/>
      <c r="CF341" s="355"/>
      <c r="CG341" s="76">
        <f t="shared" si="124"/>
        <v>0</v>
      </c>
      <c r="CH341" s="355"/>
      <c r="CI341" s="355"/>
      <c r="CJ341" s="355"/>
      <c r="CK341" s="355"/>
      <c r="CL341" s="355"/>
      <c r="CM341" s="355"/>
      <c r="CN341" s="76">
        <f t="shared" si="125"/>
        <v>0</v>
      </c>
      <c r="CP341" s="75">
        <f t="shared" si="126"/>
        <v>326</v>
      </c>
      <c r="CQ341" s="76">
        <f t="shared" si="127"/>
        <v>0</v>
      </c>
      <c r="CR341" s="76">
        <f t="shared" si="128"/>
        <v>0</v>
      </c>
      <c r="CS341" s="76">
        <f t="shared" si="129"/>
        <v>0</v>
      </c>
    </row>
    <row r="342" spans="1:97" ht="18" customHeight="1" x14ac:dyDescent="0.25">
      <c r="A342" s="75">
        <f t="shared" si="130"/>
        <v>327</v>
      </c>
      <c r="B342" s="355"/>
      <c r="C342" s="355"/>
      <c r="D342" s="355"/>
      <c r="E342" s="355"/>
      <c r="F342" s="355"/>
      <c r="G342" s="355"/>
      <c r="H342" s="76">
        <f t="shared" si="110"/>
        <v>0</v>
      </c>
      <c r="I342" s="355"/>
      <c r="J342" s="355"/>
      <c r="K342" s="355"/>
      <c r="L342" s="355"/>
      <c r="M342" s="355"/>
      <c r="N342" s="355"/>
      <c r="O342" s="76">
        <f t="shared" si="111"/>
        <v>0</v>
      </c>
      <c r="P342" s="355"/>
      <c r="Q342" s="355"/>
      <c r="R342" s="355"/>
      <c r="S342" s="355"/>
      <c r="T342" s="355"/>
      <c r="U342" s="355"/>
      <c r="V342" s="76">
        <f t="shared" si="115"/>
        <v>0</v>
      </c>
      <c r="W342" s="355"/>
      <c r="X342" s="355"/>
      <c r="Y342" s="355"/>
      <c r="Z342" s="355"/>
      <c r="AA342" s="355"/>
      <c r="AB342" s="355"/>
      <c r="AC342" s="76">
        <f t="shared" si="116"/>
        <v>0</v>
      </c>
      <c r="AD342" s="355"/>
      <c r="AE342" s="355"/>
      <c r="AF342" s="355"/>
      <c r="AG342" s="355"/>
      <c r="AH342" s="355"/>
      <c r="AI342" s="355"/>
      <c r="AJ342" s="76">
        <f t="shared" si="112"/>
        <v>0</v>
      </c>
      <c r="AK342" s="355"/>
      <c r="AL342" s="355"/>
      <c r="AM342" s="355"/>
      <c r="AN342" s="355"/>
      <c r="AO342" s="355"/>
      <c r="AP342" s="355"/>
      <c r="AQ342" s="76">
        <f t="shared" si="113"/>
        <v>0</v>
      </c>
      <c r="AS342" s="75">
        <f t="shared" si="114"/>
        <v>327</v>
      </c>
      <c r="AT342" s="76">
        <f t="shared" si="117"/>
        <v>0</v>
      </c>
      <c r="AU342" s="76">
        <f t="shared" si="118"/>
        <v>0</v>
      </c>
      <c r="AV342" s="76">
        <f t="shared" si="119"/>
        <v>0</v>
      </c>
      <c r="AX342" s="75">
        <f t="shared" si="131"/>
        <v>327</v>
      </c>
      <c r="AY342" s="355"/>
      <c r="AZ342" s="355"/>
      <c r="BA342" s="355"/>
      <c r="BB342" s="355"/>
      <c r="BC342" s="355"/>
      <c r="BD342" s="355"/>
      <c r="BE342" s="76">
        <f t="shared" si="120"/>
        <v>0</v>
      </c>
      <c r="BF342" s="355"/>
      <c r="BG342" s="355"/>
      <c r="BH342" s="355"/>
      <c r="BI342" s="355"/>
      <c r="BJ342" s="355"/>
      <c r="BK342" s="355"/>
      <c r="BL342" s="76">
        <f t="shared" si="121"/>
        <v>0</v>
      </c>
      <c r="BM342" s="355"/>
      <c r="BN342" s="355"/>
      <c r="BO342" s="355"/>
      <c r="BP342" s="355"/>
      <c r="BQ342" s="355"/>
      <c r="BR342" s="355"/>
      <c r="BS342" s="76">
        <f t="shared" si="122"/>
        <v>0</v>
      </c>
      <c r="BT342" s="355"/>
      <c r="BU342" s="355"/>
      <c r="BV342" s="355"/>
      <c r="BW342" s="355"/>
      <c r="BX342" s="355"/>
      <c r="BY342" s="355"/>
      <c r="BZ342" s="76">
        <f t="shared" si="123"/>
        <v>0</v>
      </c>
      <c r="CA342" s="355"/>
      <c r="CB342" s="355"/>
      <c r="CC342" s="355"/>
      <c r="CD342" s="355"/>
      <c r="CE342" s="355"/>
      <c r="CF342" s="355"/>
      <c r="CG342" s="76">
        <f t="shared" si="124"/>
        <v>0</v>
      </c>
      <c r="CH342" s="355"/>
      <c r="CI342" s="355"/>
      <c r="CJ342" s="355"/>
      <c r="CK342" s="355"/>
      <c r="CL342" s="355"/>
      <c r="CM342" s="355"/>
      <c r="CN342" s="76">
        <f t="shared" si="125"/>
        <v>0</v>
      </c>
      <c r="CP342" s="75">
        <f t="shared" si="126"/>
        <v>327</v>
      </c>
      <c r="CQ342" s="76">
        <f t="shared" si="127"/>
        <v>0</v>
      </c>
      <c r="CR342" s="76">
        <f t="shared" si="128"/>
        <v>0</v>
      </c>
      <c r="CS342" s="76">
        <f t="shared" si="129"/>
        <v>0</v>
      </c>
    </row>
    <row r="343" spans="1:97" ht="18" customHeight="1" x14ac:dyDescent="0.25">
      <c r="A343" s="75">
        <f t="shared" si="130"/>
        <v>328</v>
      </c>
      <c r="B343" s="355"/>
      <c r="C343" s="355"/>
      <c r="D343" s="355"/>
      <c r="E343" s="355"/>
      <c r="F343" s="355"/>
      <c r="G343" s="355"/>
      <c r="H343" s="76">
        <f t="shared" si="110"/>
        <v>0</v>
      </c>
      <c r="I343" s="355"/>
      <c r="J343" s="355"/>
      <c r="K343" s="355"/>
      <c r="L343" s="355"/>
      <c r="M343" s="355"/>
      <c r="N343" s="355"/>
      <c r="O343" s="76">
        <f t="shared" si="111"/>
        <v>0</v>
      </c>
      <c r="P343" s="355"/>
      <c r="Q343" s="355"/>
      <c r="R343" s="355"/>
      <c r="S343" s="355"/>
      <c r="T343" s="355"/>
      <c r="U343" s="355"/>
      <c r="V343" s="76">
        <f t="shared" si="115"/>
        <v>0</v>
      </c>
      <c r="W343" s="355"/>
      <c r="X343" s="355"/>
      <c r="Y343" s="355"/>
      <c r="Z343" s="355"/>
      <c r="AA343" s="355"/>
      <c r="AB343" s="355"/>
      <c r="AC343" s="76">
        <f t="shared" si="116"/>
        <v>0</v>
      </c>
      <c r="AD343" s="355"/>
      <c r="AE343" s="355"/>
      <c r="AF343" s="355"/>
      <c r="AG343" s="355"/>
      <c r="AH343" s="355"/>
      <c r="AI343" s="355"/>
      <c r="AJ343" s="76">
        <f t="shared" si="112"/>
        <v>0</v>
      </c>
      <c r="AK343" s="355"/>
      <c r="AL343" s="355"/>
      <c r="AM343" s="355"/>
      <c r="AN343" s="355"/>
      <c r="AO343" s="355"/>
      <c r="AP343" s="355"/>
      <c r="AQ343" s="76">
        <f t="shared" si="113"/>
        <v>0</v>
      </c>
      <c r="AS343" s="75">
        <f t="shared" si="114"/>
        <v>328</v>
      </c>
      <c r="AT343" s="76">
        <f t="shared" si="117"/>
        <v>0</v>
      </c>
      <c r="AU343" s="76">
        <f t="shared" si="118"/>
        <v>0</v>
      </c>
      <c r="AV343" s="76">
        <f t="shared" si="119"/>
        <v>0</v>
      </c>
      <c r="AX343" s="75">
        <f t="shared" si="131"/>
        <v>328</v>
      </c>
      <c r="AY343" s="355"/>
      <c r="AZ343" s="355"/>
      <c r="BA343" s="355"/>
      <c r="BB343" s="355"/>
      <c r="BC343" s="355"/>
      <c r="BD343" s="355"/>
      <c r="BE343" s="76">
        <f t="shared" si="120"/>
        <v>0</v>
      </c>
      <c r="BF343" s="355"/>
      <c r="BG343" s="355"/>
      <c r="BH343" s="355"/>
      <c r="BI343" s="355"/>
      <c r="BJ343" s="355"/>
      <c r="BK343" s="355"/>
      <c r="BL343" s="76">
        <f t="shared" si="121"/>
        <v>0</v>
      </c>
      <c r="BM343" s="355"/>
      <c r="BN343" s="355"/>
      <c r="BO343" s="355"/>
      <c r="BP343" s="355"/>
      <c r="BQ343" s="355"/>
      <c r="BR343" s="355"/>
      <c r="BS343" s="76">
        <f t="shared" si="122"/>
        <v>0</v>
      </c>
      <c r="BT343" s="355"/>
      <c r="BU343" s="355"/>
      <c r="BV343" s="355"/>
      <c r="BW343" s="355"/>
      <c r="BX343" s="355"/>
      <c r="BY343" s="355"/>
      <c r="BZ343" s="76">
        <f t="shared" si="123"/>
        <v>0</v>
      </c>
      <c r="CA343" s="355"/>
      <c r="CB343" s="355"/>
      <c r="CC343" s="355"/>
      <c r="CD343" s="355"/>
      <c r="CE343" s="355"/>
      <c r="CF343" s="355"/>
      <c r="CG343" s="76">
        <f t="shared" si="124"/>
        <v>0</v>
      </c>
      <c r="CH343" s="355"/>
      <c r="CI343" s="355"/>
      <c r="CJ343" s="355"/>
      <c r="CK343" s="355"/>
      <c r="CL343" s="355"/>
      <c r="CM343" s="355"/>
      <c r="CN343" s="76">
        <f t="shared" si="125"/>
        <v>0</v>
      </c>
      <c r="CP343" s="75">
        <f t="shared" si="126"/>
        <v>328</v>
      </c>
      <c r="CQ343" s="76">
        <f t="shared" si="127"/>
        <v>0</v>
      </c>
      <c r="CR343" s="76">
        <f t="shared" si="128"/>
        <v>0</v>
      </c>
      <c r="CS343" s="76">
        <f t="shared" si="129"/>
        <v>0</v>
      </c>
    </row>
    <row r="344" spans="1:97" ht="18" customHeight="1" x14ac:dyDescent="0.25">
      <c r="A344" s="75">
        <f t="shared" si="130"/>
        <v>329</v>
      </c>
      <c r="B344" s="355"/>
      <c r="C344" s="355"/>
      <c r="D344" s="355"/>
      <c r="E344" s="355"/>
      <c r="F344" s="355"/>
      <c r="G344" s="355"/>
      <c r="H344" s="76">
        <f t="shared" si="110"/>
        <v>0</v>
      </c>
      <c r="I344" s="355"/>
      <c r="J344" s="355"/>
      <c r="K344" s="355"/>
      <c r="L344" s="355"/>
      <c r="M344" s="355"/>
      <c r="N344" s="355"/>
      <c r="O344" s="76">
        <f t="shared" si="111"/>
        <v>0</v>
      </c>
      <c r="P344" s="355"/>
      <c r="Q344" s="355"/>
      <c r="R344" s="355"/>
      <c r="S344" s="355"/>
      <c r="T344" s="355"/>
      <c r="U344" s="355"/>
      <c r="V344" s="76">
        <f t="shared" si="115"/>
        <v>0</v>
      </c>
      <c r="W344" s="355"/>
      <c r="X344" s="355"/>
      <c r="Y344" s="355"/>
      <c r="Z344" s="355"/>
      <c r="AA344" s="355"/>
      <c r="AB344" s="355"/>
      <c r="AC344" s="76">
        <f t="shared" si="116"/>
        <v>0</v>
      </c>
      <c r="AD344" s="355"/>
      <c r="AE344" s="355"/>
      <c r="AF344" s="355"/>
      <c r="AG344" s="355"/>
      <c r="AH344" s="355"/>
      <c r="AI344" s="355"/>
      <c r="AJ344" s="76">
        <f t="shared" si="112"/>
        <v>0</v>
      </c>
      <c r="AK344" s="355"/>
      <c r="AL344" s="355"/>
      <c r="AM344" s="355"/>
      <c r="AN344" s="355"/>
      <c r="AO344" s="355"/>
      <c r="AP344" s="355"/>
      <c r="AQ344" s="76">
        <f t="shared" si="113"/>
        <v>0</v>
      </c>
      <c r="AS344" s="75">
        <f t="shared" si="114"/>
        <v>329</v>
      </c>
      <c r="AT344" s="76">
        <f t="shared" si="117"/>
        <v>0</v>
      </c>
      <c r="AU344" s="76">
        <f t="shared" si="118"/>
        <v>0</v>
      </c>
      <c r="AV344" s="76">
        <f t="shared" si="119"/>
        <v>0</v>
      </c>
      <c r="AX344" s="75">
        <f t="shared" si="131"/>
        <v>329</v>
      </c>
      <c r="AY344" s="355"/>
      <c r="AZ344" s="355"/>
      <c r="BA344" s="355"/>
      <c r="BB344" s="355"/>
      <c r="BC344" s="355"/>
      <c r="BD344" s="355"/>
      <c r="BE344" s="76">
        <f t="shared" si="120"/>
        <v>0</v>
      </c>
      <c r="BF344" s="355"/>
      <c r="BG344" s="355"/>
      <c r="BH344" s="355"/>
      <c r="BI344" s="355"/>
      <c r="BJ344" s="355"/>
      <c r="BK344" s="355"/>
      <c r="BL344" s="76">
        <f t="shared" si="121"/>
        <v>0</v>
      </c>
      <c r="BM344" s="355"/>
      <c r="BN344" s="355"/>
      <c r="BO344" s="355"/>
      <c r="BP344" s="355"/>
      <c r="BQ344" s="355"/>
      <c r="BR344" s="355"/>
      <c r="BS344" s="76">
        <f t="shared" si="122"/>
        <v>0</v>
      </c>
      <c r="BT344" s="355"/>
      <c r="BU344" s="355"/>
      <c r="BV344" s="355"/>
      <c r="BW344" s="355"/>
      <c r="BX344" s="355"/>
      <c r="BY344" s="355"/>
      <c r="BZ344" s="76">
        <f t="shared" si="123"/>
        <v>0</v>
      </c>
      <c r="CA344" s="355"/>
      <c r="CB344" s="355"/>
      <c r="CC344" s="355"/>
      <c r="CD344" s="355"/>
      <c r="CE344" s="355"/>
      <c r="CF344" s="355"/>
      <c r="CG344" s="76">
        <f t="shared" si="124"/>
        <v>0</v>
      </c>
      <c r="CH344" s="355"/>
      <c r="CI344" s="355"/>
      <c r="CJ344" s="355"/>
      <c r="CK344" s="355"/>
      <c r="CL344" s="355"/>
      <c r="CM344" s="355"/>
      <c r="CN344" s="76">
        <f t="shared" si="125"/>
        <v>0</v>
      </c>
      <c r="CP344" s="75">
        <f t="shared" si="126"/>
        <v>329</v>
      </c>
      <c r="CQ344" s="76">
        <f t="shared" si="127"/>
        <v>0</v>
      </c>
      <c r="CR344" s="76">
        <f t="shared" si="128"/>
        <v>0</v>
      </c>
      <c r="CS344" s="76">
        <f t="shared" si="129"/>
        <v>0</v>
      </c>
    </row>
    <row r="345" spans="1:97" ht="18" customHeight="1" x14ac:dyDescent="0.25">
      <c r="A345" s="75">
        <f t="shared" si="130"/>
        <v>330</v>
      </c>
      <c r="B345" s="355"/>
      <c r="C345" s="355"/>
      <c r="D345" s="355"/>
      <c r="E345" s="355"/>
      <c r="F345" s="355"/>
      <c r="G345" s="355"/>
      <c r="H345" s="76">
        <f t="shared" si="110"/>
        <v>0</v>
      </c>
      <c r="I345" s="355"/>
      <c r="J345" s="355"/>
      <c r="K345" s="355"/>
      <c r="L345" s="355"/>
      <c r="M345" s="355"/>
      <c r="N345" s="355"/>
      <c r="O345" s="76">
        <f t="shared" si="111"/>
        <v>0</v>
      </c>
      <c r="P345" s="355"/>
      <c r="Q345" s="355"/>
      <c r="R345" s="355"/>
      <c r="S345" s="355"/>
      <c r="T345" s="355"/>
      <c r="U345" s="355"/>
      <c r="V345" s="76">
        <f t="shared" si="115"/>
        <v>0</v>
      </c>
      <c r="W345" s="355"/>
      <c r="X345" s="355"/>
      <c r="Y345" s="355"/>
      <c r="Z345" s="355"/>
      <c r="AA345" s="355"/>
      <c r="AB345" s="355"/>
      <c r="AC345" s="76">
        <f t="shared" si="116"/>
        <v>0</v>
      </c>
      <c r="AD345" s="355"/>
      <c r="AE345" s="355"/>
      <c r="AF345" s="355"/>
      <c r="AG345" s="355"/>
      <c r="AH345" s="355"/>
      <c r="AI345" s="355"/>
      <c r="AJ345" s="76">
        <f t="shared" si="112"/>
        <v>0</v>
      </c>
      <c r="AK345" s="355"/>
      <c r="AL345" s="355"/>
      <c r="AM345" s="355"/>
      <c r="AN345" s="355"/>
      <c r="AO345" s="355"/>
      <c r="AP345" s="355"/>
      <c r="AQ345" s="76">
        <f t="shared" si="113"/>
        <v>0</v>
      </c>
      <c r="AS345" s="75">
        <f t="shared" si="114"/>
        <v>330</v>
      </c>
      <c r="AT345" s="76">
        <f t="shared" si="117"/>
        <v>0</v>
      </c>
      <c r="AU345" s="76">
        <f t="shared" si="118"/>
        <v>0</v>
      </c>
      <c r="AV345" s="76">
        <f t="shared" si="119"/>
        <v>0</v>
      </c>
      <c r="AX345" s="75">
        <f t="shared" si="131"/>
        <v>330</v>
      </c>
      <c r="AY345" s="355"/>
      <c r="AZ345" s="355"/>
      <c r="BA345" s="355"/>
      <c r="BB345" s="355"/>
      <c r="BC345" s="355"/>
      <c r="BD345" s="355"/>
      <c r="BE345" s="76">
        <f t="shared" si="120"/>
        <v>0</v>
      </c>
      <c r="BF345" s="355"/>
      <c r="BG345" s="355"/>
      <c r="BH345" s="355"/>
      <c r="BI345" s="355"/>
      <c r="BJ345" s="355"/>
      <c r="BK345" s="355"/>
      <c r="BL345" s="76">
        <f t="shared" si="121"/>
        <v>0</v>
      </c>
      <c r="BM345" s="355"/>
      <c r="BN345" s="355"/>
      <c r="BO345" s="355"/>
      <c r="BP345" s="355"/>
      <c r="BQ345" s="355"/>
      <c r="BR345" s="355"/>
      <c r="BS345" s="76">
        <f t="shared" si="122"/>
        <v>0</v>
      </c>
      <c r="BT345" s="355"/>
      <c r="BU345" s="355"/>
      <c r="BV345" s="355"/>
      <c r="BW345" s="355"/>
      <c r="BX345" s="355"/>
      <c r="BY345" s="355"/>
      <c r="BZ345" s="76">
        <f t="shared" si="123"/>
        <v>0</v>
      </c>
      <c r="CA345" s="355"/>
      <c r="CB345" s="355"/>
      <c r="CC345" s="355"/>
      <c r="CD345" s="355"/>
      <c r="CE345" s="355"/>
      <c r="CF345" s="355"/>
      <c r="CG345" s="76">
        <f t="shared" si="124"/>
        <v>0</v>
      </c>
      <c r="CH345" s="355"/>
      <c r="CI345" s="355"/>
      <c r="CJ345" s="355"/>
      <c r="CK345" s="355"/>
      <c r="CL345" s="355"/>
      <c r="CM345" s="355"/>
      <c r="CN345" s="76">
        <f t="shared" si="125"/>
        <v>0</v>
      </c>
      <c r="CP345" s="75">
        <f t="shared" si="126"/>
        <v>330</v>
      </c>
      <c r="CQ345" s="76">
        <f t="shared" si="127"/>
        <v>0</v>
      </c>
      <c r="CR345" s="76">
        <f t="shared" si="128"/>
        <v>0</v>
      </c>
      <c r="CS345" s="76">
        <f t="shared" si="129"/>
        <v>0</v>
      </c>
    </row>
    <row r="346" spans="1:97" ht="18" customHeight="1" x14ac:dyDescent="0.25">
      <c r="A346" s="75">
        <f t="shared" si="130"/>
        <v>331</v>
      </c>
      <c r="B346" s="355"/>
      <c r="C346" s="355"/>
      <c r="D346" s="355"/>
      <c r="E346" s="355"/>
      <c r="F346" s="355"/>
      <c r="G346" s="355"/>
      <c r="H346" s="76">
        <f t="shared" si="110"/>
        <v>0</v>
      </c>
      <c r="I346" s="355"/>
      <c r="J346" s="355"/>
      <c r="K346" s="355"/>
      <c r="L346" s="355"/>
      <c r="M346" s="355"/>
      <c r="N346" s="355"/>
      <c r="O346" s="76">
        <f t="shared" si="111"/>
        <v>0</v>
      </c>
      <c r="P346" s="355"/>
      <c r="Q346" s="355"/>
      <c r="R346" s="355"/>
      <c r="S346" s="355"/>
      <c r="T346" s="355"/>
      <c r="U346" s="355"/>
      <c r="V346" s="76">
        <f t="shared" si="115"/>
        <v>0</v>
      </c>
      <c r="W346" s="355"/>
      <c r="X346" s="355"/>
      <c r="Y346" s="355"/>
      <c r="Z346" s="355"/>
      <c r="AA346" s="355"/>
      <c r="AB346" s="355"/>
      <c r="AC346" s="76">
        <f t="shared" si="116"/>
        <v>0</v>
      </c>
      <c r="AD346" s="355"/>
      <c r="AE346" s="355"/>
      <c r="AF346" s="355"/>
      <c r="AG346" s="355"/>
      <c r="AH346" s="355"/>
      <c r="AI346" s="355"/>
      <c r="AJ346" s="76">
        <f t="shared" si="112"/>
        <v>0</v>
      </c>
      <c r="AK346" s="355"/>
      <c r="AL346" s="355"/>
      <c r="AM346" s="355"/>
      <c r="AN346" s="355"/>
      <c r="AO346" s="355"/>
      <c r="AP346" s="355"/>
      <c r="AQ346" s="76">
        <f t="shared" si="113"/>
        <v>0</v>
      </c>
      <c r="AS346" s="75">
        <f t="shared" si="114"/>
        <v>331</v>
      </c>
      <c r="AT346" s="76">
        <f t="shared" si="117"/>
        <v>0</v>
      </c>
      <c r="AU346" s="76">
        <f t="shared" si="118"/>
        <v>0</v>
      </c>
      <c r="AV346" s="76">
        <f t="shared" si="119"/>
        <v>0</v>
      </c>
      <c r="AX346" s="75">
        <f t="shared" si="131"/>
        <v>331</v>
      </c>
      <c r="AY346" s="355"/>
      <c r="AZ346" s="355"/>
      <c r="BA346" s="355"/>
      <c r="BB346" s="355"/>
      <c r="BC346" s="355"/>
      <c r="BD346" s="355"/>
      <c r="BE346" s="76">
        <f t="shared" si="120"/>
        <v>0</v>
      </c>
      <c r="BF346" s="355"/>
      <c r="BG346" s="355"/>
      <c r="BH346" s="355"/>
      <c r="BI346" s="355"/>
      <c r="BJ346" s="355"/>
      <c r="BK346" s="355"/>
      <c r="BL346" s="76">
        <f t="shared" si="121"/>
        <v>0</v>
      </c>
      <c r="BM346" s="355"/>
      <c r="BN346" s="355"/>
      <c r="BO346" s="355"/>
      <c r="BP346" s="355"/>
      <c r="BQ346" s="355"/>
      <c r="BR346" s="355"/>
      <c r="BS346" s="76">
        <f t="shared" si="122"/>
        <v>0</v>
      </c>
      <c r="BT346" s="355"/>
      <c r="BU346" s="355"/>
      <c r="BV346" s="355"/>
      <c r="BW346" s="355"/>
      <c r="BX346" s="355"/>
      <c r="BY346" s="355"/>
      <c r="BZ346" s="76">
        <f t="shared" si="123"/>
        <v>0</v>
      </c>
      <c r="CA346" s="355"/>
      <c r="CB346" s="355"/>
      <c r="CC346" s="355"/>
      <c r="CD346" s="355"/>
      <c r="CE346" s="355"/>
      <c r="CF346" s="355"/>
      <c r="CG346" s="76">
        <f t="shared" si="124"/>
        <v>0</v>
      </c>
      <c r="CH346" s="355"/>
      <c r="CI346" s="355"/>
      <c r="CJ346" s="355"/>
      <c r="CK346" s="355"/>
      <c r="CL346" s="355"/>
      <c r="CM346" s="355"/>
      <c r="CN346" s="76">
        <f t="shared" si="125"/>
        <v>0</v>
      </c>
      <c r="CP346" s="75">
        <f t="shared" si="126"/>
        <v>331</v>
      </c>
      <c r="CQ346" s="76">
        <f t="shared" si="127"/>
        <v>0</v>
      </c>
      <c r="CR346" s="76">
        <f t="shared" si="128"/>
        <v>0</v>
      </c>
      <c r="CS346" s="76">
        <f t="shared" si="129"/>
        <v>0</v>
      </c>
    </row>
    <row r="347" spans="1:97" ht="18" customHeight="1" x14ac:dyDescent="0.25">
      <c r="A347" s="75">
        <f t="shared" si="130"/>
        <v>332</v>
      </c>
      <c r="B347" s="355"/>
      <c r="C347" s="355"/>
      <c r="D347" s="355"/>
      <c r="E347" s="355"/>
      <c r="F347" s="355"/>
      <c r="G347" s="355"/>
      <c r="H347" s="76">
        <f t="shared" si="110"/>
        <v>0</v>
      </c>
      <c r="I347" s="355"/>
      <c r="J347" s="355"/>
      <c r="K347" s="355"/>
      <c r="L347" s="355"/>
      <c r="M347" s="355"/>
      <c r="N347" s="355"/>
      <c r="O347" s="76">
        <f t="shared" si="111"/>
        <v>0</v>
      </c>
      <c r="P347" s="355"/>
      <c r="Q347" s="355"/>
      <c r="R347" s="355"/>
      <c r="S347" s="355"/>
      <c r="T347" s="355"/>
      <c r="U347" s="355"/>
      <c r="V347" s="76">
        <f t="shared" si="115"/>
        <v>0</v>
      </c>
      <c r="W347" s="355"/>
      <c r="X347" s="355"/>
      <c r="Y347" s="355"/>
      <c r="Z347" s="355"/>
      <c r="AA347" s="355"/>
      <c r="AB347" s="355"/>
      <c r="AC347" s="76">
        <f t="shared" si="116"/>
        <v>0</v>
      </c>
      <c r="AD347" s="355"/>
      <c r="AE347" s="355"/>
      <c r="AF347" s="355"/>
      <c r="AG347" s="355"/>
      <c r="AH347" s="355"/>
      <c r="AI347" s="355"/>
      <c r="AJ347" s="76">
        <f t="shared" si="112"/>
        <v>0</v>
      </c>
      <c r="AK347" s="355"/>
      <c r="AL347" s="355"/>
      <c r="AM347" s="355"/>
      <c r="AN347" s="355"/>
      <c r="AO347" s="355"/>
      <c r="AP347" s="355"/>
      <c r="AQ347" s="76">
        <f t="shared" si="113"/>
        <v>0</v>
      </c>
      <c r="AS347" s="75">
        <f t="shared" si="114"/>
        <v>332</v>
      </c>
      <c r="AT347" s="76">
        <f t="shared" si="117"/>
        <v>0</v>
      </c>
      <c r="AU347" s="76">
        <f t="shared" si="118"/>
        <v>0</v>
      </c>
      <c r="AV347" s="76">
        <f t="shared" si="119"/>
        <v>0</v>
      </c>
      <c r="AX347" s="75">
        <f t="shared" si="131"/>
        <v>332</v>
      </c>
      <c r="AY347" s="355"/>
      <c r="AZ347" s="355"/>
      <c r="BA347" s="355"/>
      <c r="BB347" s="355"/>
      <c r="BC347" s="355"/>
      <c r="BD347" s="355"/>
      <c r="BE347" s="76">
        <f t="shared" si="120"/>
        <v>0</v>
      </c>
      <c r="BF347" s="355"/>
      <c r="BG347" s="355"/>
      <c r="BH347" s="355"/>
      <c r="BI347" s="355"/>
      <c r="BJ347" s="355"/>
      <c r="BK347" s="355"/>
      <c r="BL347" s="76">
        <f t="shared" si="121"/>
        <v>0</v>
      </c>
      <c r="BM347" s="355"/>
      <c r="BN347" s="355"/>
      <c r="BO347" s="355"/>
      <c r="BP347" s="355"/>
      <c r="BQ347" s="355"/>
      <c r="BR347" s="355"/>
      <c r="BS347" s="76">
        <f t="shared" si="122"/>
        <v>0</v>
      </c>
      <c r="BT347" s="355"/>
      <c r="BU347" s="355"/>
      <c r="BV347" s="355"/>
      <c r="BW347" s="355"/>
      <c r="BX347" s="355"/>
      <c r="BY347" s="355"/>
      <c r="BZ347" s="76">
        <f t="shared" si="123"/>
        <v>0</v>
      </c>
      <c r="CA347" s="355"/>
      <c r="CB347" s="355"/>
      <c r="CC347" s="355"/>
      <c r="CD347" s="355"/>
      <c r="CE347" s="355"/>
      <c r="CF347" s="355"/>
      <c r="CG347" s="76">
        <f t="shared" si="124"/>
        <v>0</v>
      </c>
      <c r="CH347" s="355"/>
      <c r="CI347" s="355"/>
      <c r="CJ347" s="355"/>
      <c r="CK347" s="355"/>
      <c r="CL347" s="355"/>
      <c r="CM347" s="355"/>
      <c r="CN347" s="76">
        <f t="shared" si="125"/>
        <v>0</v>
      </c>
      <c r="CP347" s="75">
        <f t="shared" si="126"/>
        <v>332</v>
      </c>
      <c r="CQ347" s="76">
        <f t="shared" si="127"/>
        <v>0</v>
      </c>
      <c r="CR347" s="76">
        <f t="shared" si="128"/>
        <v>0</v>
      </c>
      <c r="CS347" s="76">
        <f t="shared" si="129"/>
        <v>0</v>
      </c>
    </row>
    <row r="348" spans="1:97" ht="18" customHeight="1" x14ac:dyDescent="0.25">
      <c r="A348" s="75">
        <f t="shared" si="130"/>
        <v>333</v>
      </c>
      <c r="B348" s="355"/>
      <c r="C348" s="355"/>
      <c r="D348" s="355"/>
      <c r="E348" s="355"/>
      <c r="F348" s="355"/>
      <c r="G348" s="355"/>
      <c r="H348" s="76">
        <f t="shared" si="110"/>
        <v>0</v>
      </c>
      <c r="I348" s="355"/>
      <c r="J348" s="355"/>
      <c r="K348" s="355"/>
      <c r="L348" s="355"/>
      <c r="M348" s="355"/>
      <c r="N348" s="355"/>
      <c r="O348" s="76">
        <f t="shared" si="111"/>
        <v>0</v>
      </c>
      <c r="P348" s="355"/>
      <c r="Q348" s="355"/>
      <c r="R348" s="355"/>
      <c r="S348" s="355"/>
      <c r="T348" s="355"/>
      <c r="U348" s="355"/>
      <c r="V348" s="76">
        <f t="shared" si="115"/>
        <v>0</v>
      </c>
      <c r="W348" s="355"/>
      <c r="X348" s="355"/>
      <c r="Y348" s="355"/>
      <c r="Z348" s="355"/>
      <c r="AA348" s="355"/>
      <c r="AB348" s="355"/>
      <c r="AC348" s="76">
        <f t="shared" si="116"/>
        <v>0</v>
      </c>
      <c r="AD348" s="355"/>
      <c r="AE348" s="355"/>
      <c r="AF348" s="355"/>
      <c r="AG348" s="355"/>
      <c r="AH348" s="355"/>
      <c r="AI348" s="355"/>
      <c r="AJ348" s="76">
        <f t="shared" si="112"/>
        <v>0</v>
      </c>
      <c r="AK348" s="355"/>
      <c r="AL348" s="355"/>
      <c r="AM348" s="355"/>
      <c r="AN348" s="355"/>
      <c r="AO348" s="355"/>
      <c r="AP348" s="355"/>
      <c r="AQ348" s="76">
        <f t="shared" si="113"/>
        <v>0</v>
      </c>
      <c r="AS348" s="75">
        <f t="shared" si="114"/>
        <v>333</v>
      </c>
      <c r="AT348" s="76">
        <f t="shared" si="117"/>
        <v>0</v>
      </c>
      <c r="AU348" s="76">
        <f t="shared" si="118"/>
        <v>0</v>
      </c>
      <c r="AV348" s="76">
        <f t="shared" si="119"/>
        <v>0</v>
      </c>
      <c r="AX348" s="75">
        <f t="shared" si="131"/>
        <v>333</v>
      </c>
      <c r="AY348" s="355"/>
      <c r="AZ348" s="355"/>
      <c r="BA348" s="355"/>
      <c r="BB348" s="355"/>
      <c r="BC348" s="355"/>
      <c r="BD348" s="355"/>
      <c r="BE348" s="76">
        <f t="shared" si="120"/>
        <v>0</v>
      </c>
      <c r="BF348" s="355"/>
      <c r="BG348" s="355"/>
      <c r="BH348" s="355"/>
      <c r="BI348" s="355"/>
      <c r="BJ348" s="355"/>
      <c r="BK348" s="355"/>
      <c r="BL348" s="76">
        <f t="shared" si="121"/>
        <v>0</v>
      </c>
      <c r="BM348" s="355"/>
      <c r="BN348" s="355"/>
      <c r="BO348" s="355"/>
      <c r="BP348" s="355"/>
      <c r="BQ348" s="355"/>
      <c r="BR348" s="355"/>
      <c r="BS348" s="76">
        <f t="shared" si="122"/>
        <v>0</v>
      </c>
      <c r="BT348" s="355"/>
      <c r="BU348" s="355"/>
      <c r="BV348" s="355"/>
      <c r="BW348" s="355"/>
      <c r="BX348" s="355"/>
      <c r="BY348" s="355"/>
      <c r="BZ348" s="76">
        <f t="shared" si="123"/>
        <v>0</v>
      </c>
      <c r="CA348" s="355"/>
      <c r="CB348" s="355"/>
      <c r="CC348" s="355"/>
      <c r="CD348" s="355"/>
      <c r="CE348" s="355"/>
      <c r="CF348" s="355"/>
      <c r="CG348" s="76">
        <f t="shared" si="124"/>
        <v>0</v>
      </c>
      <c r="CH348" s="355"/>
      <c r="CI348" s="355"/>
      <c r="CJ348" s="355"/>
      <c r="CK348" s="355"/>
      <c r="CL348" s="355"/>
      <c r="CM348" s="355"/>
      <c r="CN348" s="76">
        <f t="shared" si="125"/>
        <v>0</v>
      </c>
      <c r="CP348" s="75">
        <f t="shared" si="126"/>
        <v>333</v>
      </c>
      <c r="CQ348" s="76">
        <f t="shared" si="127"/>
        <v>0</v>
      </c>
      <c r="CR348" s="76">
        <f t="shared" si="128"/>
        <v>0</v>
      </c>
      <c r="CS348" s="76">
        <f t="shared" si="129"/>
        <v>0</v>
      </c>
    </row>
    <row r="349" spans="1:97" ht="18" customHeight="1" x14ac:dyDescent="0.25">
      <c r="A349" s="75">
        <f t="shared" si="130"/>
        <v>334</v>
      </c>
      <c r="B349" s="355"/>
      <c r="C349" s="355"/>
      <c r="D349" s="355"/>
      <c r="E349" s="355"/>
      <c r="F349" s="355"/>
      <c r="G349" s="355"/>
      <c r="H349" s="76">
        <f t="shared" si="110"/>
        <v>0</v>
      </c>
      <c r="I349" s="355"/>
      <c r="J349" s="355"/>
      <c r="K349" s="355"/>
      <c r="L349" s="355"/>
      <c r="M349" s="355"/>
      <c r="N349" s="355"/>
      <c r="O349" s="76">
        <f t="shared" si="111"/>
        <v>0</v>
      </c>
      <c r="P349" s="355"/>
      <c r="Q349" s="355"/>
      <c r="R349" s="355"/>
      <c r="S349" s="355"/>
      <c r="T349" s="355"/>
      <c r="U349" s="355"/>
      <c r="V349" s="76">
        <f t="shared" si="115"/>
        <v>0</v>
      </c>
      <c r="W349" s="355"/>
      <c r="X349" s="355"/>
      <c r="Y349" s="355"/>
      <c r="Z349" s="355"/>
      <c r="AA349" s="355"/>
      <c r="AB349" s="355"/>
      <c r="AC349" s="76">
        <f t="shared" si="116"/>
        <v>0</v>
      </c>
      <c r="AD349" s="355"/>
      <c r="AE349" s="355"/>
      <c r="AF349" s="355"/>
      <c r="AG349" s="355"/>
      <c r="AH349" s="355"/>
      <c r="AI349" s="355"/>
      <c r="AJ349" s="76">
        <f t="shared" si="112"/>
        <v>0</v>
      </c>
      <c r="AK349" s="355"/>
      <c r="AL349" s="355"/>
      <c r="AM349" s="355"/>
      <c r="AN349" s="355"/>
      <c r="AO349" s="355"/>
      <c r="AP349" s="355"/>
      <c r="AQ349" s="76">
        <f t="shared" si="113"/>
        <v>0</v>
      </c>
      <c r="AS349" s="75">
        <f t="shared" si="114"/>
        <v>334</v>
      </c>
      <c r="AT349" s="76">
        <f t="shared" si="117"/>
        <v>0</v>
      </c>
      <c r="AU349" s="76">
        <f t="shared" si="118"/>
        <v>0</v>
      </c>
      <c r="AV349" s="76">
        <f t="shared" si="119"/>
        <v>0</v>
      </c>
      <c r="AX349" s="75">
        <f t="shared" si="131"/>
        <v>334</v>
      </c>
      <c r="AY349" s="355"/>
      <c r="AZ349" s="355"/>
      <c r="BA349" s="355"/>
      <c r="BB349" s="355"/>
      <c r="BC349" s="355"/>
      <c r="BD349" s="355"/>
      <c r="BE349" s="76">
        <f t="shared" si="120"/>
        <v>0</v>
      </c>
      <c r="BF349" s="355"/>
      <c r="BG349" s="355"/>
      <c r="BH349" s="355"/>
      <c r="BI349" s="355"/>
      <c r="BJ349" s="355"/>
      <c r="BK349" s="355"/>
      <c r="BL349" s="76">
        <f t="shared" si="121"/>
        <v>0</v>
      </c>
      <c r="BM349" s="355"/>
      <c r="BN349" s="355"/>
      <c r="BO349" s="355"/>
      <c r="BP349" s="355"/>
      <c r="BQ349" s="355"/>
      <c r="BR349" s="355"/>
      <c r="BS349" s="76">
        <f t="shared" si="122"/>
        <v>0</v>
      </c>
      <c r="BT349" s="355"/>
      <c r="BU349" s="355"/>
      <c r="BV349" s="355"/>
      <c r="BW349" s="355"/>
      <c r="BX349" s="355"/>
      <c r="BY349" s="355"/>
      <c r="BZ349" s="76">
        <f t="shared" si="123"/>
        <v>0</v>
      </c>
      <c r="CA349" s="355"/>
      <c r="CB349" s="355"/>
      <c r="CC349" s="355"/>
      <c r="CD349" s="355"/>
      <c r="CE349" s="355"/>
      <c r="CF349" s="355"/>
      <c r="CG349" s="76">
        <f t="shared" si="124"/>
        <v>0</v>
      </c>
      <c r="CH349" s="355"/>
      <c r="CI349" s="355"/>
      <c r="CJ349" s="355"/>
      <c r="CK349" s="355"/>
      <c r="CL349" s="355"/>
      <c r="CM349" s="355"/>
      <c r="CN349" s="76">
        <f t="shared" si="125"/>
        <v>0</v>
      </c>
      <c r="CP349" s="75">
        <f t="shared" si="126"/>
        <v>334</v>
      </c>
      <c r="CQ349" s="76">
        <f t="shared" si="127"/>
        <v>0</v>
      </c>
      <c r="CR349" s="76">
        <f t="shared" si="128"/>
        <v>0</v>
      </c>
      <c r="CS349" s="76">
        <f t="shared" si="129"/>
        <v>0</v>
      </c>
    </row>
    <row r="350" spans="1:97" ht="18" customHeight="1" x14ac:dyDescent="0.25">
      <c r="A350" s="75">
        <f t="shared" si="130"/>
        <v>335</v>
      </c>
      <c r="B350" s="355"/>
      <c r="C350" s="355"/>
      <c r="D350" s="355"/>
      <c r="E350" s="355"/>
      <c r="F350" s="355"/>
      <c r="G350" s="355"/>
      <c r="H350" s="76">
        <f t="shared" si="110"/>
        <v>0</v>
      </c>
      <c r="I350" s="355"/>
      <c r="J350" s="355"/>
      <c r="K350" s="355"/>
      <c r="L350" s="355"/>
      <c r="M350" s="355"/>
      <c r="N350" s="355"/>
      <c r="O350" s="76">
        <f t="shared" si="111"/>
        <v>0</v>
      </c>
      <c r="P350" s="355"/>
      <c r="Q350" s="355"/>
      <c r="R350" s="355"/>
      <c r="S350" s="355"/>
      <c r="T350" s="355"/>
      <c r="U350" s="355"/>
      <c r="V350" s="76">
        <f t="shared" si="115"/>
        <v>0</v>
      </c>
      <c r="W350" s="355"/>
      <c r="X350" s="355"/>
      <c r="Y350" s="355"/>
      <c r="Z350" s="355"/>
      <c r="AA350" s="355"/>
      <c r="AB350" s="355"/>
      <c r="AC350" s="76">
        <f t="shared" si="116"/>
        <v>0</v>
      </c>
      <c r="AD350" s="355"/>
      <c r="AE350" s="355"/>
      <c r="AF350" s="355"/>
      <c r="AG350" s="355"/>
      <c r="AH350" s="355"/>
      <c r="AI350" s="355"/>
      <c r="AJ350" s="76">
        <f t="shared" si="112"/>
        <v>0</v>
      </c>
      <c r="AK350" s="355"/>
      <c r="AL350" s="355"/>
      <c r="AM350" s="355"/>
      <c r="AN350" s="355"/>
      <c r="AO350" s="355"/>
      <c r="AP350" s="355"/>
      <c r="AQ350" s="76">
        <f t="shared" si="113"/>
        <v>0</v>
      </c>
      <c r="AS350" s="75">
        <f t="shared" si="114"/>
        <v>335</v>
      </c>
      <c r="AT350" s="76">
        <f t="shared" si="117"/>
        <v>0</v>
      </c>
      <c r="AU350" s="76">
        <f t="shared" si="118"/>
        <v>0</v>
      </c>
      <c r="AV350" s="76">
        <f t="shared" si="119"/>
        <v>0</v>
      </c>
      <c r="AX350" s="75">
        <f t="shared" si="131"/>
        <v>335</v>
      </c>
      <c r="AY350" s="355"/>
      <c r="AZ350" s="355"/>
      <c r="BA350" s="355"/>
      <c r="BB350" s="355"/>
      <c r="BC350" s="355"/>
      <c r="BD350" s="355"/>
      <c r="BE350" s="76">
        <f t="shared" si="120"/>
        <v>0</v>
      </c>
      <c r="BF350" s="355"/>
      <c r="BG350" s="355"/>
      <c r="BH350" s="355"/>
      <c r="BI350" s="355"/>
      <c r="BJ350" s="355"/>
      <c r="BK350" s="355"/>
      <c r="BL350" s="76">
        <f t="shared" si="121"/>
        <v>0</v>
      </c>
      <c r="BM350" s="355"/>
      <c r="BN350" s="355"/>
      <c r="BO350" s="355"/>
      <c r="BP350" s="355"/>
      <c r="BQ350" s="355"/>
      <c r="BR350" s="355"/>
      <c r="BS350" s="76">
        <f t="shared" si="122"/>
        <v>0</v>
      </c>
      <c r="BT350" s="355"/>
      <c r="BU350" s="355"/>
      <c r="BV350" s="355"/>
      <c r="BW350" s="355"/>
      <c r="BX350" s="355"/>
      <c r="BY350" s="355"/>
      <c r="BZ350" s="76">
        <f t="shared" si="123"/>
        <v>0</v>
      </c>
      <c r="CA350" s="355"/>
      <c r="CB350" s="355"/>
      <c r="CC350" s="355"/>
      <c r="CD350" s="355"/>
      <c r="CE350" s="355"/>
      <c r="CF350" s="355"/>
      <c r="CG350" s="76">
        <f t="shared" si="124"/>
        <v>0</v>
      </c>
      <c r="CH350" s="355"/>
      <c r="CI350" s="355"/>
      <c r="CJ350" s="355"/>
      <c r="CK350" s="355"/>
      <c r="CL350" s="355"/>
      <c r="CM350" s="355"/>
      <c r="CN350" s="76">
        <f t="shared" si="125"/>
        <v>0</v>
      </c>
      <c r="CP350" s="75">
        <f t="shared" si="126"/>
        <v>335</v>
      </c>
      <c r="CQ350" s="76">
        <f t="shared" si="127"/>
        <v>0</v>
      </c>
      <c r="CR350" s="76">
        <f t="shared" si="128"/>
        <v>0</v>
      </c>
      <c r="CS350" s="76">
        <f t="shared" si="129"/>
        <v>0</v>
      </c>
    </row>
    <row r="351" spans="1:97" ht="18" customHeight="1" x14ac:dyDescent="0.25">
      <c r="A351" s="75">
        <f t="shared" si="130"/>
        <v>336</v>
      </c>
      <c r="B351" s="355"/>
      <c r="C351" s="355"/>
      <c r="D351" s="355"/>
      <c r="E351" s="355"/>
      <c r="F351" s="355"/>
      <c r="G351" s="355"/>
      <c r="H351" s="76">
        <f t="shared" si="110"/>
        <v>0</v>
      </c>
      <c r="I351" s="355"/>
      <c r="J351" s="355"/>
      <c r="K351" s="355"/>
      <c r="L351" s="355"/>
      <c r="M351" s="355"/>
      <c r="N351" s="355"/>
      <c r="O351" s="76">
        <f t="shared" si="111"/>
        <v>0</v>
      </c>
      <c r="P351" s="355"/>
      <c r="Q351" s="355"/>
      <c r="R351" s="355"/>
      <c r="S351" s="355"/>
      <c r="T351" s="355"/>
      <c r="U351" s="355"/>
      <c r="V351" s="76">
        <f t="shared" si="115"/>
        <v>0</v>
      </c>
      <c r="W351" s="355"/>
      <c r="X351" s="355"/>
      <c r="Y351" s="355"/>
      <c r="Z351" s="355"/>
      <c r="AA351" s="355"/>
      <c r="AB351" s="355"/>
      <c r="AC351" s="76">
        <f t="shared" si="116"/>
        <v>0</v>
      </c>
      <c r="AD351" s="355"/>
      <c r="AE351" s="355"/>
      <c r="AF351" s="355"/>
      <c r="AG351" s="355"/>
      <c r="AH351" s="355"/>
      <c r="AI351" s="355"/>
      <c r="AJ351" s="76">
        <f t="shared" si="112"/>
        <v>0</v>
      </c>
      <c r="AK351" s="355"/>
      <c r="AL351" s="355"/>
      <c r="AM351" s="355"/>
      <c r="AN351" s="355"/>
      <c r="AO351" s="355"/>
      <c r="AP351" s="355"/>
      <c r="AQ351" s="76">
        <f t="shared" si="113"/>
        <v>0</v>
      </c>
      <c r="AS351" s="75">
        <f t="shared" si="114"/>
        <v>336</v>
      </c>
      <c r="AT351" s="76">
        <f t="shared" si="117"/>
        <v>0</v>
      </c>
      <c r="AU351" s="76">
        <f t="shared" si="118"/>
        <v>0</v>
      </c>
      <c r="AV351" s="76">
        <f t="shared" si="119"/>
        <v>0</v>
      </c>
      <c r="AX351" s="75">
        <f t="shared" si="131"/>
        <v>336</v>
      </c>
      <c r="AY351" s="355"/>
      <c r="AZ351" s="355"/>
      <c r="BA351" s="355"/>
      <c r="BB351" s="355"/>
      <c r="BC351" s="355"/>
      <c r="BD351" s="355"/>
      <c r="BE351" s="76">
        <f t="shared" si="120"/>
        <v>0</v>
      </c>
      <c r="BF351" s="355"/>
      <c r="BG351" s="355"/>
      <c r="BH351" s="355"/>
      <c r="BI351" s="355"/>
      <c r="BJ351" s="355"/>
      <c r="BK351" s="355"/>
      <c r="BL351" s="76">
        <f t="shared" si="121"/>
        <v>0</v>
      </c>
      <c r="BM351" s="355"/>
      <c r="BN351" s="355"/>
      <c r="BO351" s="355"/>
      <c r="BP351" s="355"/>
      <c r="BQ351" s="355"/>
      <c r="BR351" s="355"/>
      <c r="BS351" s="76">
        <f t="shared" si="122"/>
        <v>0</v>
      </c>
      <c r="BT351" s="355"/>
      <c r="BU351" s="355"/>
      <c r="BV351" s="355"/>
      <c r="BW351" s="355"/>
      <c r="BX351" s="355"/>
      <c r="BY351" s="355"/>
      <c r="BZ351" s="76">
        <f t="shared" si="123"/>
        <v>0</v>
      </c>
      <c r="CA351" s="355"/>
      <c r="CB351" s="355"/>
      <c r="CC351" s="355"/>
      <c r="CD351" s="355"/>
      <c r="CE351" s="355"/>
      <c r="CF351" s="355"/>
      <c r="CG351" s="76">
        <f t="shared" si="124"/>
        <v>0</v>
      </c>
      <c r="CH351" s="355"/>
      <c r="CI351" s="355"/>
      <c r="CJ351" s="355"/>
      <c r="CK351" s="355"/>
      <c r="CL351" s="355"/>
      <c r="CM351" s="355"/>
      <c r="CN351" s="76">
        <f t="shared" si="125"/>
        <v>0</v>
      </c>
      <c r="CP351" s="75">
        <f t="shared" si="126"/>
        <v>336</v>
      </c>
      <c r="CQ351" s="76">
        <f t="shared" si="127"/>
        <v>0</v>
      </c>
      <c r="CR351" s="76">
        <f t="shared" si="128"/>
        <v>0</v>
      </c>
      <c r="CS351" s="76">
        <f t="shared" si="129"/>
        <v>0</v>
      </c>
    </row>
    <row r="352" spans="1:97" ht="18" customHeight="1" x14ac:dyDescent="0.25">
      <c r="A352" s="75">
        <f t="shared" si="130"/>
        <v>337</v>
      </c>
      <c r="B352" s="355"/>
      <c r="C352" s="355"/>
      <c r="D352" s="355"/>
      <c r="E352" s="355"/>
      <c r="F352" s="355"/>
      <c r="G352" s="355"/>
      <c r="H352" s="76">
        <f t="shared" si="110"/>
        <v>0</v>
      </c>
      <c r="I352" s="355"/>
      <c r="J352" s="355"/>
      <c r="K352" s="355"/>
      <c r="L352" s="355"/>
      <c r="M352" s="355"/>
      <c r="N352" s="355"/>
      <c r="O352" s="76">
        <f t="shared" si="111"/>
        <v>0</v>
      </c>
      <c r="P352" s="355"/>
      <c r="Q352" s="355"/>
      <c r="R352" s="355"/>
      <c r="S352" s="355"/>
      <c r="T352" s="355"/>
      <c r="U352" s="355"/>
      <c r="V352" s="76">
        <f t="shared" si="115"/>
        <v>0</v>
      </c>
      <c r="W352" s="355"/>
      <c r="X352" s="355"/>
      <c r="Y352" s="355"/>
      <c r="Z352" s="355"/>
      <c r="AA352" s="355"/>
      <c r="AB352" s="355"/>
      <c r="AC352" s="76">
        <f t="shared" si="116"/>
        <v>0</v>
      </c>
      <c r="AD352" s="355"/>
      <c r="AE352" s="355"/>
      <c r="AF352" s="355"/>
      <c r="AG352" s="355"/>
      <c r="AH352" s="355"/>
      <c r="AI352" s="355"/>
      <c r="AJ352" s="76">
        <f t="shared" si="112"/>
        <v>0</v>
      </c>
      <c r="AK352" s="355"/>
      <c r="AL352" s="355"/>
      <c r="AM352" s="355"/>
      <c r="AN352" s="355"/>
      <c r="AO352" s="355"/>
      <c r="AP352" s="355"/>
      <c r="AQ352" s="76">
        <f t="shared" si="113"/>
        <v>0</v>
      </c>
      <c r="AS352" s="75">
        <f t="shared" si="114"/>
        <v>337</v>
      </c>
      <c r="AT352" s="76">
        <f t="shared" si="117"/>
        <v>0</v>
      </c>
      <c r="AU352" s="76">
        <f t="shared" si="118"/>
        <v>0</v>
      </c>
      <c r="AV352" s="76">
        <f t="shared" si="119"/>
        <v>0</v>
      </c>
      <c r="AX352" s="75">
        <f t="shared" si="131"/>
        <v>337</v>
      </c>
      <c r="AY352" s="355"/>
      <c r="AZ352" s="355"/>
      <c r="BA352" s="355"/>
      <c r="BB352" s="355"/>
      <c r="BC352" s="355"/>
      <c r="BD352" s="355"/>
      <c r="BE352" s="76">
        <f t="shared" si="120"/>
        <v>0</v>
      </c>
      <c r="BF352" s="355"/>
      <c r="BG352" s="355"/>
      <c r="BH352" s="355"/>
      <c r="BI352" s="355"/>
      <c r="BJ352" s="355"/>
      <c r="BK352" s="355"/>
      <c r="BL352" s="76">
        <f t="shared" si="121"/>
        <v>0</v>
      </c>
      <c r="BM352" s="355"/>
      <c r="BN352" s="355"/>
      <c r="BO352" s="355"/>
      <c r="BP352" s="355"/>
      <c r="BQ352" s="355"/>
      <c r="BR352" s="355"/>
      <c r="BS352" s="76">
        <f t="shared" si="122"/>
        <v>0</v>
      </c>
      <c r="BT352" s="355"/>
      <c r="BU352" s="355"/>
      <c r="BV352" s="355"/>
      <c r="BW352" s="355"/>
      <c r="BX352" s="355"/>
      <c r="BY352" s="355"/>
      <c r="BZ352" s="76">
        <f t="shared" si="123"/>
        <v>0</v>
      </c>
      <c r="CA352" s="355"/>
      <c r="CB352" s="355"/>
      <c r="CC352" s="355"/>
      <c r="CD352" s="355"/>
      <c r="CE352" s="355"/>
      <c r="CF352" s="355"/>
      <c r="CG352" s="76">
        <f t="shared" si="124"/>
        <v>0</v>
      </c>
      <c r="CH352" s="355"/>
      <c r="CI352" s="355"/>
      <c r="CJ352" s="355"/>
      <c r="CK352" s="355"/>
      <c r="CL352" s="355"/>
      <c r="CM352" s="355"/>
      <c r="CN352" s="76">
        <f t="shared" si="125"/>
        <v>0</v>
      </c>
      <c r="CP352" s="75">
        <f t="shared" si="126"/>
        <v>337</v>
      </c>
      <c r="CQ352" s="76">
        <f t="shared" si="127"/>
        <v>0</v>
      </c>
      <c r="CR352" s="76">
        <f t="shared" si="128"/>
        <v>0</v>
      </c>
      <c r="CS352" s="76">
        <f t="shared" si="129"/>
        <v>0</v>
      </c>
    </row>
    <row r="353" spans="1:97" ht="18" customHeight="1" x14ac:dyDescent="0.25">
      <c r="A353" s="75">
        <f t="shared" si="130"/>
        <v>338</v>
      </c>
      <c r="B353" s="355"/>
      <c r="C353" s="355"/>
      <c r="D353" s="355"/>
      <c r="E353" s="355"/>
      <c r="F353" s="355"/>
      <c r="G353" s="355"/>
      <c r="H353" s="76">
        <f t="shared" si="110"/>
        <v>0</v>
      </c>
      <c r="I353" s="355"/>
      <c r="J353" s="355"/>
      <c r="K353" s="355"/>
      <c r="L353" s="355"/>
      <c r="M353" s="355"/>
      <c r="N353" s="355"/>
      <c r="O353" s="76">
        <f t="shared" si="111"/>
        <v>0</v>
      </c>
      <c r="P353" s="355"/>
      <c r="Q353" s="355"/>
      <c r="R353" s="355"/>
      <c r="S353" s="355"/>
      <c r="T353" s="355"/>
      <c r="U353" s="355"/>
      <c r="V353" s="76">
        <f t="shared" si="115"/>
        <v>0</v>
      </c>
      <c r="W353" s="355"/>
      <c r="X353" s="355"/>
      <c r="Y353" s="355"/>
      <c r="Z353" s="355"/>
      <c r="AA353" s="355"/>
      <c r="AB353" s="355"/>
      <c r="AC353" s="76">
        <f t="shared" si="116"/>
        <v>0</v>
      </c>
      <c r="AD353" s="355"/>
      <c r="AE353" s="355"/>
      <c r="AF353" s="355"/>
      <c r="AG353" s="355"/>
      <c r="AH353" s="355"/>
      <c r="AI353" s="355"/>
      <c r="AJ353" s="76">
        <f t="shared" si="112"/>
        <v>0</v>
      </c>
      <c r="AK353" s="355"/>
      <c r="AL353" s="355"/>
      <c r="AM353" s="355"/>
      <c r="AN353" s="355"/>
      <c r="AO353" s="355"/>
      <c r="AP353" s="355"/>
      <c r="AQ353" s="76">
        <f t="shared" si="113"/>
        <v>0</v>
      </c>
      <c r="AS353" s="75">
        <f t="shared" si="114"/>
        <v>338</v>
      </c>
      <c r="AT353" s="76">
        <f t="shared" si="117"/>
        <v>0</v>
      </c>
      <c r="AU353" s="76">
        <f t="shared" si="118"/>
        <v>0</v>
      </c>
      <c r="AV353" s="76">
        <f t="shared" si="119"/>
        <v>0</v>
      </c>
      <c r="AX353" s="75">
        <f t="shared" si="131"/>
        <v>338</v>
      </c>
      <c r="AY353" s="355"/>
      <c r="AZ353" s="355"/>
      <c r="BA353" s="355"/>
      <c r="BB353" s="355"/>
      <c r="BC353" s="355"/>
      <c r="BD353" s="355"/>
      <c r="BE353" s="76">
        <f t="shared" si="120"/>
        <v>0</v>
      </c>
      <c r="BF353" s="355"/>
      <c r="BG353" s="355"/>
      <c r="BH353" s="355"/>
      <c r="BI353" s="355"/>
      <c r="BJ353" s="355"/>
      <c r="BK353" s="355"/>
      <c r="BL353" s="76">
        <f t="shared" si="121"/>
        <v>0</v>
      </c>
      <c r="BM353" s="355"/>
      <c r="BN353" s="355"/>
      <c r="BO353" s="355"/>
      <c r="BP353" s="355"/>
      <c r="BQ353" s="355"/>
      <c r="BR353" s="355"/>
      <c r="BS353" s="76">
        <f t="shared" si="122"/>
        <v>0</v>
      </c>
      <c r="BT353" s="355"/>
      <c r="BU353" s="355"/>
      <c r="BV353" s="355"/>
      <c r="BW353" s="355"/>
      <c r="BX353" s="355"/>
      <c r="BY353" s="355"/>
      <c r="BZ353" s="76">
        <f t="shared" si="123"/>
        <v>0</v>
      </c>
      <c r="CA353" s="355"/>
      <c r="CB353" s="355"/>
      <c r="CC353" s="355"/>
      <c r="CD353" s="355"/>
      <c r="CE353" s="355"/>
      <c r="CF353" s="355"/>
      <c r="CG353" s="76">
        <f t="shared" si="124"/>
        <v>0</v>
      </c>
      <c r="CH353" s="355"/>
      <c r="CI353" s="355"/>
      <c r="CJ353" s="355"/>
      <c r="CK353" s="355"/>
      <c r="CL353" s="355"/>
      <c r="CM353" s="355"/>
      <c r="CN353" s="76">
        <f t="shared" si="125"/>
        <v>0</v>
      </c>
      <c r="CP353" s="75">
        <f t="shared" si="126"/>
        <v>338</v>
      </c>
      <c r="CQ353" s="76">
        <f t="shared" si="127"/>
        <v>0</v>
      </c>
      <c r="CR353" s="76">
        <f t="shared" si="128"/>
        <v>0</v>
      </c>
      <c r="CS353" s="76">
        <f t="shared" si="129"/>
        <v>0</v>
      </c>
    </row>
    <row r="354" spans="1:97" ht="18" customHeight="1" x14ac:dyDescent="0.25">
      <c r="A354" s="75">
        <f t="shared" si="130"/>
        <v>339</v>
      </c>
      <c r="B354" s="355"/>
      <c r="C354" s="355"/>
      <c r="D354" s="355"/>
      <c r="E354" s="355"/>
      <c r="F354" s="355"/>
      <c r="G354" s="355"/>
      <c r="H354" s="76">
        <f t="shared" si="110"/>
        <v>0</v>
      </c>
      <c r="I354" s="355"/>
      <c r="J354" s="355"/>
      <c r="K354" s="355"/>
      <c r="L354" s="355"/>
      <c r="M354" s="355"/>
      <c r="N354" s="355"/>
      <c r="O354" s="76">
        <f t="shared" si="111"/>
        <v>0</v>
      </c>
      <c r="P354" s="355"/>
      <c r="Q354" s="355"/>
      <c r="R354" s="355"/>
      <c r="S354" s="355"/>
      <c r="T354" s="355"/>
      <c r="U354" s="355"/>
      <c r="V354" s="76">
        <f t="shared" si="115"/>
        <v>0</v>
      </c>
      <c r="W354" s="355"/>
      <c r="X354" s="355"/>
      <c r="Y354" s="355"/>
      <c r="Z354" s="355"/>
      <c r="AA354" s="355"/>
      <c r="AB354" s="355"/>
      <c r="AC354" s="76">
        <f t="shared" si="116"/>
        <v>0</v>
      </c>
      <c r="AD354" s="355"/>
      <c r="AE354" s="355"/>
      <c r="AF354" s="355"/>
      <c r="AG354" s="355"/>
      <c r="AH354" s="355"/>
      <c r="AI354" s="355"/>
      <c r="AJ354" s="76">
        <f t="shared" si="112"/>
        <v>0</v>
      </c>
      <c r="AK354" s="355"/>
      <c r="AL354" s="355"/>
      <c r="AM354" s="355"/>
      <c r="AN354" s="355"/>
      <c r="AO354" s="355"/>
      <c r="AP354" s="355"/>
      <c r="AQ354" s="76">
        <f t="shared" si="113"/>
        <v>0</v>
      </c>
      <c r="AS354" s="75">
        <f t="shared" si="114"/>
        <v>339</v>
      </c>
      <c r="AT354" s="76">
        <f t="shared" si="117"/>
        <v>0</v>
      </c>
      <c r="AU354" s="76">
        <f t="shared" si="118"/>
        <v>0</v>
      </c>
      <c r="AV354" s="76">
        <f t="shared" si="119"/>
        <v>0</v>
      </c>
      <c r="AX354" s="75">
        <f t="shared" si="131"/>
        <v>339</v>
      </c>
      <c r="AY354" s="355"/>
      <c r="AZ354" s="355"/>
      <c r="BA354" s="355"/>
      <c r="BB354" s="355"/>
      <c r="BC354" s="355"/>
      <c r="BD354" s="355"/>
      <c r="BE354" s="76">
        <f t="shared" si="120"/>
        <v>0</v>
      </c>
      <c r="BF354" s="355"/>
      <c r="BG354" s="355"/>
      <c r="BH354" s="355"/>
      <c r="BI354" s="355"/>
      <c r="BJ354" s="355"/>
      <c r="BK354" s="355"/>
      <c r="BL354" s="76">
        <f t="shared" si="121"/>
        <v>0</v>
      </c>
      <c r="BM354" s="355"/>
      <c r="BN354" s="355"/>
      <c r="BO354" s="355"/>
      <c r="BP354" s="355"/>
      <c r="BQ354" s="355"/>
      <c r="BR354" s="355"/>
      <c r="BS354" s="76">
        <f t="shared" si="122"/>
        <v>0</v>
      </c>
      <c r="BT354" s="355"/>
      <c r="BU354" s="355"/>
      <c r="BV354" s="355"/>
      <c r="BW354" s="355"/>
      <c r="BX354" s="355"/>
      <c r="BY354" s="355"/>
      <c r="BZ354" s="76">
        <f t="shared" si="123"/>
        <v>0</v>
      </c>
      <c r="CA354" s="355"/>
      <c r="CB354" s="355"/>
      <c r="CC354" s="355"/>
      <c r="CD354" s="355"/>
      <c r="CE354" s="355"/>
      <c r="CF354" s="355"/>
      <c r="CG354" s="76">
        <f t="shared" si="124"/>
        <v>0</v>
      </c>
      <c r="CH354" s="355"/>
      <c r="CI354" s="355"/>
      <c r="CJ354" s="355"/>
      <c r="CK354" s="355"/>
      <c r="CL354" s="355"/>
      <c r="CM354" s="355"/>
      <c r="CN354" s="76">
        <f t="shared" si="125"/>
        <v>0</v>
      </c>
      <c r="CP354" s="75">
        <f t="shared" si="126"/>
        <v>339</v>
      </c>
      <c r="CQ354" s="76">
        <f t="shared" si="127"/>
        <v>0</v>
      </c>
      <c r="CR354" s="76">
        <f t="shared" si="128"/>
        <v>0</v>
      </c>
      <c r="CS354" s="76">
        <f t="shared" si="129"/>
        <v>0</v>
      </c>
    </row>
    <row r="355" spans="1:97" ht="18" customHeight="1" x14ac:dyDescent="0.25">
      <c r="A355" s="75">
        <f t="shared" si="130"/>
        <v>340</v>
      </c>
      <c r="B355" s="355"/>
      <c r="C355" s="355"/>
      <c r="D355" s="355"/>
      <c r="E355" s="355"/>
      <c r="F355" s="355"/>
      <c r="G355" s="355"/>
      <c r="H355" s="76">
        <f t="shared" si="110"/>
        <v>0</v>
      </c>
      <c r="I355" s="355"/>
      <c r="J355" s="355"/>
      <c r="K355" s="355"/>
      <c r="L355" s="355"/>
      <c r="M355" s="355"/>
      <c r="N355" s="355"/>
      <c r="O355" s="76">
        <f t="shared" si="111"/>
        <v>0</v>
      </c>
      <c r="P355" s="355"/>
      <c r="Q355" s="355"/>
      <c r="R355" s="355"/>
      <c r="S355" s="355"/>
      <c r="T355" s="355"/>
      <c r="U355" s="355"/>
      <c r="V355" s="76">
        <f t="shared" si="115"/>
        <v>0</v>
      </c>
      <c r="W355" s="355"/>
      <c r="X355" s="355"/>
      <c r="Y355" s="355"/>
      <c r="Z355" s="355"/>
      <c r="AA355" s="355"/>
      <c r="AB355" s="355"/>
      <c r="AC355" s="76">
        <f t="shared" si="116"/>
        <v>0</v>
      </c>
      <c r="AD355" s="355"/>
      <c r="AE355" s="355"/>
      <c r="AF355" s="355"/>
      <c r="AG355" s="355"/>
      <c r="AH355" s="355"/>
      <c r="AI355" s="355"/>
      <c r="AJ355" s="76">
        <f t="shared" si="112"/>
        <v>0</v>
      </c>
      <c r="AK355" s="355"/>
      <c r="AL355" s="355"/>
      <c r="AM355" s="355"/>
      <c r="AN355" s="355"/>
      <c r="AO355" s="355"/>
      <c r="AP355" s="355"/>
      <c r="AQ355" s="76">
        <f t="shared" si="113"/>
        <v>0</v>
      </c>
      <c r="AS355" s="75">
        <f t="shared" si="114"/>
        <v>340</v>
      </c>
      <c r="AT355" s="76">
        <f t="shared" si="117"/>
        <v>0</v>
      </c>
      <c r="AU355" s="76">
        <f t="shared" si="118"/>
        <v>0</v>
      </c>
      <c r="AV355" s="76">
        <f t="shared" si="119"/>
        <v>0</v>
      </c>
      <c r="AX355" s="75">
        <f t="shared" si="131"/>
        <v>340</v>
      </c>
      <c r="AY355" s="355"/>
      <c r="AZ355" s="355"/>
      <c r="BA355" s="355"/>
      <c r="BB355" s="355"/>
      <c r="BC355" s="355"/>
      <c r="BD355" s="355"/>
      <c r="BE355" s="76">
        <f t="shared" si="120"/>
        <v>0</v>
      </c>
      <c r="BF355" s="355"/>
      <c r="BG355" s="355"/>
      <c r="BH355" s="355"/>
      <c r="BI355" s="355"/>
      <c r="BJ355" s="355"/>
      <c r="BK355" s="355"/>
      <c r="BL355" s="76">
        <f t="shared" si="121"/>
        <v>0</v>
      </c>
      <c r="BM355" s="355"/>
      <c r="BN355" s="355"/>
      <c r="BO355" s="355"/>
      <c r="BP355" s="355"/>
      <c r="BQ355" s="355"/>
      <c r="BR355" s="355"/>
      <c r="BS355" s="76">
        <f t="shared" si="122"/>
        <v>0</v>
      </c>
      <c r="BT355" s="355"/>
      <c r="BU355" s="355"/>
      <c r="BV355" s="355"/>
      <c r="BW355" s="355"/>
      <c r="BX355" s="355"/>
      <c r="BY355" s="355"/>
      <c r="BZ355" s="76">
        <f t="shared" si="123"/>
        <v>0</v>
      </c>
      <c r="CA355" s="355"/>
      <c r="CB355" s="355"/>
      <c r="CC355" s="355"/>
      <c r="CD355" s="355"/>
      <c r="CE355" s="355"/>
      <c r="CF355" s="355"/>
      <c r="CG355" s="76">
        <f t="shared" si="124"/>
        <v>0</v>
      </c>
      <c r="CH355" s="355"/>
      <c r="CI355" s="355"/>
      <c r="CJ355" s="355"/>
      <c r="CK355" s="355"/>
      <c r="CL355" s="355"/>
      <c r="CM355" s="355"/>
      <c r="CN355" s="76">
        <f t="shared" si="125"/>
        <v>0</v>
      </c>
      <c r="CP355" s="75">
        <f t="shared" si="126"/>
        <v>340</v>
      </c>
      <c r="CQ355" s="76">
        <f t="shared" si="127"/>
        <v>0</v>
      </c>
      <c r="CR355" s="76">
        <f t="shared" si="128"/>
        <v>0</v>
      </c>
      <c r="CS355" s="76">
        <f t="shared" si="129"/>
        <v>0</v>
      </c>
    </row>
    <row r="356" spans="1:97" ht="18" customHeight="1" x14ac:dyDescent="0.25">
      <c r="A356" s="75">
        <f t="shared" si="130"/>
        <v>341</v>
      </c>
      <c r="B356" s="355"/>
      <c r="C356" s="355"/>
      <c r="D356" s="355"/>
      <c r="E356" s="355"/>
      <c r="F356" s="355"/>
      <c r="G356" s="355"/>
      <c r="H356" s="76">
        <f t="shared" si="110"/>
        <v>0</v>
      </c>
      <c r="I356" s="355"/>
      <c r="J356" s="355"/>
      <c r="K356" s="355"/>
      <c r="L356" s="355"/>
      <c r="M356" s="355"/>
      <c r="N356" s="355"/>
      <c r="O356" s="76">
        <f t="shared" si="111"/>
        <v>0</v>
      </c>
      <c r="P356" s="355"/>
      <c r="Q356" s="355"/>
      <c r="R356" s="355"/>
      <c r="S356" s="355"/>
      <c r="T356" s="355"/>
      <c r="U356" s="355"/>
      <c r="V356" s="76">
        <f t="shared" si="115"/>
        <v>0</v>
      </c>
      <c r="W356" s="355"/>
      <c r="X356" s="355"/>
      <c r="Y356" s="355"/>
      <c r="Z356" s="355"/>
      <c r="AA356" s="355"/>
      <c r="AB356" s="355"/>
      <c r="AC356" s="76">
        <f t="shared" si="116"/>
        <v>0</v>
      </c>
      <c r="AD356" s="355"/>
      <c r="AE356" s="355"/>
      <c r="AF356" s="355"/>
      <c r="AG356" s="355"/>
      <c r="AH356" s="355"/>
      <c r="AI356" s="355"/>
      <c r="AJ356" s="76">
        <f t="shared" si="112"/>
        <v>0</v>
      </c>
      <c r="AK356" s="355"/>
      <c r="AL356" s="355"/>
      <c r="AM356" s="355"/>
      <c r="AN356" s="355"/>
      <c r="AO356" s="355"/>
      <c r="AP356" s="355"/>
      <c r="AQ356" s="76">
        <f t="shared" si="113"/>
        <v>0</v>
      </c>
      <c r="AS356" s="75">
        <f t="shared" si="114"/>
        <v>341</v>
      </c>
      <c r="AT356" s="76">
        <f t="shared" si="117"/>
        <v>0</v>
      </c>
      <c r="AU356" s="76">
        <f t="shared" si="118"/>
        <v>0</v>
      </c>
      <c r="AV356" s="76">
        <f t="shared" si="119"/>
        <v>0</v>
      </c>
      <c r="AX356" s="75">
        <f t="shared" si="131"/>
        <v>341</v>
      </c>
      <c r="AY356" s="355"/>
      <c r="AZ356" s="355"/>
      <c r="BA356" s="355"/>
      <c r="BB356" s="355"/>
      <c r="BC356" s="355"/>
      <c r="BD356" s="355"/>
      <c r="BE356" s="76">
        <f t="shared" si="120"/>
        <v>0</v>
      </c>
      <c r="BF356" s="355"/>
      <c r="BG356" s="355"/>
      <c r="BH356" s="355"/>
      <c r="BI356" s="355"/>
      <c r="BJ356" s="355"/>
      <c r="BK356" s="355"/>
      <c r="BL356" s="76">
        <f t="shared" si="121"/>
        <v>0</v>
      </c>
      <c r="BM356" s="355"/>
      <c r="BN356" s="355"/>
      <c r="BO356" s="355"/>
      <c r="BP356" s="355"/>
      <c r="BQ356" s="355"/>
      <c r="BR356" s="355"/>
      <c r="BS356" s="76">
        <f t="shared" si="122"/>
        <v>0</v>
      </c>
      <c r="BT356" s="355"/>
      <c r="BU356" s="355"/>
      <c r="BV356" s="355"/>
      <c r="BW356" s="355"/>
      <c r="BX356" s="355"/>
      <c r="BY356" s="355"/>
      <c r="BZ356" s="76">
        <f t="shared" si="123"/>
        <v>0</v>
      </c>
      <c r="CA356" s="355"/>
      <c r="CB356" s="355"/>
      <c r="CC356" s="355"/>
      <c r="CD356" s="355"/>
      <c r="CE356" s="355"/>
      <c r="CF356" s="355"/>
      <c r="CG356" s="76">
        <f t="shared" si="124"/>
        <v>0</v>
      </c>
      <c r="CH356" s="355"/>
      <c r="CI356" s="355"/>
      <c r="CJ356" s="355"/>
      <c r="CK356" s="355"/>
      <c r="CL356" s="355"/>
      <c r="CM356" s="355"/>
      <c r="CN356" s="76">
        <f t="shared" si="125"/>
        <v>0</v>
      </c>
      <c r="CP356" s="75">
        <f t="shared" si="126"/>
        <v>341</v>
      </c>
      <c r="CQ356" s="76">
        <f t="shared" si="127"/>
        <v>0</v>
      </c>
      <c r="CR356" s="76">
        <f t="shared" si="128"/>
        <v>0</v>
      </c>
      <c r="CS356" s="76">
        <f t="shared" si="129"/>
        <v>0</v>
      </c>
    </row>
    <row r="357" spans="1:97" ht="18" customHeight="1" x14ac:dyDescent="0.25">
      <c r="A357" s="75">
        <f t="shared" si="130"/>
        <v>342</v>
      </c>
      <c r="B357" s="355"/>
      <c r="C357" s="355"/>
      <c r="D357" s="355"/>
      <c r="E357" s="355"/>
      <c r="F357" s="355"/>
      <c r="G357" s="355"/>
      <c r="H357" s="76">
        <f t="shared" si="110"/>
        <v>0</v>
      </c>
      <c r="I357" s="355"/>
      <c r="J357" s="355"/>
      <c r="K357" s="355"/>
      <c r="L357" s="355"/>
      <c r="M357" s="355"/>
      <c r="N357" s="355"/>
      <c r="O357" s="76">
        <f t="shared" si="111"/>
        <v>0</v>
      </c>
      <c r="P357" s="355"/>
      <c r="Q357" s="355"/>
      <c r="R357" s="355"/>
      <c r="S357" s="355"/>
      <c r="T357" s="355"/>
      <c r="U357" s="355"/>
      <c r="V357" s="76">
        <f t="shared" si="115"/>
        <v>0</v>
      </c>
      <c r="W357" s="355"/>
      <c r="X357" s="355"/>
      <c r="Y357" s="355"/>
      <c r="Z357" s="355"/>
      <c r="AA357" s="355"/>
      <c r="AB357" s="355"/>
      <c r="AC357" s="76">
        <f t="shared" si="116"/>
        <v>0</v>
      </c>
      <c r="AD357" s="355"/>
      <c r="AE357" s="355"/>
      <c r="AF357" s="355"/>
      <c r="AG357" s="355"/>
      <c r="AH357" s="355"/>
      <c r="AI357" s="355"/>
      <c r="AJ357" s="76">
        <f t="shared" si="112"/>
        <v>0</v>
      </c>
      <c r="AK357" s="355"/>
      <c r="AL357" s="355"/>
      <c r="AM357" s="355"/>
      <c r="AN357" s="355"/>
      <c r="AO357" s="355"/>
      <c r="AP357" s="355"/>
      <c r="AQ357" s="76">
        <f t="shared" si="113"/>
        <v>0</v>
      </c>
      <c r="AS357" s="75">
        <f t="shared" si="114"/>
        <v>342</v>
      </c>
      <c r="AT357" s="76">
        <f t="shared" si="117"/>
        <v>0</v>
      </c>
      <c r="AU357" s="76">
        <f t="shared" si="118"/>
        <v>0</v>
      </c>
      <c r="AV357" s="76">
        <f t="shared" si="119"/>
        <v>0</v>
      </c>
      <c r="AX357" s="75">
        <f t="shared" si="131"/>
        <v>342</v>
      </c>
      <c r="AY357" s="355"/>
      <c r="AZ357" s="355"/>
      <c r="BA357" s="355"/>
      <c r="BB357" s="355"/>
      <c r="BC357" s="355"/>
      <c r="BD357" s="355"/>
      <c r="BE357" s="76">
        <f t="shared" si="120"/>
        <v>0</v>
      </c>
      <c r="BF357" s="355"/>
      <c r="BG357" s="355"/>
      <c r="BH357" s="355"/>
      <c r="BI357" s="355"/>
      <c r="BJ357" s="355"/>
      <c r="BK357" s="355"/>
      <c r="BL357" s="76">
        <f t="shared" si="121"/>
        <v>0</v>
      </c>
      <c r="BM357" s="355"/>
      <c r="BN357" s="355"/>
      <c r="BO357" s="355"/>
      <c r="BP357" s="355"/>
      <c r="BQ357" s="355"/>
      <c r="BR357" s="355"/>
      <c r="BS357" s="76">
        <f t="shared" si="122"/>
        <v>0</v>
      </c>
      <c r="BT357" s="355"/>
      <c r="BU357" s="355"/>
      <c r="BV357" s="355"/>
      <c r="BW357" s="355"/>
      <c r="BX357" s="355"/>
      <c r="BY357" s="355"/>
      <c r="BZ357" s="76">
        <f t="shared" si="123"/>
        <v>0</v>
      </c>
      <c r="CA357" s="355"/>
      <c r="CB357" s="355"/>
      <c r="CC357" s="355"/>
      <c r="CD357" s="355"/>
      <c r="CE357" s="355"/>
      <c r="CF357" s="355"/>
      <c r="CG357" s="76">
        <f t="shared" si="124"/>
        <v>0</v>
      </c>
      <c r="CH357" s="355"/>
      <c r="CI357" s="355"/>
      <c r="CJ357" s="355"/>
      <c r="CK357" s="355"/>
      <c r="CL357" s="355"/>
      <c r="CM357" s="355"/>
      <c r="CN357" s="76">
        <f t="shared" si="125"/>
        <v>0</v>
      </c>
      <c r="CP357" s="75">
        <f t="shared" si="126"/>
        <v>342</v>
      </c>
      <c r="CQ357" s="76">
        <f t="shared" si="127"/>
        <v>0</v>
      </c>
      <c r="CR357" s="76">
        <f t="shared" si="128"/>
        <v>0</v>
      </c>
      <c r="CS357" s="76">
        <f t="shared" si="129"/>
        <v>0</v>
      </c>
    </row>
    <row r="358" spans="1:97" ht="18" customHeight="1" x14ac:dyDescent="0.25">
      <c r="A358" s="75">
        <f t="shared" si="130"/>
        <v>343</v>
      </c>
      <c r="B358" s="355"/>
      <c r="C358" s="355"/>
      <c r="D358" s="355"/>
      <c r="E358" s="355"/>
      <c r="F358" s="355"/>
      <c r="G358" s="355"/>
      <c r="H358" s="76">
        <f t="shared" si="110"/>
        <v>0</v>
      </c>
      <c r="I358" s="355"/>
      <c r="J358" s="355"/>
      <c r="K358" s="355"/>
      <c r="L358" s="355"/>
      <c r="M358" s="355"/>
      <c r="N358" s="355"/>
      <c r="O358" s="76">
        <f t="shared" si="111"/>
        <v>0</v>
      </c>
      <c r="P358" s="355"/>
      <c r="Q358" s="355"/>
      <c r="R358" s="355"/>
      <c r="S358" s="355"/>
      <c r="T358" s="355"/>
      <c r="U358" s="355"/>
      <c r="V358" s="76">
        <f t="shared" si="115"/>
        <v>0</v>
      </c>
      <c r="W358" s="355"/>
      <c r="X358" s="355"/>
      <c r="Y358" s="355"/>
      <c r="Z358" s="355"/>
      <c r="AA358" s="355"/>
      <c r="AB358" s="355"/>
      <c r="AC358" s="76">
        <f t="shared" si="116"/>
        <v>0</v>
      </c>
      <c r="AD358" s="355"/>
      <c r="AE358" s="355"/>
      <c r="AF358" s="355"/>
      <c r="AG358" s="355"/>
      <c r="AH358" s="355"/>
      <c r="AI358" s="355"/>
      <c r="AJ358" s="76">
        <f t="shared" si="112"/>
        <v>0</v>
      </c>
      <c r="AK358" s="355"/>
      <c r="AL358" s="355"/>
      <c r="AM358" s="355"/>
      <c r="AN358" s="355"/>
      <c r="AO358" s="355"/>
      <c r="AP358" s="355"/>
      <c r="AQ358" s="76">
        <f t="shared" si="113"/>
        <v>0</v>
      </c>
      <c r="AS358" s="75">
        <f t="shared" si="114"/>
        <v>343</v>
      </c>
      <c r="AT358" s="76">
        <f t="shared" si="117"/>
        <v>0</v>
      </c>
      <c r="AU358" s="76">
        <f t="shared" si="118"/>
        <v>0</v>
      </c>
      <c r="AV358" s="76">
        <f t="shared" si="119"/>
        <v>0</v>
      </c>
      <c r="AX358" s="75">
        <f t="shared" si="131"/>
        <v>343</v>
      </c>
      <c r="AY358" s="355"/>
      <c r="AZ358" s="355"/>
      <c r="BA358" s="355"/>
      <c r="BB358" s="355"/>
      <c r="BC358" s="355"/>
      <c r="BD358" s="355"/>
      <c r="BE358" s="76">
        <f t="shared" si="120"/>
        <v>0</v>
      </c>
      <c r="BF358" s="355"/>
      <c r="BG358" s="355"/>
      <c r="BH358" s="355"/>
      <c r="BI358" s="355"/>
      <c r="BJ358" s="355"/>
      <c r="BK358" s="355"/>
      <c r="BL358" s="76">
        <f t="shared" si="121"/>
        <v>0</v>
      </c>
      <c r="BM358" s="355"/>
      <c r="BN358" s="355"/>
      <c r="BO358" s="355"/>
      <c r="BP358" s="355"/>
      <c r="BQ358" s="355"/>
      <c r="BR358" s="355"/>
      <c r="BS358" s="76">
        <f t="shared" si="122"/>
        <v>0</v>
      </c>
      <c r="BT358" s="355"/>
      <c r="BU358" s="355"/>
      <c r="BV358" s="355"/>
      <c r="BW358" s="355"/>
      <c r="BX358" s="355"/>
      <c r="BY358" s="355"/>
      <c r="BZ358" s="76">
        <f t="shared" si="123"/>
        <v>0</v>
      </c>
      <c r="CA358" s="355"/>
      <c r="CB358" s="355"/>
      <c r="CC358" s="355"/>
      <c r="CD358" s="355"/>
      <c r="CE358" s="355"/>
      <c r="CF358" s="355"/>
      <c r="CG358" s="76">
        <f t="shared" si="124"/>
        <v>0</v>
      </c>
      <c r="CH358" s="355"/>
      <c r="CI358" s="355"/>
      <c r="CJ358" s="355"/>
      <c r="CK358" s="355"/>
      <c r="CL358" s="355"/>
      <c r="CM358" s="355"/>
      <c r="CN358" s="76">
        <f t="shared" si="125"/>
        <v>0</v>
      </c>
      <c r="CP358" s="75">
        <f t="shared" si="126"/>
        <v>343</v>
      </c>
      <c r="CQ358" s="76">
        <f t="shared" si="127"/>
        <v>0</v>
      </c>
      <c r="CR358" s="76">
        <f t="shared" si="128"/>
        <v>0</v>
      </c>
      <c r="CS358" s="76">
        <f t="shared" si="129"/>
        <v>0</v>
      </c>
    </row>
    <row r="359" spans="1:97" ht="18" customHeight="1" x14ac:dyDescent="0.25">
      <c r="A359" s="75">
        <f t="shared" si="130"/>
        <v>344</v>
      </c>
      <c r="B359" s="355"/>
      <c r="C359" s="355"/>
      <c r="D359" s="355"/>
      <c r="E359" s="355"/>
      <c r="F359" s="355"/>
      <c r="G359" s="355"/>
      <c r="H359" s="76">
        <f t="shared" si="110"/>
        <v>0</v>
      </c>
      <c r="I359" s="355"/>
      <c r="J359" s="355"/>
      <c r="K359" s="355"/>
      <c r="L359" s="355"/>
      <c r="M359" s="355"/>
      <c r="N359" s="355"/>
      <c r="O359" s="76">
        <f t="shared" si="111"/>
        <v>0</v>
      </c>
      <c r="P359" s="355"/>
      <c r="Q359" s="355"/>
      <c r="R359" s="355"/>
      <c r="S359" s="355"/>
      <c r="T359" s="355"/>
      <c r="U359" s="355"/>
      <c r="V359" s="76">
        <f t="shared" si="115"/>
        <v>0</v>
      </c>
      <c r="W359" s="355"/>
      <c r="X359" s="355"/>
      <c r="Y359" s="355"/>
      <c r="Z359" s="355"/>
      <c r="AA359" s="355"/>
      <c r="AB359" s="355"/>
      <c r="AC359" s="76">
        <f t="shared" si="116"/>
        <v>0</v>
      </c>
      <c r="AD359" s="355"/>
      <c r="AE359" s="355"/>
      <c r="AF359" s="355"/>
      <c r="AG359" s="355"/>
      <c r="AH359" s="355"/>
      <c r="AI359" s="355"/>
      <c r="AJ359" s="76">
        <f t="shared" si="112"/>
        <v>0</v>
      </c>
      <c r="AK359" s="355"/>
      <c r="AL359" s="355"/>
      <c r="AM359" s="355"/>
      <c r="AN359" s="355"/>
      <c r="AO359" s="355"/>
      <c r="AP359" s="355"/>
      <c r="AQ359" s="76">
        <f t="shared" si="113"/>
        <v>0</v>
      </c>
      <c r="AS359" s="75">
        <f t="shared" si="114"/>
        <v>344</v>
      </c>
      <c r="AT359" s="76">
        <f t="shared" si="117"/>
        <v>0</v>
      </c>
      <c r="AU359" s="76">
        <f t="shared" si="118"/>
        <v>0</v>
      </c>
      <c r="AV359" s="76">
        <f t="shared" si="119"/>
        <v>0</v>
      </c>
      <c r="AX359" s="75">
        <f t="shared" si="131"/>
        <v>344</v>
      </c>
      <c r="AY359" s="355"/>
      <c r="AZ359" s="355"/>
      <c r="BA359" s="355"/>
      <c r="BB359" s="355"/>
      <c r="BC359" s="355"/>
      <c r="BD359" s="355"/>
      <c r="BE359" s="76">
        <f t="shared" si="120"/>
        <v>0</v>
      </c>
      <c r="BF359" s="355"/>
      <c r="BG359" s="355"/>
      <c r="BH359" s="355"/>
      <c r="BI359" s="355"/>
      <c r="BJ359" s="355"/>
      <c r="BK359" s="355"/>
      <c r="BL359" s="76">
        <f t="shared" si="121"/>
        <v>0</v>
      </c>
      <c r="BM359" s="355"/>
      <c r="BN359" s="355"/>
      <c r="BO359" s="355"/>
      <c r="BP359" s="355"/>
      <c r="BQ359" s="355"/>
      <c r="BR359" s="355"/>
      <c r="BS359" s="76">
        <f t="shared" si="122"/>
        <v>0</v>
      </c>
      <c r="BT359" s="355"/>
      <c r="BU359" s="355"/>
      <c r="BV359" s="355"/>
      <c r="BW359" s="355"/>
      <c r="BX359" s="355"/>
      <c r="BY359" s="355"/>
      <c r="BZ359" s="76">
        <f t="shared" si="123"/>
        <v>0</v>
      </c>
      <c r="CA359" s="355"/>
      <c r="CB359" s="355"/>
      <c r="CC359" s="355"/>
      <c r="CD359" s="355"/>
      <c r="CE359" s="355"/>
      <c r="CF359" s="355"/>
      <c r="CG359" s="76">
        <f t="shared" si="124"/>
        <v>0</v>
      </c>
      <c r="CH359" s="355"/>
      <c r="CI359" s="355"/>
      <c r="CJ359" s="355"/>
      <c r="CK359" s="355"/>
      <c r="CL359" s="355"/>
      <c r="CM359" s="355"/>
      <c r="CN359" s="76">
        <f t="shared" si="125"/>
        <v>0</v>
      </c>
      <c r="CP359" s="75">
        <f t="shared" si="126"/>
        <v>344</v>
      </c>
      <c r="CQ359" s="76">
        <f t="shared" si="127"/>
        <v>0</v>
      </c>
      <c r="CR359" s="76">
        <f t="shared" si="128"/>
        <v>0</v>
      </c>
      <c r="CS359" s="76">
        <f t="shared" si="129"/>
        <v>0</v>
      </c>
    </row>
    <row r="360" spans="1:97" ht="18" customHeight="1" x14ac:dyDescent="0.25">
      <c r="A360" s="75">
        <f t="shared" si="130"/>
        <v>345</v>
      </c>
      <c r="B360" s="355"/>
      <c r="C360" s="355"/>
      <c r="D360" s="355"/>
      <c r="E360" s="355"/>
      <c r="F360" s="355"/>
      <c r="G360" s="355"/>
      <c r="H360" s="76">
        <f t="shared" si="110"/>
        <v>0</v>
      </c>
      <c r="I360" s="355"/>
      <c r="J360" s="355"/>
      <c r="K360" s="355"/>
      <c r="L360" s="355"/>
      <c r="M360" s="355"/>
      <c r="N360" s="355"/>
      <c r="O360" s="76">
        <f t="shared" si="111"/>
        <v>0</v>
      </c>
      <c r="P360" s="355"/>
      <c r="Q360" s="355"/>
      <c r="R360" s="355"/>
      <c r="S360" s="355"/>
      <c r="T360" s="355"/>
      <c r="U360" s="355"/>
      <c r="V360" s="76">
        <f t="shared" si="115"/>
        <v>0</v>
      </c>
      <c r="W360" s="355"/>
      <c r="X360" s="355"/>
      <c r="Y360" s="355"/>
      <c r="Z360" s="355"/>
      <c r="AA360" s="355"/>
      <c r="AB360" s="355"/>
      <c r="AC360" s="76">
        <f t="shared" si="116"/>
        <v>0</v>
      </c>
      <c r="AD360" s="355"/>
      <c r="AE360" s="355"/>
      <c r="AF360" s="355"/>
      <c r="AG360" s="355"/>
      <c r="AH360" s="355"/>
      <c r="AI360" s="355"/>
      <c r="AJ360" s="76">
        <f t="shared" si="112"/>
        <v>0</v>
      </c>
      <c r="AK360" s="355"/>
      <c r="AL360" s="355"/>
      <c r="AM360" s="355"/>
      <c r="AN360" s="355"/>
      <c r="AO360" s="355"/>
      <c r="AP360" s="355"/>
      <c r="AQ360" s="76">
        <f t="shared" si="113"/>
        <v>0</v>
      </c>
      <c r="AS360" s="75">
        <f t="shared" si="114"/>
        <v>345</v>
      </c>
      <c r="AT360" s="76">
        <f t="shared" si="117"/>
        <v>0</v>
      </c>
      <c r="AU360" s="76">
        <f t="shared" si="118"/>
        <v>0</v>
      </c>
      <c r="AV360" s="76">
        <f t="shared" si="119"/>
        <v>0</v>
      </c>
      <c r="AX360" s="75">
        <f t="shared" si="131"/>
        <v>345</v>
      </c>
      <c r="AY360" s="355"/>
      <c r="AZ360" s="355"/>
      <c r="BA360" s="355"/>
      <c r="BB360" s="355"/>
      <c r="BC360" s="355"/>
      <c r="BD360" s="355"/>
      <c r="BE360" s="76">
        <f t="shared" si="120"/>
        <v>0</v>
      </c>
      <c r="BF360" s="355"/>
      <c r="BG360" s="355"/>
      <c r="BH360" s="355"/>
      <c r="BI360" s="355"/>
      <c r="BJ360" s="355"/>
      <c r="BK360" s="355"/>
      <c r="BL360" s="76">
        <f t="shared" si="121"/>
        <v>0</v>
      </c>
      <c r="BM360" s="355"/>
      <c r="BN360" s="355"/>
      <c r="BO360" s="355"/>
      <c r="BP360" s="355"/>
      <c r="BQ360" s="355"/>
      <c r="BR360" s="355"/>
      <c r="BS360" s="76">
        <f t="shared" si="122"/>
        <v>0</v>
      </c>
      <c r="BT360" s="355"/>
      <c r="BU360" s="355"/>
      <c r="BV360" s="355"/>
      <c r="BW360" s="355"/>
      <c r="BX360" s="355"/>
      <c r="BY360" s="355"/>
      <c r="BZ360" s="76">
        <f t="shared" si="123"/>
        <v>0</v>
      </c>
      <c r="CA360" s="355"/>
      <c r="CB360" s="355"/>
      <c r="CC360" s="355"/>
      <c r="CD360" s="355"/>
      <c r="CE360" s="355"/>
      <c r="CF360" s="355"/>
      <c r="CG360" s="76">
        <f t="shared" si="124"/>
        <v>0</v>
      </c>
      <c r="CH360" s="355"/>
      <c r="CI360" s="355"/>
      <c r="CJ360" s="355"/>
      <c r="CK360" s="355"/>
      <c r="CL360" s="355"/>
      <c r="CM360" s="355"/>
      <c r="CN360" s="76">
        <f t="shared" si="125"/>
        <v>0</v>
      </c>
      <c r="CP360" s="75">
        <f t="shared" si="126"/>
        <v>345</v>
      </c>
      <c r="CQ360" s="76">
        <f t="shared" si="127"/>
        <v>0</v>
      </c>
      <c r="CR360" s="76">
        <f t="shared" si="128"/>
        <v>0</v>
      </c>
      <c r="CS360" s="76">
        <f t="shared" si="129"/>
        <v>0</v>
      </c>
    </row>
    <row r="361" spans="1:97" ht="18" customHeight="1" x14ac:dyDescent="0.25">
      <c r="A361" s="75">
        <f t="shared" si="130"/>
        <v>346</v>
      </c>
      <c r="B361" s="355"/>
      <c r="C361" s="355"/>
      <c r="D361" s="355"/>
      <c r="E361" s="355"/>
      <c r="F361" s="355"/>
      <c r="G361" s="355"/>
      <c r="H361" s="76">
        <f t="shared" si="110"/>
        <v>0</v>
      </c>
      <c r="I361" s="355"/>
      <c r="J361" s="355"/>
      <c r="K361" s="355"/>
      <c r="L361" s="355"/>
      <c r="M361" s="355"/>
      <c r="N361" s="355"/>
      <c r="O361" s="76">
        <f t="shared" si="111"/>
        <v>0</v>
      </c>
      <c r="P361" s="355"/>
      <c r="Q361" s="355"/>
      <c r="R361" s="355"/>
      <c r="S361" s="355"/>
      <c r="T361" s="355"/>
      <c r="U361" s="355"/>
      <c r="V361" s="76">
        <f t="shared" si="115"/>
        <v>0</v>
      </c>
      <c r="W361" s="355"/>
      <c r="X361" s="355"/>
      <c r="Y361" s="355"/>
      <c r="Z361" s="355"/>
      <c r="AA361" s="355"/>
      <c r="AB361" s="355"/>
      <c r="AC361" s="76">
        <f t="shared" si="116"/>
        <v>0</v>
      </c>
      <c r="AD361" s="355"/>
      <c r="AE361" s="355"/>
      <c r="AF361" s="355"/>
      <c r="AG361" s="355"/>
      <c r="AH361" s="355"/>
      <c r="AI361" s="355"/>
      <c r="AJ361" s="76">
        <f t="shared" si="112"/>
        <v>0</v>
      </c>
      <c r="AK361" s="355"/>
      <c r="AL361" s="355"/>
      <c r="AM361" s="355"/>
      <c r="AN361" s="355"/>
      <c r="AO361" s="355"/>
      <c r="AP361" s="355"/>
      <c r="AQ361" s="76">
        <f t="shared" si="113"/>
        <v>0</v>
      </c>
      <c r="AS361" s="75">
        <f t="shared" si="114"/>
        <v>346</v>
      </c>
      <c r="AT361" s="76">
        <f t="shared" si="117"/>
        <v>0</v>
      </c>
      <c r="AU361" s="76">
        <f t="shared" si="118"/>
        <v>0</v>
      </c>
      <c r="AV361" s="76">
        <f t="shared" si="119"/>
        <v>0</v>
      </c>
      <c r="AX361" s="75">
        <f t="shared" si="131"/>
        <v>346</v>
      </c>
      <c r="AY361" s="355"/>
      <c r="AZ361" s="355"/>
      <c r="BA361" s="355"/>
      <c r="BB361" s="355"/>
      <c r="BC361" s="355"/>
      <c r="BD361" s="355"/>
      <c r="BE361" s="76">
        <f t="shared" si="120"/>
        <v>0</v>
      </c>
      <c r="BF361" s="355"/>
      <c r="BG361" s="355"/>
      <c r="BH361" s="355"/>
      <c r="BI361" s="355"/>
      <c r="BJ361" s="355"/>
      <c r="BK361" s="355"/>
      <c r="BL361" s="76">
        <f t="shared" si="121"/>
        <v>0</v>
      </c>
      <c r="BM361" s="355"/>
      <c r="BN361" s="355"/>
      <c r="BO361" s="355"/>
      <c r="BP361" s="355"/>
      <c r="BQ361" s="355"/>
      <c r="BR361" s="355"/>
      <c r="BS361" s="76">
        <f t="shared" si="122"/>
        <v>0</v>
      </c>
      <c r="BT361" s="355"/>
      <c r="BU361" s="355"/>
      <c r="BV361" s="355"/>
      <c r="BW361" s="355"/>
      <c r="BX361" s="355"/>
      <c r="BY361" s="355"/>
      <c r="BZ361" s="76">
        <f t="shared" si="123"/>
        <v>0</v>
      </c>
      <c r="CA361" s="355"/>
      <c r="CB361" s="355"/>
      <c r="CC361" s="355"/>
      <c r="CD361" s="355"/>
      <c r="CE361" s="355"/>
      <c r="CF361" s="355"/>
      <c r="CG361" s="76">
        <f t="shared" si="124"/>
        <v>0</v>
      </c>
      <c r="CH361" s="355"/>
      <c r="CI361" s="355"/>
      <c r="CJ361" s="355"/>
      <c r="CK361" s="355"/>
      <c r="CL361" s="355"/>
      <c r="CM361" s="355"/>
      <c r="CN361" s="76">
        <f t="shared" si="125"/>
        <v>0</v>
      </c>
      <c r="CP361" s="75">
        <f t="shared" si="126"/>
        <v>346</v>
      </c>
      <c r="CQ361" s="76">
        <f t="shared" si="127"/>
        <v>0</v>
      </c>
      <c r="CR361" s="76">
        <f t="shared" si="128"/>
        <v>0</v>
      </c>
      <c r="CS361" s="76">
        <f t="shared" si="129"/>
        <v>0</v>
      </c>
    </row>
    <row r="362" spans="1:97" ht="18" customHeight="1" x14ac:dyDescent="0.25">
      <c r="A362" s="75">
        <f t="shared" si="130"/>
        <v>347</v>
      </c>
      <c r="B362" s="355"/>
      <c r="C362" s="355"/>
      <c r="D362" s="355"/>
      <c r="E362" s="355"/>
      <c r="F362" s="355"/>
      <c r="G362" s="355"/>
      <c r="H362" s="76">
        <f t="shared" si="110"/>
        <v>0</v>
      </c>
      <c r="I362" s="355"/>
      <c r="J362" s="355"/>
      <c r="K362" s="355"/>
      <c r="L362" s="355"/>
      <c r="M362" s="355"/>
      <c r="N362" s="355"/>
      <c r="O362" s="76">
        <f t="shared" si="111"/>
        <v>0</v>
      </c>
      <c r="P362" s="355"/>
      <c r="Q362" s="355"/>
      <c r="R362" s="355"/>
      <c r="S362" s="355"/>
      <c r="T362" s="355"/>
      <c r="U362" s="355"/>
      <c r="V362" s="76">
        <f t="shared" si="115"/>
        <v>0</v>
      </c>
      <c r="W362" s="355"/>
      <c r="X362" s="355"/>
      <c r="Y362" s="355"/>
      <c r="Z362" s="355"/>
      <c r="AA362" s="355"/>
      <c r="AB362" s="355"/>
      <c r="AC362" s="76">
        <f t="shared" si="116"/>
        <v>0</v>
      </c>
      <c r="AD362" s="355"/>
      <c r="AE362" s="355"/>
      <c r="AF362" s="355"/>
      <c r="AG362" s="355"/>
      <c r="AH362" s="355"/>
      <c r="AI362" s="355"/>
      <c r="AJ362" s="76">
        <f t="shared" si="112"/>
        <v>0</v>
      </c>
      <c r="AK362" s="355"/>
      <c r="AL362" s="355"/>
      <c r="AM362" s="355"/>
      <c r="AN362" s="355"/>
      <c r="AO362" s="355"/>
      <c r="AP362" s="355"/>
      <c r="AQ362" s="76">
        <f t="shared" si="113"/>
        <v>0</v>
      </c>
      <c r="AS362" s="75">
        <f t="shared" si="114"/>
        <v>347</v>
      </c>
      <c r="AT362" s="76">
        <f t="shared" si="117"/>
        <v>0</v>
      </c>
      <c r="AU362" s="76">
        <f t="shared" si="118"/>
        <v>0</v>
      </c>
      <c r="AV362" s="76">
        <f t="shared" si="119"/>
        <v>0</v>
      </c>
      <c r="AX362" s="75">
        <f t="shared" si="131"/>
        <v>347</v>
      </c>
      <c r="AY362" s="355"/>
      <c r="AZ362" s="355"/>
      <c r="BA362" s="355"/>
      <c r="BB362" s="355"/>
      <c r="BC362" s="355"/>
      <c r="BD362" s="355"/>
      <c r="BE362" s="76">
        <f t="shared" si="120"/>
        <v>0</v>
      </c>
      <c r="BF362" s="355"/>
      <c r="BG362" s="355"/>
      <c r="BH362" s="355"/>
      <c r="BI362" s="355"/>
      <c r="BJ362" s="355"/>
      <c r="BK362" s="355"/>
      <c r="BL362" s="76">
        <f t="shared" si="121"/>
        <v>0</v>
      </c>
      <c r="BM362" s="355"/>
      <c r="BN362" s="355"/>
      <c r="BO362" s="355"/>
      <c r="BP362" s="355"/>
      <c r="BQ362" s="355"/>
      <c r="BR362" s="355"/>
      <c r="BS362" s="76">
        <f t="shared" si="122"/>
        <v>0</v>
      </c>
      <c r="BT362" s="355"/>
      <c r="BU362" s="355"/>
      <c r="BV362" s="355"/>
      <c r="BW362" s="355"/>
      <c r="BX362" s="355"/>
      <c r="BY362" s="355"/>
      <c r="BZ362" s="76">
        <f t="shared" si="123"/>
        <v>0</v>
      </c>
      <c r="CA362" s="355"/>
      <c r="CB362" s="355"/>
      <c r="CC362" s="355"/>
      <c r="CD362" s="355"/>
      <c r="CE362" s="355"/>
      <c r="CF362" s="355"/>
      <c r="CG362" s="76">
        <f t="shared" si="124"/>
        <v>0</v>
      </c>
      <c r="CH362" s="355"/>
      <c r="CI362" s="355"/>
      <c r="CJ362" s="355"/>
      <c r="CK362" s="355"/>
      <c r="CL362" s="355"/>
      <c r="CM362" s="355"/>
      <c r="CN362" s="76">
        <f t="shared" si="125"/>
        <v>0</v>
      </c>
      <c r="CP362" s="75">
        <f t="shared" si="126"/>
        <v>347</v>
      </c>
      <c r="CQ362" s="76">
        <f t="shared" si="127"/>
        <v>0</v>
      </c>
      <c r="CR362" s="76">
        <f t="shared" si="128"/>
        <v>0</v>
      </c>
      <c r="CS362" s="76">
        <f t="shared" si="129"/>
        <v>0</v>
      </c>
    </row>
    <row r="363" spans="1:97" ht="18" customHeight="1" x14ac:dyDescent="0.25">
      <c r="A363" s="75">
        <f t="shared" si="130"/>
        <v>348</v>
      </c>
      <c r="B363" s="355"/>
      <c r="C363" s="355"/>
      <c r="D363" s="355"/>
      <c r="E363" s="355"/>
      <c r="F363" s="355"/>
      <c r="G363" s="355"/>
      <c r="H363" s="76">
        <f t="shared" si="110"/>
        <v>0</v>
      </c>
      <c r="I363" s="355"/>
      <c r="J363" s="355"/>
      <c r="K363" s="355"/>
      <c r="L363" s="355"/>
      <c r="M363" s="355"/>
      <c r="N363" s="355"/>
      <c r="O363" s="76">
        <f t="shared" si="111"/>
        <v>0</v>
      </c>
      <c r="P363" s="355"/>
      <c r="Q363" s="355"/>
      <c r="R363" s="355"/>
      <c r="S363" s="355"/>
      <c r="T363" s="355"/>
      <c r="U363" s="355"/>
      <c r="V363" s="76">
        <f t="shared" si="115"/>
        <v>0</v>
      </c>
      <c r="W363" s="355"/>
      <c r="X363" s="355"/>
      <c r="Y363" s="355"/>
      <c r="Z363" s="355"/>
      <c r="AA363" s="355"/>
      <c r="AB363" s="355"/>
      <c r="AC363" s="76">
        <f t="shared" si="116"/>
        <v>0</v>
      </c>
      <c r="AD363" s="355"/>
      <c r="AE363" s="355"/>
      <c r="AF363" s="355"/>
      <c r="AG363" s="355"/>
      <c r="AH363" s="355"/>
      <c r="AI363" s="355"/>
      <c r="AJ363" s="76">
        <f t="shared" si="112"/>
        <v>0</v>
      </c>
      <c r="AK363" s="355"/>
      <c r="AL363" s="355"/>
      <c r="AM363" s="355"/>
      <c r="AN363" s="355"/>
      <c r="AO363" s="355"/>
      <c r="AP363" s="355"/>
      <c r="AQ363" s="76">
        <f t="shared" si="113"/>
        <v>0</v>
      </c>
      <c r="AS363" s="75">
        <f t="shared" si="114"/>
        <v>348</v>
      </c>
      <c r="AT363" s="76">
        <f t="shared" si="117"/>
        <v>0</v>
      </c>
      <c r="AU363" s="76">
        <f t="shared" si="118"/>
        <v>0</v>
      </c>
      <c r="AV363" s="76">
        <f t="shared" si="119"/>
        <v>0</v>
      </c>
      <c r="AX363" s="75">
        <f t="shared" si="131"/>
        <v>348</v>
      </c>
      <c r="AY363" s="355"/>
      <c r="AZ363" s="355"/>
      <c r="BA363" s="355"/>
      <c r="BB363" s="355"/>
      <c r="BC363" s="355"/>
      <c r="BD363" s="355"/>
      <c r="BE363" s="76">
        <f t="shared" si="120"/>
        <v>0</v>
      </c>
      <c r="BF363" s="355"/>
      <c r="BG363" s="355"/>
      <c r="BH363" s="355"/>
      <c r="BI363" s="355"/>
      <c r="BJ363" s="355"/>
      <c r="BK363" s="355"/>
      <c r="BL363" s="76">
        <f t="shared" si="121"/>
        <v>0</v>
      </c>
      <c r="BM363" s="355"/>
      <c r="BN363" s="355"/>
      <c r="BO363" s="355"/>
      <c r="BP363" s="355"/>
      <c r="BQ363" s="355"/>
      <c r="BR363" s="355"/>
      <c r="BS363" s="76">
        <f t="shared" si="122"/>
        <v>0</v>
      </c>
      <c r="BT363" s="355"/>
      <c r="BU363" s="355"/>
      <c r="BV363" s="355"/>
      <c r="BW363" s="355"/>
      <c r="BX363" s="355"/>
      <c r="BY363" s="355"/>
      <c r="BZ363" s="76">
        <f t="shared" si="123"/>
        <v>0</v>
      </c>
      <c r="CA363" s="355"/>
      <c r="CB363" s="355"/>
      <c r="CC363" s="355"/>
      <c r="CD363" s="355"/>
      <c r="CE363" s="355"/>
      <c r="CF363" s="355"/>
      <c r="CG363" s="76">
        <f t="shared" si="124"/>
        <v>0</v>
      </c>
      <c r="CH363" s="355"/>
      <c r="CI363" s="355"/>
      <c r="CJ363" s="355"/>
      <c r="CK363" s="355"/>
      <c r="CL363" s="355"/>
      <c r="CM363" s="355"/>
      <c r="CN363" s="76">
        <f t="shared" si="125"/>
        <v>0</v>
      </c>
      <c r="CP363" s="75">
        <f t="shared" si="126"/>
        <v>348</v>
      </c>
      <c r="CQ363" s="76">
        <f t="shared" si="127"/>
        <v>0</v>
      </c>
      <c r="CR363" s="76">
        <f t="shared" si="128"/>
        <v>0</v>
      </c>
      <c r="CS363" s="76">
        <f t="shared" si="129"/>
        <v>0</v>
      </c>
    </row>
    <row r="364" spans="1:97" ht="18" customHeight="1" x14ac:dyDescent="0.25">
      <c r="A364" s="75">
        <f t="shared" si="130"/>
        <v>349</v>
      </c>
      <c r="B364" s="355"/>
      <c r="C364" s="355"/>
      <c r="D364" s="355"/>
      <c r="E364" s="355"/>
      <c r="F364" s="355"/>
      <c r="G364" s="355"/>
      <c r="H364" s="76">
        <f t="shared" si="110"/>
        <v>0</v>
      </c>
      <c r="I364" s="355"/>
      <c r="J364" s="355"/>
      <c r="K364" s="355"/>
      <c r="L364" s="355"/>
      <c r="M364" s="355"/>
      <c r="N364" s="355"/>
      <c r="O364" s="76">
        <f t="shared" si="111"/>
        <v>0</v>
      </c>
      <c r="P364" s="355"/>
      <c r="Q364" s="355"/>
      <c r="R364" s="355"/>
      <c r="S364" s="355"/>
      <c r="T364" s="355"/>
      <c r="U364" s="355"/>
      <c r="V364" s="76">
        <f t="shared" si="115"/>
        <v>0</v>
      </c>
      <c r="W364" s="355"/>
      <c r="X364" s="355"/>
      <c r="Y364" s="355"/>
      <c r="Z364" s="355"/>
      <c r="AA364" s="355"/>
      <c r="AB364" s="355"/>
      <c r="AC364" s="76">
        <f t="shared" si="116"/>
        <v>0</v>
      </c>
      <c r="AD364" s="355"/>
      <c r="AE364" s="355"/>
      <c r="AF364" s="355"/>
      <c r="AG364" s="355"/>
      <c r="AH364" s="355"/>
      <c r="AI364" s="355"/>
      <c r="AJ364" s="76">
        <f t="shared" si="112"/>
        <v>0</v>
      </c>
      <c r="AK364" s="355"/>
      <c r="AL364" s="355"/>
      <c r="AM364" s="355"/>
      <c r="AN364" s="355"/>
      <c r="AO364" s="355"/>
      <c r="AP364" s="355"/>
      <c r="AQ364" s="76">
        <f t="shared" si="113"/>
        <v>0</v>
      </c>
      <c r="AS364" s="75">
        <f t="shared" si="114"/>
        <v>349</v>
      </c>
      <c r="AT364" s="76">
        <f t="shared" si="117"/>
        <v>0</v>
      </c>
      <c r="AU364" s="76">
        <f t="shared" si="118"/>
        <v>0</v>
      </c>
      <c r="AV364" s="76">
        <f t="shared" si="119"/>
        <v>0</v>
      </c>
      <c r="AX364" s="75">
        <f t="shared" si="131"/>
        <v>349</v>
      </c>
      <c r="AY364" s="355"/>
      <c r="AZ364" s="355"/>
      <c r="BA364" s="355"/>
      <c r="BB364" s="355"/>
      <c r="BC364" s="355"/>
      <c r="BD364" s="355"/>
      <c r="BE364" s="76">
        <f t="shared" si="120"/>
        <v>0</v>
      </c>
      <c r="BF364" s="355"/>
      <c r="BG364" s="355"/>
      <c r="BH364" s="355"/>
      <c r="BI364" s="355"/>
      <c r="BJ364" s="355"/>
      <c r="BK364" s="355"/>
      <c r="BL364" s="76">
        <f t="shared" si="121"/>
        <v>0</v>
      </c>
      <c r="BM364" s="355"/>
      <c r="BN364" s="355"/>
      <c r="BO364" s="355"/>
      <c r="BP364" s="355"/>
      <c r="BQ364" s="355"/>
      <c r="BR364" s="355"/>
      <c r="BS364" s="76">
        <f t="shared" si="122"/>
        <v>0</v>
      </c>
      <c r="BT364" s="355"/>
      <c r="BU364" s="355"/>
      <c r="BV364" s="355"/>
      <c r="BW364" s="355"/>
      <c r="BX364" s="355"/>
      <c r="BY364" s="355"/>
      <c r="BZ364" s="76">
        <f t="shared" si="123"/>
        <v>0</v>
      </c>
      <c r="CA364" s="355"/>
      <c r="CB364" s="355"/>
      <c r="CC364" s="355"/>
      <c r="CD364" s="355"/>
      <c r="CE364" s="355"/>
      <c r="CF364" s="355"/>
      <c r="CG364" s="76">
        <f t="shared" si="124"/>
        <v>0</v>
      </c>
      <c r="CH364" s="355"/>
      <c r="CI364" s="355"/>
      <c r="CJ364" s="355"/>
      <c r="CK364" s="355"/>
      <c r="CL364" s="355"/>
      <c r="CM364" s="355"/>
      <c r="CN364" s="76">
        <f t="shared" si="125"/>
        <v>0</v>
      </c>
      <c r="CP364" s="75">
        <f t="shared" si="126"/>
        <v>349</v>
      </c>
      <c r="CQ364" s="76">
        <f t="shared" si="127"/>
        <v>0</v>
      </c>
      <c r="CR364" s="76">
        <f t="shared" si="128"/>
        <v>0</v>
      </c>
      <c r="CS364" s="76">
        <f t="shared" si="129"/>
        <v>0</v>
      </c>
    </row>
    <row r="365" spans="1:97" ht="18" customHeight="1" x14ac:dyDescent="0.25">
      <c r="A365" s="75">
        <f t="shared" si="130"/>
        <v>350</v>
      </c>
      <c r="B365" s="355"/>
      <c r="C365" s="355"/>
      <c r="D365" s="355"/>
      <c r="E365" s="355"/>
      <c r="F365" s="355"/>
      <c r="G365" s="355"/>
      <c r="H365" s="76">
        <f t="shared" si="110"/>
        <v>0</v>
      </c>
      <c r="I365" s="355"/>
      <c r="J365" s="355"/>
      <c r="K365" s="355"/>
      <c r="L365" s="355"/>
      <c r="M365" s="355"/>
      <c r="N365" s="355"/>
      <c r="O365" s="76">
        <f t="shared" si="111"/>
        <v>0</v>
      </c>
      <c r="P365" s="355"/>
      <c r="Q365" s="355"/>
      <c r="R365" s="355"/>
      <c r="S365" s="355"/>
      <c r="T365" s="355"/>
      <c r="U365" s="355"/>
      <c r="V365" s="76">
        <f t="shared" si="115"/>
        <v>0</v>
      </c>
      <c r="W365" s="355"/>
      <c r="X365" s="355"/>
      <c r="Y365" s="355"/>
      <c r="Z365" s="355"/>
      <c r="AA365" s="355"/>
      <c r="AB365" s="355"/>
      <c r="AC365" s="76">
        <f t="shared" si="116"/>
        <v>0</v>
      </c>
      <c r="AD365" s="355"/>
      <c r="AE365" s="355"/>
      <c r="AF365" s="355"/>
      <c r="AG365" s="355"/>
      <c r="AH365" s="355"/>
      <c r="AI365" s="355"/>
      <c r="AJ365" s="76">
        <f t="shared" si="112"/>
        <v>0</v>
      </c>
      <c r="AK365" s="355"/>
      <c r="AL365" s="355"/>
      <c r="AM365" s="355"/>
      <c r="AN365" s="355"/>
      <c r="AO365" s="355"/>
      <c r="AP365" s="355"/>
      <c r="AQ365" s="76">
        <f t="shared" si="113"/>
        <v>0</v>
      </c>
      <c r="AS365" s="75">
        <f t="shared" si="114"/>
        <v>350</v>
      </c>
      <c r="AT365" s="76">
        <f t="shared" si="117"/>
        <v>0</v>
      </c>
      <c r="AU365" s="76">
        <f t="shared" si="118"/>
        <v>0</v>
      </c>
      <c r="AV365" s="76">
        <f t="shared" si="119"/>
        <v>0</v>
      </c>
      <c r="AX365" s="75">
        <f t="shared" si="131"/>
        <v>350</v>
      </c>
      <c r="AY365" s="355"/>
      <c r="AZ365" s="355"/>
      <c r="BA365" s="355"/>
      <c r="BB365" s="355"/>
      <c r="BC365" s="355"/>
      <c r="BD365" s="355"/>
      <c r="BE365" s="76">
        <f t="shared" si="120"/>
        <v>0</v>
      </c>
      <c r="BF365" s="355"/>
      <c r="BG365" s="355"/>
      <c r="BH365" s="355"/>
      <c r="BI365" s="355"/>
      <c r="BJ365" s="355"/>
      <c r="BK365" s="355"/>
      <c r="BL365" s="76">
        <f t="shared" si="121"/>
        <v>0</v>
      </c>
      <c r="BM365" s="355"/>
      <c r="BN365" s="355"/>
      <c r="BO365" s="355"/>
      <c r="BP365" s="355"/>
      <c r="BQ365" s="355"/>
      <c r="BR365" s="355"/>
      <c r="BS365" s="76">
        <f t="shared" si="122"/>
        <v>0</v>
      </c>
      <c r="BT365" s="355"/>
      <c r="BU365" s="355"/>
      <c r="BV365" s="355"/>
      <c r="BW365" s="355"/>
      <c r="BX365" s="355"/>
      <c r="BY365" s="355"/>
      <c r="BZ365" s="76">
        <f t="shared" si="123"/>
        <v>0</v>
      </c>
      <c r="CA365" s="355"/>
      <c r="CB365" s="355"/>
      <c r="CC365" s="355"/>
      <c r="CD365" s="355"/>
      <c r="CE365" s="355"/>
      <c r="CF365" s="355"/>
      <c r="CG365" s="76">
        <f t="shared" si="124"/>
        <v>0</v>
      </c>
      <c r="CH365" s="355"/>
      <c r="CI365" s="355"/>
      <c r="CJ365" s="355"/>
      <c r="CK365" s="355"/>
      <c r="CL365" s="355"/>
      <c r="CM365" s="355"/>
      <c r="CN365" s="76">
        <f t="shared" si="125"/>
        <v>0</v>
      </c>
      <c r="CP365" s="75">
        <f t="shared" si="126"/>
        <v>350</v>
      </c>
      <c r="CQ365" s="76">
        <f t="shared" si="127"/>
        <v>0</v>
      </c>
      <c r="CR365" s="76">
        <f t="shared" si="128"/>
        <v>0</v>
      </c>
      <c r="CS365" s="76">
        <f t="shared" si="129"/>
        <v>0</v>
      </c>
    </row>
    <row r="366" spans="1:97" ht="18" customHeight="1" x14ac:dyDescent="0.25">
      <c r="A366" s="75">
        <f t="shared" si="130"/>
        <v>351</v>
      </c>
      <c r="B366" s="355"/>
      <c r="C366" s="355"/>
      <c r="D366" s="355"/>
      <c r="E366" s="355"/>
      <c r="F366" s="355"/>
      <c r="G366" s="355"/>
      <c r="H366" s="76">
        <f t="shared" si="110"/>
        <v>0</v>
      </c>
      <c r="I366" s="355"/>
      <c r="J366" s="355"/>
      <c r="K366" s="355"/>
      <c r="L366" s="355"/>
      <c r="M366" s="355"/>
      <c r="N366" s="355"/>
      <c r="O366" s="76">
        <f t="shared" si="111"/>
        <v>0</v>
      </c>
      <c r="P366" s="355"/>
      <c r="Q366" s="355"/>
      <c r="R366" s="355"/>
      <c r="S366" s="355"/>
      <c r="T366" s="355"/>
      <c r="U366" s="355"/>
      <c r="V366" s="76">
        <f t="shared" si="115"/>
        <v>0</v>
      </c>
      <c r="W366" s="355"/>
      <c r="X366" s="355"/>
      <c r="Y366" s="355"/>
      <c r="Z366" s="355"/>
      <c r="AA366" s="355"/>
      <c r="AB366" s="355"/>
      <c r="AC366" s="76">
        <f t="shared" si="116"/>
        <v>0</v>
      </c>
      <c r="AD366" s="355"/>
      <c r="AE366" s="355"/>
      <c r="AF366" s="355"/>
      <c r="AG366" s="355"/>
      <c r="AH366" s="355"/>
      <c r="AI366" s="355"/>
      <c r="AJ366" s="76">
        <f t="shared" si="112"/>
        <v>0</v>
      </c>
      <c r="AK366" s="355"/>
      <c r="AL366" s="355"/>
      <c r="AM366" s="355"/>
      <c r="AN366" s="355"/>
      <c r="AO366" s="355"/>
      <c r="AP366" s="355"/>
      <c r="AQ366" s="76">
        <f t="shared" si="113"/>
        <v>0</v>
      </c>
      <c r="AS366" s="75">
        <f t="shared" si="114"/>
        <v>351</v>
      </c>
      <c r="AT366" s="76">
        <f t="shared" si="117"/>
        <v>0</v>
      </c>
      <c r="AU366" s="76">
        <f t="shared" si="118"/>
        <v>0</v>
      </c>
      <c r="AV366" s="76">
        <f t="shared" si="119"/>
        <v>0</v>
      </c>
      <c r="AX366" s="75">
        <f t="shared" si="131"/>
        <v>351</v>
      </c>
      <c r="AY366" s="355"/>
      <c r="AZ366" s="355"/>
      <c r="BA366" s="355"/>
      <c r="BB366" s="355"/>
      <c r="BC366" s="355"/>
      <c r="BD366" s="355"/>
      <c r="BE366" s="76">
        <f t="shared" si="120"/>
        <v>0</v>
      </c>
      <c r="BF366" s="355"/>
      <c r="BG366" s="355"/>
      <c r="BH366" s="355"/>
      <c r="BI366" s="355"/>
      <c r="BJ366" s="355"/>
      <c r="BK366" s="355"/>
      <c r="BL366" s="76">
        <f t="shared" si="121"/>
        <v>0</v>
      </c>
      <c r="BM366" s="355"/>
      <c r="BN366" s="355"/>
      <c r="BO366" s="355"/>
      <c r="BP366" s="355"/>
      <c r="BQ366" s="355"/>
      <c r="BR366" s="355"/>
      <c r="BS366" s="76">
        <f t="shared" si="122"/>
        <v>0</v>
      </c>
      <c r="BT366" s="355"/>
      <c r="BU366" s="355"/>
      <c r="BV366" s="355"/>
      <c r="BW366" s="355"/>
      <c r="BX366" s="355"/>
      <c r="BY366" s="355"/>
      <c r="BZ366" s="76">
        <f t="shared" si="123"/>
        <v>0</v>
      </c>
      <c r="CA366" s="355"/>
      <c r="CB366" s="355"/>
      <c r="CC366" s="355"/>
      <c r="CD366" s="355"/>
      <c r="CE366" s="355"/>
      <c r="CF366" s="355"/>
      <c r="CG366" s="76">
        <f t="shared" si="124"/>
        <v>0</v>
      </c>
      <c r="CH366" s="355"/>
      <c r="CI366" s="355"/>
      <c r="CJ366" s="355"/>
      <c r="CK366" s="355"/>
      <c r="CL366" s="355"/>
      <c r="CM366" s="355"/>
      <c r="CN366" s="76">
        <f t="shared" si="125"/>
        <v>0</v>
      </c>
      <c r="CP366" s="75">
        <f t="shared" si="126"/>
        <v>351</v>
      </c>
      <c r="CQ366" s="76">
        <f t="shared" si="127"/>
        <v>0</v>
      </c>
      <c r="CR366" s="76">
        <f t="shared" si="128"/>
        <v>0</v>
      </c>
      <c r="CS366" s="76">
        <f t="shared" si="129"/>
        <v>0</v>
      </c>
    </row>
    <row r="367" spans="1:97" ht="18" customHeight="1" x14ac:dyDescent="0.25">
      <c r="A367" s="75">
        <f t="shared" si="130"/>
        <v>352</v>
      </c>
      <c r="B367" s="355"/>
      <c r="C367" s="355"/>
      <c r="D367" s="355"/>
      <c r="E367" s="355"/>
      <c r="F367" s="355"/>
      <c r="G367" s="355"/>
      <c r="H367" s="76">
        <f t="shared" si="110"/>
        <v>0</v>
      </c>
      <c r="I367" s="355"/>
      <c r="J367" s="355"/>
      <c r="K367" s="355"/>
      <c r="L367" s="355"/>
      <c r="M367" s="355"/>
      <c r="N367" s="355"/>
      <c r="O367" s="76">
        <f t="shared" si="111"/>
        <v>0</v>
      </c>
      <c r="P367" s="355"/>
      <c r="Q367" s="355"/>
      <c r="R367" s="355"/>
      <c r="S367" s="355"/>
      <c r="T367" s="355"/>
      <c r="U367" s="355"/>
      <c r="V367" s="76">
        <f t="shared" si="115"/>
        <v>0</v>
      </c>
      <c r="W367" s="355"/>
      <c r="X367" s="355"/>
      <c r="Y367" s="355"/>
      <c r="Z367" s="355"/>
      <c r="AA367" s="355"/>
      <c r="AB367" s="355"/>
      <c r="AC367" s="76">
        <f t="shared" si="116"/>
        <v>0</v>
      </c>
      <c r="AD367" s="355"/>
      <c r="AE367" s="355"/>
      <c r="AF367" s="355"/>
      <c r="AG367" s="355"/>
      <c r="AH367" s="355"/>
      <c r="AI367" s="355"/>
      <c r="AJ367" s="76">
        <f t="shared" si="112"/>
        <v>0</v>
      </c>
      <c r="AK367" s="355"/>
      <c r="AL367" s="355"/>
      <c r="AM367" s="355"/>
      <c r="AN367" s="355"/>
      <c r="AO367" s="355"/>
      <c r="AP367" s="355"/>
      <c r="AQ367" s="76">
        <f t="shared" si="113"/>
        <v>0</v>
      </c>
      <c r="AS367" s="75">
        <f t="shared" si="114"/>
        <v>352</v>
      </c>
      <c r="AT367" s="76">
        <f t="shared" si="117"/>
        <v>0</v>
      </c>
      <c r="AU367" s="76">
        <f t="shared" si="118"/>
        <v>0</v>
      </c>
      <c r="AV367" s="76">
        <f t="shared" si="119"/>
        <v>0</v>
      </c>
      <c r="AX367" s="75">
        <f t="shared" si="131"/>
        <v>352</v>
      </c>
      <c r="AY367" s="355"/>
      <c r="AZ367" s="355"/>
      <c r="BA367" s="355"/>
      <c r="BB367" s="355"/>
      <c r="BC367" s="355"/>
      <c r="BD367" s="355"/>
      <c r="BE367" s="76">
        <f t="shared" si="120"/>
        <v>0</v>
      </c>
      <c r="BF367" s="355"/>
      <c r="BG367" s="355"/>
      <c r="BH367" s="355"/>
      <c r="BI367" s="355"/>
      <c r="BJ367" s="355"/>
      <c r="BK367" s="355"/>
      <c r="BL367" s="76">
        <f t="shared" si="121"/>
        <v>0</v>
      </c>
      <c r="BM367" s="355"/>
      <c r="BN367" s="355"/>
      <c r="BO367" s="355"/>
      <c r="BP367" s="355"/>
      <c r="BQ367" s="355"/>
      <c r="BR367" s="355"/>
      <c r="BS367" s="76">
        <f t="shared" si="122"/>
        <v>0</v>
      </c>
      <c r="BT367" s="355"/>
      <c r="BU367" s="355"/>
      <c r="BV367" s="355"/>
      <c r="BW367" s="355"/>
      <c r="BX367" s="355"/>
      <c r="BY367" s="355"/>
      <c r="BZ367" s="76">
        <f t="shared" si="123"/>
        <v>0</v>
      </c>
      <c r="CA367" s="355"/>
      <c r="CB367" s="355"/>
      <c r="CC367" s="355"/>
      <c r="CD367" s="355"/>
      <c r="CE367" s="355"/>
      <c r="CF367" s="355"/>
      <c r="CG367" s="76">
        <f t="shared" si="124"/>
        <v>0</v>
      </c>
      <c r="CH367" s="355"/>
      <c r="CI367" s="355"/>
      <c r="CJ367" s="355"/>
      <c r="CK367" s="355"/>
      <c r="CL367" s="355"/>
      <c r="CM367" s="355"/>
      <c r="CN367" s="76">
        <f t="shared" si="125"/>
        <v>0</v>
      </c>
      <c r="CP367" s="75">
        <f t="shared" si="126"/>
        <v>352</v>
      </c>
      <c r="CQ367" s="76">
        <f t="shared" si="127"/>
        <v>0</v>
      </c>
      <c r="CR367" s="76">
        <f t="shared" si="128"/>
        <v>0</v>
      </c>
      <c r="CS367" s="76">
        <f t="shared" si="129"/>
        <v>0</v>
      </c>
    </row>
    <row r="368" spans="1:97" ht="18" customHeight="1" x14ac:dyDescent="0.25">
      <c r="A368" s="75">
        <f t="shared" si="130"/>
        <v>353</v>
      </c>
      <c r="B368" s="355"/>
      <c r="C368" s="355"/>
      <c r="D368" s="355"/>
      <c r="E368" s="355"/>
      <c r="F368" s="355"/>
      <c r="G368" s="355"/>
      <c r="H368" s="76">
        <f t="shared" si="110"/>
        <v>0</v>
      </c>
      <c r="I368" s="355"/>
      <c r="J368" s="355"/>
      <c r="K368" s="355"/>
      <c r="L368" s="355"/>
      <c r="M368" s="355"/>
      <c r="N368" s="355"/>
      <c r="O368" s="76">
        <f t="shared" si="111"/>
        <v>0</v>
      </c>
      <c r="P368" s="355"/>
      <c r="Q368" s="355"/>
      <c r="R368" s="355"/>
      <c r="S368" s="355"/>
      <c r="T368" s="355"/>
      <c r="U368" s="355"/>
      <c r="V368" s="76">
        <f t="shared" si="115"/>
        <v>0</v>
      </c>
      <c r="W368" s="355"/>
      <c r="X368" s="355"/>
      <c r="Y368" s="355"/>
      <c r="Z368" s="355"/>
      <c r="AA368" s="355"/>
      <c r="AB368" s="355"/>
      <c r="AC368" s="76">
        <f t="shared" si="116"/>
        <v>0</v>
      </c>
      <c r="AD368" s="355"/>
      <c r="AE368" s="355"/>
      <c r="AF368" s="355"/>
      <c r="AG368" s="355"/>
      <c r="AH368" s="355"/>
      <c r="AI368" s="355"/>
      <c r="AJ368" s="76">
        <f t="shared" si="112"/>
        <v>0</v>
      </c>
      <c r="AK368" s="355"/>
      <c r="AL368" s="355"/>
      <c r="AM368" s="355"/>
      <c r="AN368" s="355"/>
      <c r="AO368" s="355"/>
      <c r="AP368" s="355"/>
      <c r="AQ368" s="76">
        <f t="shared" si="113"/>
        <v>0</v>
      </c>
      <c r="AS368" s="75">
        <f t="shared" si="114"/>
        <v>353</v>
      </c>
      <c r="AT368" s="76">
        <f t="shared" si="117"/>
        <v>0</v>
      </c>
      <c r="AU368" s="76">
        <f t="shared" si="118"/>
        <v>0</v>
      </c>
      <c r="AV368" s="76">
        <f t="shared" si="119"/>
        <v>0</v>
      </c>
      <c r="AX368" s="75">
        <f t="shared" si="131"/>
        <v>353</v>
      </c>
      <c r="AY368" s="355"/>
      <c r="AZ368" s="355"/>
      <c r="BA368" s="355"/>
      <c r="BB368" s="355"/>
      <c r="BC368" s="355"/>
      <c r="BD368" s="355"/>
      <c r="BE368" s="76">
        <f t="shared" si="120"/>
        <v>0</v>
      </c>
      <c r="BF368" s="355"/>
      <c r="BG368" s="355"/>
      <c r="BH368" s="355"/>
      <c r="BI368" s="355"/>
      <c r="BJ368" s="355"/>
      <c r="BK368" s="355"/>
      <c r="BL368" s="76">
        <f t="shared" si="121"/>
        <v>0</v>
      </c>
      <c r="BM368" s="355"/>
      <c r="BN368" s="355"/>
      <c r="BO368" s="355"/>
      <c r="BP368" s="355"/>
      <c r="BQ368" s="355"/>
      <c r="BR368" s="355"/>
      <c r="BS368" s="76">
        <f t="shared" si="122"/>
        <v>0</v>
      </c>
      <c r="BT368" s="355"/>
      <c r="BU368" s="355"/>
      <c r="BV368" s="355"/>
      <c r="BW368" s="355"/>
      <c r="BX368" s="355"/>
      <c r="BY368" s="355"/>
      <c r="BZ368" s="76">
        <f t="shared" si="123"/>
        <v>0</v>
      </c>
      <c r="CA368" s="355"/>
      <c r="CB368" s="355"/>
      <c r="CC368" s="355"/>
      <c r="CD368" s="355"/>
      <c r="CE368" s="355"/>
      <c r="CF368" s="355"/>
      <c r="CG368" s="76">
        <f t="shared" si="124"/>
        <v>0</v>
      </c>
      <c r="CH368" s="355"/>
      <c r="CI368" s="355"/>
      <c r="CJ368" s="355"/>
      <c r="CK368" s="355"/>
      <c r="CL368" s="355"/>
      <c r="CM368" s="355"/>
      <c r="CN368" s="76">
        <f t="shared" si="125"/>
        <v>0</v>
      </c>
      <c r="CP368" s="75">
        <f t="shared" si="126"/>
        <v>353</v>
      </c>
      <c r="CQ368" s="76">
        <f t="shared" si="127"/>
        <v>0</v>
      </c>
      <c r="CR368" s="76">
        <f t="shared" si="128"/>
        <v>0</v>
      </c>
      <c r="CS368" s="76">
        <f t="shared" si="129"/>
        <v>0</v>
      </c>
    </row>
    <row r="369" spans="1:97" ht="18" customHeight="1" x14ac:dyDescent="0.25">
      <c r="A369" s="75">
        <f t="shared" si="130"/>
        <v>354</v>
      </c>
      <c r="B369" s="355"/>
      <c r="C369" s="355"/>
      <c r="D369" s="355"/>
      <c r="E369" s="355"/>
      <c r="F369" s="355"/>
      <c r="G369" s="355"/>
      <c r="H369" s="76">
        <f t="shared" si="110"/>
        <v>0</v>
      </c>
      <c r="I369" s="355"/>
      <c r="J369" s="355"/>
      <c r="K369" s="355"/>
      <c r="L369" s="355"/>
      <c r="M369" s="355"/>
      <c r="N369" s="355"/>
      <c r="O369" s="76">
        <f t="shared" si="111"/>
        <v>0</v>
      </c>
      <c r="P369" s="355"/>
      <c r="Q369" s="355"/>
      <c r="R369" s="355"/>
      <c r="S369" s="355"/>
      <c r="T369" s="355"/>
      <c r="U369" s="355"/>
      <c r="V369" s="76">
        <f t="shared" si="115"/>
        <v>0</v>
      </c>
      <c r="W369" s="355"/>
      <c r="X369" s="355"/>
      <c r="Y369" s="355"/>
      <c r="Z369" s="355"/>
      <c r="AA369" s="355"/>
      <c r="AB369" s="355"/>
      <c r="AC369" s="76">
        <f t="shared" si="116"/>
        <v>0</v>
      </c>
      <c r="AD369" s="355"/>
      <c r="AE369" s="355"/>
      <c r="AF369" s="355"/>
      <c r="AG369" s="355"/>
      <c r="AH369" s="355"/>
      <c r="AI369" s="355"/>
      <c r="AJ369" s="76">
        <f t="shared" si="112"/>
        <v>0</v>
      </c>
      <c r="AK369" s="355"/>
      <c r="AL369" s="355"/>
      <c r="AM369" s="355"/>
      <c r="AN369" s="355"/>
      <c r="AO369" s="355"/>
      <c r="AP369" s="355"/>
      <c r="AQ369" s="76">
        <f t="shared" si="113"/>
        <v>0</v>
      </c>
      <c r="AS369" s="75">
        <f t="shared" si="114"/>
        <v>354</v>
      </c>
      <c r="AT369" s="76">
        <f t="shared" si="117"/>
        <v>0</v>
      </c>
      <c r="AU369" s="76">
        <f t="shared" si="118"/>
        <v>0</v>
      </c>
      <c r="AV369" s="76">
        <f t="shared" si="119"/>
        <v>0</v>
      </c>
      <c r="AX369" s="75">
        <f t="shared" si="131"/>
        <v>354</v>
      </c>
      <c r="AY369" s="355"/>
      <c r="AZ369" s="355"/>
      <c r="BA369" s="355"/>
      <c r="BB369" s="355"/>
      <c r="BC369" s="355"/>
      <c r="BD369" s="355"/>
      <c r="BE369" s="76">
        <f t="shared" si="120"/>
        <v>0</v>
      </c>
      <c r="BF369" s="355"/>
      <c r="BG369" s="355"/>
      <c r="BH369" s="355"/>
      <c r="BI369" s="355"/>
      <c r="BJ369" s="355"/>
      <c r="BK369" s="355"/>
      <c r="BL369" s="76">
        <f t="shared" si="121"/>
        <v>0</v>
      </c>
      <c r="BM369" s="355"/>
      <c r="BN369" s="355"/>
      <c r="BO369" s="355"/>
      <c r="BP369" s="355"/>
      <c r="BQ369" s="355"/>
      <c r="BR369" s="355"/>
      <c r="BS369" s="76">
        <f t="shared" si="122"/>
        <v>0</v>
      </c>
      <c r="BT369" s="355"/>
      <c r="BU369" s="355"/>
      <c r="BV369" s="355"/>
      <c r="BW369" s="355"/>
      <c r="BX369" s="355"/>
      <c r="BY369" s="355"/>
      <c r="BZ369" s="76">
        <f t="shared" si="123"/>
        <v>0</v>
      </c>
      <c r="CA369" s="355"/>
      <c r="CB369" s="355"/>
      <c r="CC369" s="355"/>
      <c r="CD369" s="355"/>
      <c r="CE369" s="355"/>
      <c r="CF369" s="355"/>
      <c r="CG369" s="76">
        <f t="shared" si="124"/>
        <v>0</v>
      </c>
      <c r="CH369" s="355"/>
      <c r="CI369" s="355"/>
      <c r="CJ369" s="355"/>
      <c r="CK369" s="355"/>
      <c r="CL369" s="355"/>
      <c r="CM369" s="355"/>
      <c r="CN369" s="76">
        <f t="shared" si="125"/>
        <v>0</v>
      </c>
      <c r="CP369" s="75">
        <f t="shared" si="126"/>
        <v>354</v>
      </c>
      <c r="CQ369" s="76">
        <f t="shared" si="127"/>
        <v>0</v>
      </c>
      <c r="CR369" s="76">
        <f t="shared" si="128"/>
        <v>0</v>
      </c>
      <c r="CS369" s="76">
        <f t="shared" si="129"/>
        <v>0</v>
      </c>
    </row>
    <row r="370" spans="1:97" ht="18" customHeight="1" x14ac:dyDescent="0.25">
      <c r="A370" s="75">
        <f t="shared" si="130"/>
        <v>355</v>
      </c>
      <c r="B370" s="355"/>
      <c r="C370" s="355"/>
      <c r="D370" s="355"/>
      <c r="E370" s="355"/>
      <c r="F370" s="355"/>
      <c r="G370" s="355"/>
      <c r="H370" s="76">
        <f t="shared" si="110"/>
        <v>0</v>
      </c>
      <c r="I370" s="355"/>
      <c r="J370" s="355"/>
      <c r="K370" s="355"/>
      <c r="L370" s="355"/>
      <c r="M370" s="355"/>
      <c r="N370" s="355"/>
      <c r="O370" s="76">
        <f t="shared" si="111"/>
        <v>0</v>
      </c>
      <c r="P370" s="355"/>
      <c r="Q370" s="355"/>
      <c r="R370" s="355"/>
      <c r="S370" s="355"/>
      <c r="T370" s="355"/>
      <c r="U370" s="355"/>
      <c r="V370" s="76">
        <f t="shared" si="115"/>
        <v>0</v>
      </c>
      <c r="W370" s="355"/>
      <c r="X370" s="355"/>
      <c r="Y370" s="355"/>
      <c r="Z370" s="355"/>
      <c r="AA370" s="355"/>
      <c r="AB370" s="355"/>
      <c r="AC370" s="76">
        <f t="shared" si="116"/>
        <v>0</v>
      </c>
      <c r="AD370" s="355"/>
      <c r="AE370" s="355"/>
      <c r="AF370" s="355"/>
      <c r="AG370" s="355"/>
      <c r="AH370" s="355"/>
      <c r="AI370" s="355"/>
      <c r="AJ370" s="76">
        <f t="shared" si="112"/>
        <v>0</v>
      </c>
      <c r="AK370" s="355"/>
      <c r="AL370" s="355"/>
      <c r="AM370" s="355"/>
      <c r="AN370" s="355"/>
      <c r="AO370" s="355"/>
      <c r="AP370" s="355"/>
      <c r="AQ370" s="76">
        <f t="shared" si="113"/>
        <v>0</v>
      </c>
      <c r="AS370" s="75">
        <f t="shared" si="114"/>
        <v>355</v>
      </c>
      <c r="AT370" s="76">
        <f t="shared" si="117"/>
        <v>0</v>
      </c>
      <c r="AU370" s="76">
        <f t="shared" si="118"/>
        <v>0</v>
      </c>
      <c r="AV370" s="76">
        <f t="shared" si="119"/>
        <v>0</v>
      </c>
      <c r="AX370" s="75">
        <f t="shared" si="131"/>
        <v>355</v>
      </c>
      <c r="AY370" s="355"/>
      <c r="AZ370" s="355"/>
      <c r="BA370" s="355"/>
      <c r="BB370" s="355"/>
      <c r="BC370" s="355"/>
      <c r="BD370" s="355"/>
      <c r="BE370" s="76">
        <f t="shared" si="120"/>
        <v>0</v>
      </c>
      <c r="BF370" s="355"/>
      <c r="BG370" s="355"/>
      <c r="BH370" s="355"/>
      <c r="BI370" s="355"/>
      <c r="BJ370" s="355"/>
      <c r="BK370" s="355"/>
      <c r="BL370" s="76">
        <f t="shared" si="121"/>
        <v>0</v>
      </c>
      <c r="BM370" s="355"/>
      <c r="BN370" s="355"/>
      <c r="BO370" s="355"/>
      <c r="BP370" s="355"/>
      <c r="BQ370" s="355"/>
      <c r="BR370" s="355"/>
      <c r="BS370" s="76">
        <f t="shared" si="122"/>
        <v>0</v>
      </c>
      <c r="BT370" s="355"/>
      <c r="BU370" s="355"/>
      <c r="BV370" s="355"/>
      <c r="BW370" s="355"/>
      <c r="BX370" s="355"/>
      <c r="BY370" s="355"/>
      <c r="BZ370" s="76">
        <f t="shared" si="123"/>
        <v>0</v>
      </c>
      <c r="CA370" s="355"/>
      <c r="CB370" s="355"/>
      <c r="CC370" s="355"/>
      <c r="CD370" s="355"/>
      <c r="CE370" s="355"/>
      <c r="CF370" s="355"/>
      <c r="CG370" s="76">
        <f t="shared" si="124"/>
        <v>0</v>
      </c>
      <c r="CH370" s="355"/>
      <c r="CI370" s="355"/>
      <c r="CJ370" s="355"/>
      <c r="CK370" s="355"/>
      <c r="CL370" s="355"/>
      <c r="CM370" s="355"/>
      <c r="CN370" s="76">
        <f t="shared" si="125"/>
        <v>0</v>
      </c>
      <c r="CP370" s="75">
        <f t="shared" si="126"/>
        <v>355</v>
      </c>
      <c r="CQ370" s="76">
        <f t="shared" si="127"/>
        <v>0</v>
      </c>
      <c r="CR370" s="76">
        <f t="shared" si="128"/>
        <v>0</v>
      </c>
      <c r="CS370" s="76">
        <f t="shared" si="129"/>
        <v>0</v>
      </c>
    </row>
    <row r="371" spans="1:97" ht="18" customHeight="1" x14ac:dyDescent="0.25">
      <c r="A371" s="75">
        <f t="shared" si="130"/>
        <v>356</v>
      </c>
      <c r="B371" s="355"/>
      <c r="C371" s="355"/>
      <c r="D371" s="355"/>
      <c r="E371" s="355"/>
      <c r="F371" s="355"/>
      <c r="G371" s="355"/>
      <c r="H371" s="76">
        <f t="shared" ref="H371:H434" si="132">SUM(C371:F371)-B371-G371</f>
        <v>0</v>
      </c>
      <c r="I371" s="355"/>
      <c r="J371" s="355"/>
      <c r="K371" s="355"/>
      <c r="L371" s="355"/>
      <c r="M371" s="355"/>
      <c r="N371" s="355"/>
      <c r="O371" s="76">
        <f t="shared" ref="O371:O434" si="133">SUM(J371:M371)-I371-N371</f>
        <v>0</v>
      </c>
      <c r="P371" s="355"/>
      <c r="Q371" s="355"/>
      <c r="R371" s="355"/>
      <c r="S371" s="355"/>
      <c r="T371" s="355"/>
      <c r="U371" s="355"/>
      <c r="V371" s="76">
        <f t="shared" si="115"/>
        <v>0</v>
      </c>
      <c r="W371" s="355"/>
      <c r="X371" s="355"/>
      <c r="Y371" s="355"/>
      <c r="Z371" s="355"/>
      <c r="AA371" s="355"/>
      <c r="AB371" s="355"/>
      <c r="AC371" s="76">
        <f t="shared" si="116"/>
        <v>0</v>
      </c>
      <c r="AD371" s="355"/>
      <c r="AE371" s="355"/>
      <c r="AF371" s="355"/>
      <c r="AG371" s="355"/>
      <c r="AH371" s="355"/>
      <c r="AI371" s="355"/>
      <c r="AJ371" s="76">
        <f t="shared" ref="AJ371:AJ434" si="134">SUM(AE371:AH371)-AD371-AI371</f>
        <v>0</v>
      </c>
      <c r="AK371" s="355"/>
      <c r="AL371" s="355"/>
      <c r="AM371" s="355"/>
      <c r="AN371" s="355"/>
      <c r="AO371" s="355"/>
      <c r="AP371" s="355"/>
      <c r="AQ371" s="76">
        <f t="shared" ref="AQ371:AQ434" si="135">SUM(AL371:AO371)-AK371-AP371</f>
        <v>0</v>
      </c>
      <c r="AS371" s="75">
        <f t="shared" ref="AS371:AS434" si="136">A371</f>
        <v>356</v>
      </c>
      <c r="AT371" s="76">
        <f t="shared" si="117"/>
        <v>0</v>
      </c>
      <c r="AU371" s="76">
        <f t="shared" si="118"/>
        <v>0</v>
      </c>
      <c r="AV371" s="76">
        <f t="shared" si="119"/>
        <v>0</v>
      </c>
      <c r="AX371" s="75">
        <f t="shared" si="131"/>
        <v>356</v>
      </c>
      <c r="AY371" s="355"/>
      <c r="AZ371" s="355"/>
      <c r="BA371" s="355"/>
      <c r="BB371" s="355"/>
      <c r="BC371" s="355"/>
      <c r="BD371" s="355"/>
      <c r="BE371" s="76">
        <f t="shared" si="120"/>
        <v>0</v>
      </c>
      <c r="BF371" s="355"/>
      <c r="BG371" s="355"/>
      <c r="BH371" s="355"/>
      <c r="BI371" s="355"/>
      <c r="BJ371" s="355"/>
      <c r="BK371" s="355"/>
      <c r="BL371" s="76">
        <f t="shared" si="121"/>
        <v>0</v>
      </c>
      <c r="BM371" s="355"/>
      <c r="BN371" s="355"/>
      <c r="BO371" s="355"/>
      <c r="BP371" s="355"/>
      <c r="BQ371" s="355"/>
      <c r="BR371" s="355"/>
      <c r="BS371" s="76">
        <f t="shared" si="122"/>
        <v>0</v>
      </c>
      <c r="BT371" s="355"/>
      <c r="BU371" s="355"/>
      <c r="BV371" s="355"/>
      <c r="BW371" s="355"/>
      <c r="BX371" s="355"/>
      <c r="BY371" s="355"/>
      <c r="BZ371" s="76">
        <f t="shared" si="123"/>
        <v>0</v>
      </c>
      <c r="CA371" s="355"/>
      <c r="CB371" s="355"/>
      <c r="CC371" s="355"/>
      <c r="CD371" s="355"/>
      <c r="CE371" s="355"/>
      <c r="CF371" s="355"/>
      <c r="CG371" s="76">
        <f t="shared" si="124"/>
        <v>0</v>
      </c>
      <c r="CH371" s="355"/>
      <c r="CI371" s="355"/>
      <c r="CJ371" s="355"/>
      <c r="CK371" s="355"/>
      <c r="CL371" s="355"/>
      <c r="CM371" s="355"/>
      <c r="CN371" s="76">
        <f t="shared" si="125"/>
        <v>0</v>
      </c>
      <c r="CP371" s="75">
        <f t="shared" si="126"/>
        <v>356</v>
      </c>
      <c r="CQ371" s="76">
        <f t="shared" si="127"/>
        <v>0</v>
      </c>
      <c r="CR371" s="76">
        <f t="shared" si="128"/>
        <v>0</v>
      </c>
      <c r="CS371" s="76">
        <f t="shared" si="129"/>
        <v>0</v>
      </c>
    </row>
    <row r="372" spans="1:97" ht="18" customHeight="1" x14ac:dyDescent="0.25">
      <c r="A372" s="75">
        <f t="shared" si="130"/>
        <v>357</v>
      </c>
      <c r="B372" s="355"/>
      <c r="C372" s="355"/>
      <c r="D372" s="355"/>
      <c r="E372" s="355"/>
      <c r="F372" s="355"/>
      <c r="G372" s="355"/>
      <c r="H372" s="76">
        <f t="shared" si="132"/>
        <v>0</v>
      </c>
      <c r="I372" s="355"/>
      <c r="J372" s="355"/>
      <c r="K372" s="355"/>
      <c r="L372" s="355"/>
      <c r="M372" s="355"/>
      <c r="N372" s="355"/>
      <c r="O372" s="76">
        <f t="shared" si="133"/>
        <v>0</v>
      </c>
      <c r="P372" s="355"/>
      <c r="Q372" s="355"/>
      <c r="R372" s="355"/>
      <c r="S372" s="355"/>
      <c r="T372" s="355"/>
      <c r="U372" s="355"/>
      <c r="V372" s="76">
        <f t="shared" si="115"/>
        <v>0</v>
      </c>
      <c r="W372" s="355"/>
      <c r="X372" s="355"/>
      <c r="Y372" s="355"/>
      <c r="Z372" s="355"/>
      <c r="AA372" s="355"/>
      <c r="AB372" s="355"/>
      <c r="AC372" s="76">
        <f t="shared" si="116"/>
        <v>0</v>
      </c>
      <c r="AD372" s="355"/>
      <c r="AE372" s="355"/>
      <c r="AF372" s="355"/>
      <c r="AG372" s="355"/>
      <c r="AH372" s="355"/>
      <c r="AI372" s="355"/>
      <c r="AJ372" s="76">
        <f t="shared" si="134"/>
        <v>0</v>
      </c>
      <c r="AK372" s="355"/>
      <c r="AL372" s="355"/>
      <c r="AM372" s="355"/>
      <c r="AN372" s="355"/>
      <c r="AO372" s="355"/>
      <c r="AP372" s="355"/>
      <c r="AQ372" s="76">
        <f t="shared" si="135"/>
        <v>0</v>
      </c>
      <c r="AS372" s="75">
        <f t="shared" si="136"/>
        <v>357</v>
      </c>
      <c r="AT372" s="76">
        <f t="shared" si="117"/>
        <v>0</v>
      </c>
      <c r="AU372" s="76">
        <f t="shared" si="118"/>
        <v>0</v>
      </c>
      <c r="AV372" s="76">
        <f t="shared" si="119"/>
        <v>0</v>
      </c>
      <c r="AX372" s="75">
        <f t="shared" si="131"/>
        <v>357</v>
      </c>
      <c r="AY372" s="355"/>
      <c r="AZ372" s="355"/>
      <c r="BA372" s="355"/>
      <c r="BB372" s="355"/>
      <c r="BC372" s="355"/>
      <c r="BD372" s="355"/>
      <c r="BE372" s="76">
        <f t="shared" si="120"/>
        <v>0</v>
      </c>
      <c r="BF372" s="355"/>
      <c r="BG372" s="355"/>
      <c r="BH372" s="355"/>
      <c r="BI372" s="355"/>
      <c r="BJ372" s="355"/>
      <c r="BK372" s="355"/>
      <c r="BL372" s="76">
        <f t="shared" si="121"/>
        <v>0</v>
      </c>
      <c r="BM372" s="355"/>
      <c r="BN372" s="355"/>
      <c r="BO372" s="355"/>
      <c r="BP372" s="355"/>
      <c r="BQ372" s="355"/>
      <c r="BR372" s="355"/>
      <c r="BS372" s="76">
        <f t="shared" si="122"/>
        <v>0</v>
      </c>
      <c r="BT372" s="355"/>
      <c r="BU372" s="355"/>
      <c r="BV372" s="355"/>
      <c r="BW372" s="355"/>
      <c r="BX372" s="355"/>
      <c r="BY372" s="355"/>
      <c r="BZ372" s="76">
        <f t="shared" si="123"/>
        <v>0</v>
      </c>
      <c r="CA372" s="355"/>
      <c r="CB372" s="355"/>
      <c r="CC372" s="355"/>
      <c r="CD372" s="355"/>
      <c r="CE372" s="355"/>
      <c r="CF372" s="355"/>
      <c r="CG372" s="76">
        <f t="shared" si="124"/>
        <v>0</v>
      </c>
      <c r="CH372" s="355"/>
      <c r="CI372" s="355"/>
      <c r="CJ372" s="355"/>
      <c r="CK372" s="355"/>
      <c r="CL372" s="355"/>
      <c r="CM372" s="355"/>
      <c r="CN372" s="76">
        <f t="shared" si="125"/>
        <v>0</v>
      </c>
      <c r="CP372" s="75">
        <f t="shared" si="126"/>
        <v>357</v>
      </c>
      <c r="CQ372" s="76">
        <f t="shared" si="127"/>
        <v>0</v>
      </c>
      <c r="CR372" s="76">
        <f t="shared" si="128"/>
        <v>0</v>
      </c>
      <c r="CS372" s="76">
        <f t="shared" si="129"/>
        <v>0</v>
      </c>
    </row>
    <row r="373" spans="1:97" ht="18" customHeight="1" x14ac:dyDescent="0.25">
      <c r="A373" s="75">
        <f t="shared" si="130"/>
        <v>358</v>
      </c>
      <c r="B373" s="355"/>
      <c r="C373" s="355"/>
      <c r="D373" s="355"/>
      <c r="E373" s="355"/>
      <c r="F373" s="355"/>
      <c r="G373" s="355"/>
      <c r="H373" s="76">
        <f t="shared" si="132"/>
        <v>0</v>
      </c>
      <c r="I373" s="355"/>
      <c r="J373" s="355"/>
      <c r="K373" s="355"/>
      <c r="L373" s="355"/>
      <c r="M373" s="355"/>
      <c r="N373" s="355"/>
      <c r="O373" s="76">
        <f t="shared" si="133"/>
        <v>0</v>
      </c>
      <c r="P373" s="355"/>
      <c r="Q373" s="355"/>
      <c r="R373" s="355"/>
      <c r="S373" s="355"/>
      <c r="T373" s="355"/>
      <c r="U373" s="355"/>
      <c r="V373" s="76">
        <f t="shared" si="115"/>
        <v>0</v>
      </c>
      <c r="W373" s="355"/>
      <c r="X373" s="355"/>
      <c r="Y373" s="355"/>
      <c r="Z373" s="355"/>
      <c r="AA373" s="355"/>
      <c r="AB373" s="355"/>
      <c r="AC373" s="76">
        <f t="shared" si="116"/>
        <v>0</v>
      </c>
      <c r="AD373" s="355"/>
      <c r="AE373" s="355"/>
      <c r="AF373" s="355"/>
      <c r="AG373" s="355"/>
      <c r="AH373" s="355"/>
      <c r="AI373" s="355"/>
      <c r="AJ373" s="76">
        <f t="shared" si="134"/>
        <v>0</v>
      </c>
      <c r="AK373" s="355"/>
      <c r="AL373" s="355"/>
      <c r="AM373" s="355"/>
      <c r="AN373" s="355"/>
      <c r="AO373" s="355"/>
      <c r="AP373" s="355"/>
      <c r="AQ373" s="76">
        <f t="shared" si="135"/>
        <v>0</v>
      </c>
      <c r="AS373" s="75">
        <f t="shared" si="136"/>
        <v>358</v>
      </c>
      <c r="AT373" s="76">
        <f t="shared" si="117"/>
        <v>0</v>
      </c>
      <c r="AU373" s="76">
        <f t="shared" si="118"/>
        <v>0</v>
      </c>
      <c r="AV373" s="76">
        <f t="shared" si="119"/>
        <v>0</v>
      </c>
      <c r="AX373" s="75">
        <f t="shared" si="131"/>
        <v>358</v>
      </c>
      <c r="AY373" s="355"/>
      <c r="AZ373" s="355"/>
      <c r="BA373" s="355"/>
      <c r="BB373" s="355"/>
      <c r="BC373" s="355"/>
      <c r="BD373" s="355"/>
      <c r="BE373" s="76">
        <f t="shared" si="120"/>
        <v>0</v>
      </c>
      <c r="BF373" s="355"/>
      <c r="BG373" s="355"/>
      <c r="BH373" s="355"/>
      <c r="BI373" s="355"/>
      <c r="BJ373" s="355"/>
      <c r="BK373" s="355"/>
      <c r="BL373" s="76">
        <f t="shared" si="121"/>
        <v>0</v>
      </c>
      <c r="BM373" s="355"/>
      <c r="BN373" s="355"/>
      <c r="BO373" s="355"/>
      <c r="BP373" s="355"/>
      <c r="BQ373" s="355"/>
      <c r="BR373" s="355"/>
      <c r="BS373" s="76">
        <f t="shared" si="122"/>
        <v>0</v>
      </c>
      <c r="BT373" s="355"/>
      <c r="BU373" s="355"/>
      <c r="BV373" s="355"/>
      <c r="BW373" s="355"/>
      <c r="BX373" s="355"/>
      <c r="BY373" s="355"/>
      <c r="BZ373" s="76">
        <f t="shared" si="123"/>
        <v>0</v>
      </c>
      <c r="CA373" s="355"/>
      <c r="CB373" s="355"/>
      <c r="CC373" s="355"/>
      <c r="CD373" s="355"/>
      <c r="CE373" s="355"/>
      <c r="CF373" s="355"/>
      <c r="CG373" s="76">
        <f t="shared" si="124"/>
        <v>0</v>
      </c>
      <c r="CH373" s="355"/>
      <c r="CI373" s="355"/>
      <c r="CJ373" s="355"/>
      <c r="CK373" s="355"/>
      <c r="CL373" s="355"/>
      <c r="CM373" s="355"/>
      <c r="CN373" s="76">
        <f t="shared" si="125"/>
        <v>0</v>
      </c>
      <c r="CP373" s="75">
        <f t="shared" si="126"/>
        <v>358</v>
      </c>
      <c r="CQ373" s="76">
        <f t="shared" si="127"/>
        <v>0</v>
      </c>
      <c r="CR373" s="76">
        <f t="shared" si="128"/>
        <v>0</v>
      </c>
      <c r="CS373" s="76">
        <f t="shared" si="129"/>
        <v>0</v>
      </c>
    </row>
    <row r="374" spans="1:97" ht="18" customHeight="1" x14ac:dyDescent="0.25">
      <c r="A374" s="75">
        <f t="shared" si="130"/>
        <v>359</v>
      </c>
      <c r="B374" s="355"/>
      <c r="C374" s="355"/>
      <c r="D374" s="355"/>
      <c r="E374" s="355"/>
      <c r="F374" s="355"/>
      <c r="G374" s="355"/>
      <c r="H374" s="76">
        <f t="shared" si="132"/>
        <v>0</v>
      </c>
      <c r="I374" s="355"/>
      <c r="J374" s="355"/>
      <c r="K374" s="355"/>
      <c r="L374" s="355"/>
      <c r="M374" s="355"/>
      <c r="N374" s="355"/>
      <c r="O374" s="76">
        <f t="shared" si="133"/>
        <v>0</v>
      </c>
      <c r="P374" s="355"/>
      <c r="Q374" s="355"/>
      <c r="R374" s="355"/>
      <c r="S374" s="355"/>
      <c r="T374" s="355"/>
      <c r="U374" s="355"/>
      <c r="V374" s="76">
        <f t="shared" si="115"/>
        <v>0</v>
      </c>
      <c r="W374" s="355"/>
      <c r="X374" s="355"/>
      <c r="Y374" s="355"/>
      <c r="Z374" s="355"/>
      <c r="AA374" s="355"/>
      <c r="AB374" s="355"/>
      <c r="AC374" s="76">
        <f t="shared" si="116"/>
        <v>0</v>
      </c>
      <c r="AD374" s="355"/>
      <c r="AE374" s="355"/>
      <c r="AF374" s="355"/>
      <c r="AG374" s="355"/>
      <c r="AH374" s="355"/>
      <c r="AI374" s="355"/>
      <c r="AJ374" s="76">
        <f t="shared" si="134"/>
        <v>0</v>
      </c>
      <c r="AK374" s="355"/>
      <c r="AL374" s="355"/>
      <c r="AM374" s="355"/>
      <c r="AN374" s="355"/>
      <c r="AO374" s="355"/>
      <c r="AP374" s="355"/>
      <c r="AQ374" s="76">
        <f t="shared" si="135"/>
        <v>0</v>
      </c>
      <c r="AS374" s="75">
        <f t="shared" si="136"/>
        <v>359</v>
      </c>
      <c r="AT374" s="76">
        <f t="shared" si="117"/>
        <v>0</v>
      </c>
      <c r="AU374" s="76">
        <f t="shared" si="118"/>
        <v>0</v>
      </c>
      <c r="AV374" s="76">
        <f t="shared" si="119"/>
        <v>0</v>
      </c>
      <c r="AX374" s="75">
        <f t="shared" si="131"/>
        <v>359</v>
      </c>
      <c r="AY374" s="355"/>
      <c r="AZ374" s="355"/>
      <c r="BA374" s="355"/>
      <c r="BB374" s="355"/>
      <c r="BC374" s="355"/>
      <c r="BD374" s="355"/>
      <c r="BE374" s="76">
        <f t="shared" si="120"/>
        <v>0</v>
      </c>
      <c r="BF374" s="355"/>
      <c r="BG374" s="355"/>
      <c r="BH374" s="355"/>
      <c r="BI374" s="355"/>
      <c r="BJ374" s="355"/>
      <c r="BK374" s="355"/>
      <c r="BL374" s="76">
        <f t="shared" si="121"/>
        <v>0</v>
      </c>
      <c r="BM374" s="355"/>
      <c r="BN374" s="355"/>
      <c r="BO374" s="355"/>
      <c r="BP374" s="355"/>
      <c r="BQ374" s="355"/>
      <c r="BR374" s="355"/>
      <c r="BS374" s="76">
        <f t="shared" si="122"/>
        <v>0</v>
      </c>
      <c r="BT374" s="355"/>
      <c r="BU374" s="355"/>
      <c r="BV374" s="355"/>
      <c r="BW374" s="355"/>
      <c r="BX374" s="355"/>
      <c r="BY374" s="355"/>
      <c r="BZ374" s="76">
        <f t="shared" si="123"/>
        <v>0</v>
      </c>
      <c r="CA374" s="355"/>
      <c r="CB374" s="355"/>
      <c r="CC374" s="355"/>
      <c r="CD374" s="355"/>
      <c r="CE374" s="355"/>
      <c r="CF374" s="355"/>
      <c r="CG374" s="76">
        <f t="shared" si="124"/>
        <v>0</v>
      </c>
      <c r="CH374" s="355"/>
      <c r="CI374" s="355"/>
      <c r="CJ374" s="355"/>
      <c r="CK374" s="355"/>
      <c r="CL374" s="355"/>
      <c r="CM374" s="355"/>
      <c r="CN374" s="76">
        <f t="shared" si="125"/>
        <v>0</v>
      </c>
      <c r="CP374" s="75">
        <f t="shared" si="126"/>
        <v>359</v>
      </c>
      <c r="CQ374" s="76">
        <f t="shared" si="127"/>
        <v>0</v>
      </c>
      <c r="CR374" s="76">
        <f t="shared" si="128"/>
        <v>0</v>
      </c>
      <c r="CS374" s="76">
        <f t="shared" si="129"/>
        <v>0</v>
      </c>
    </row>
    <row r="375" spans="1:97" ht="18" customHeight="1" x14ac:dyDescent="0.25">
      <c r="A375" s="75">
        <f t="shared" si="130"/>
        <v>360</v>
      </c>
      <c r="B375" s="355"/>
      <c r="C375" s="355"/>
      <c r="D375" s="355"/>
      <c r="E375" s="355"/>
      <c r="F375" s="355"/>
      <c r="G375" s="355"/>
      <c r="H375" s="76">
        <f t="shared" si="132"/>
        <v>0</v>
      </c>
      <c r="I375" s="355"/>
      <c r="J375" s="355"/>
      <c r="K375" s="355"/>
      <c r="L375" s="355"/>
      <c r="M375" s="355"/>
      <c r="N375" s="355"/>
      <c r="O375" s="76">
        <f t="shared" si="133"/>
        <v>0</v>
      </c>
      <c r="P375" s="355"/>
      <c r="Q375" s="355"/>
      <c r="R375" s="355"/>
      <c r="S375" s="355"/>
      <c r="T375" s="355"/>
      <c r="U375" s="355"/>
      <c r="V375" s="76">
        <f t="shared" si="115"/>
        <v>0</v>
      </c>
      <c r="W375" s="355"/>
      <c r="X375" s="355"/>
      <c r="Y375" s="355"/>
      <c r="Z375" s="355"/>
      <c r="AA375" s="355"/>
      <c r="AB375" s="355"/>
      <c r="AC375" s="76">
        <f t="shared" si="116"/>
        <v>0</v>
      </c>
      <c r="AD375" s="355"/>
      <c r="AE375" s="355"/>
      <c r="AF375" s="355"/>
      <c r="AG375" s="355"/>
      <c r="AH375" s="355"/>
      <c r="AI375" s="355"/>
      <c r="AJ375" s="76">
        <f t="shared" si="134"/>
        <v>0</v>
      </c>
      <c r="AK375" s="355"/>
      <c r="AL375" s="355"/>
      <c r="AM375" s="355"/>
      <c r="AN375" s="355"/>
      <c r="AO375" s="355"/>
      <c r="AP375" s="355"/>
      <c r="AQ375" s="76">
        <f t="shared" si="135"/>
        <v>0</v>
      </c>
      <c r="AS375" s="75">
        <f t="shared" si="136"/>
        <v>360</v>
      </c>
      <c r="AT375" s="76">
        <f t="shared" si="117"/>
        <v>0</v>
      </c>
      <c r="AU375" s="76">
        <f t="shared" si="118"/>
        <v>0</v>
      </c>
      <c r="AV375" s="76">
        <f t="shared" si="119"/>
        <v>0</v>
      </c>
      <c r="AX375" s="75">
        <f t="shared" si="131"/>
        <v>360</v>
      </c>
      <c r="AY375" s="355"/>
      <c r="AZ375" s="355"/>
      <c r="BA375" s="355"/>
      <c r="BB375" s="355"/>
      <c r="BC375" s="355"/>
      <c r="BD375" s="355"/>
      <c r="BE375" s="76">
        <f t="shared" si="120"/>
        <v>0</v>
      </c>
      <c r="BF375" s="355"/>
      <c r="BG375" s="355"/>
      <c r="BH375" s="355"/>
      <c r="BI375" s="355"/>
      <c r="BJ375" s="355"/>
      <c r="BK375" s="355"/>
      <c r="BL375" s="76">
        <f t="shared" si="121"/>
        <v>0</v>
      </c>
      <c r="BM375" s="355"/>
      <c r="BN375" s="355"/>
      <c r="BO375" s="355"/>
      <c r="BP375" s="355"/>
      <c r="BQ375" s="355"/>
      <c r="BR375" s="355"/>
      <c r="BS375" s="76">
        <f t="shared" si="122"/>
        <v>0</v>
      </c>
      <c r="BT375" s="355"/>
      <c r="BU375" s="355"/>
      <c r="BV375" s="355"/>
      <c r="BW375" s="355"/>
      <c r="BX375" s="355"/>
      <c r="BY375" s="355"/>
      <c r="BZ375" s="76">
        <f t="shared" si="123"/>
        <v>0</v>
      </c>
      <c r="CA375" s="355"/>
      <c r="CB375" s="355"/>
      <c r="CC375" s="355"/>
      <c r="CD375" s="355"/>
      <c r="CE375" s="355"/>
      <c r="CF375" s="355"/>
      <c r="CG375" s="76">
        <f t="shared" si="124"/>
        <v>0</v>
      </c>
      <c r="CH375" s="355"/>
      <c r="CI375" s="355"/>
      <c r="CJ375" s="355"/>
      <c r="CK375" s="355"/>
      <c r="CL375" s="355"/>
      <c r="CM375" s="355"/>
      <c r="CN375" s="76">
        <f t="shared" si="125"/>
        <v>0</v>
      </c>
      <c r="CP375" s="75">
        <f t="shared" si="126"/>
        <v>360</v>
      </c>
      <c r="CQ375" s="76">
        <f t="shared" si="127"/>
        <v>0</v>
      </c>
      <c r="CR375" s="76">
        <f t="shared" si="128"/>
        <v>0</v>
      </c>
      <c r="CS375" s="76">
        <f t="shared" si="129"/>
        <v>0</v>
      </c>
    </row>
    <row r="376" spans="1:97" ht="18" customHeight="1" x14ac:dyDescent="0.25">
      <c r="A376" s="75">
        <f t="shared" si="130"/>
        <v>361</v>
      </c>
      <c r="B376" s="355"/>
      <c r="C376" s="355"/>
      <c r="D376" s="355"/>
      <c r="E376" s="355"/>
      <c r="F376" s="355"/>
      <c r="G376" s="355"/>
      <c r="H376" s="76">
        <f t="shared" si="132"/>
        <v>0</v>
      </c>
      <c r="I376" s="355"/>
      <c r="J376" s="355"/>
      <c r="K376" s="355"/>
      <c r="L376" s="355"/>
      <c r="M376" s="355"/>
      <c r="N376" s="355"/>
      <c r="O376" s="76">
        <f t="shared" si="133"/>
        <v>0</v>
      </c>
      <c r="P376" s="355"/>
      <c r="Q376" s="355"/>
      <c r="R376" s="355"/>
      <c r="S376" s="355"/>
      <c r="T376" s="355"/>
      <c r="U376" s="355"/>
      <c r="V376" s="76">
        <f t="shared" si="115"/>
        <v>0</v>
      </c>
      <c r="W376" s="355"/>
      <c r="X376" s="355"/>
      <c r="Y376" s="355"/>
      <c r="Z376" s="355"/>
      <c r="AA376" s="355"/>
      <c r="AB376" s="355"/>
      <c r="AC376" s="76">
        <f t="shared" si="116"/>
        <v>0</v>
      </c>
      <c r="AD376" s="355"/>
      <c r="AE376" s="355"/>
      <c r="AF376" s="355"/>
      <c r="AG376" s="355"/>
      <c r="AH376" s="355"/>
      <c r="AI376" s="355"/>
      <c r="AJ376" s="76">
        <f t="shared" si="134"/>
        <v>0</v>
      </c>
      <c r="AK376" s="355"/>
      <c r="AL376" s="355"/>
      <c r="AM376" s="355"/>
      <c r="AN376" s="355"/>
      <c r="AO376" s="355"/>
      <c r="AP376" s="355"/>
      <c r="AQ376" s="76">
        <f t="shared" si="135"/>
        <v>0</v>
      </c>
      <c r="AS376" s="75">
        <f t="shared" si="136"/>
        <v>361</v>
      </c>
      <c r="AT376" s="76">
        <f t="shared" si="117"/>
        <v>0</v>
      </c>
      <c r="AU376" s="76">
        <f t="shared" si="118"/>
        <v>0</v>
      </c>
      <c r="AV376" s="76">
        <f t="shared" si="119"/>
        <v>0</v>
      </c>
      <c r="AX376" s="75">
        <f t="shared" si="131"/>
        <v>361</v>
      </c>
      <c r="AY376" s="355"/>
      <c r="AZ376" s="355"/>
      <c r="BA376" s="355"/>
      <c r="BB376" s="355"/>
      <c r="BC376" s="355"/>
      <c r="BD376" s="355"/>
      <c r="BE376" s="76">
        <f t="shared" si="120"/>
        <v>0</v>
      </c>
      <c r="BF376" s="355"/>
      <c r="BG376" s="355"/>
      <c r="BH376" s="355"/>
      <c r="BI376" s="355"/>
      <c r="BJ376" s="355"/>
      <c r="BK376" s="355"/>
      <c r="BL376" s="76">
        <f t="shared" si="121"/>
        <v>0</v>
      </c>
      <c r="BM376" s="355"/>
      <c r="BN376" s="355"/>
      <c r="BO376" s="355"/>
      <c r="BP376" s="355"/>
      <c r="BQ376" s="355"/>
      <c r="BR376" s="355"/>
      <c r="BS376" s="76">
        <f t="shared" si="122"/>
        <v>0</v>
      </c>
      <c r="BT376" s="355"/>
      <c r="BU376" s="355"/>
      <c r="BV376" s="355"/>
      <c r="BW376" s="355"/>
      <c r="BX376" s="355"/>
      <c r="BY376" s="355"/>
      <c r="BZ376" s="76">
        <f t="shared" si="123"/>
        <v>0</v>
      </c>
      <c r="CA376" s="355"/>
      <c r="CB376" s="355"/>
      <c r="CC376" s="355"/>
      <c r="CD376" s="355"/>
      <c r="CE376" s="355"/>
      <c r="CF376" s="355"/>
      <c r="CG376" s="76">
        <f t="shared" si="124"/>
        <v>0</v>
      </c>
      <c r="CH376" s="355"/>
      <c r="CI376" s="355"/>
      <c r="CJ376" s="355"/>
      <c r="CK376" s="355"/>
      <c r="CL376" s="355"/>
      <c r="CM376" s="355"/>
      <c r="CN376" s="76">
        <f t="shared" si="125"/>
        <v>0</v>
      </c>
      <c r="CP376" s="75">
        <f t="shared" si="126"/>
        <v>361</v>
      </c>
      <c r="CQ376" s="76">
        <f t="shared" si="127"/>
        <v>0</v>
      </c>
      <c r="CR376" s="76">
        <f t="shared" si="128"/>
        <v>0</v>
      </c>
      <c r="CS376" s="76">
        <f t="shared" si="129"/>
        <v>0</v>
      </c>
    </row>
    <row r="377" spans="1:97" ht="18" customHeight="1" x14ac:dyDescent="0.25">
      <c r="A377" s="75">
        <f t="shared" si="130"/>
        <v>362</v>
      </c>
      <c r="B377" s="355"/>
      <c r="C377" s="355"/>
      <c r="D377" s="355"/>
      <c r="E377" s="355"/>
      <c r="F377" s="355"/>
      <c r="G377" s="355"/>
      <c r="H377" s="76">
        <f t="shared" si="132"/>
        <v>0</v>
      </c>
      <c r="I377" s="355"/>
      <c r="J377" s="355"/>
      <c r="K377" s="355"/>
      <c r="L377" s="355"/>
      <c r="M377" s="355"/>
      <c r="N377" s="355"/>
      <c r="O377" s="76">
        <f t="shared" si="133"/>
        <v>0</v>
      </c>
      <c r="P377" s="355"/>
      <c r="Q377" s="355"/>
      <c r="R377" s="355"/>
      <c r="S377" s="355"/>
      <c r="T377" s="355"/>
      <c r="U377" s="355"/>
      <c r="V377" s="76">
        <f t="shared" si="115"/>
        <v>0</v>
      </c>
      <c r="W377" s="355"/>
      <c r="X377" s="355"/>
      <c r="Y377" s="355"/>
      <c r="Z377" s="355"/>
      <c r="AA377" s="355"/>
      <c r="AB377" s="355"/>
      <c r="AC377" s="76">
        <f t="shared" si="116"/>
        <v>0</v>
      </c>
      <c r="AD377" s="355"/>
      <c r="AE377" s="355"/>
      <c r="AF377" s="355"/>
      <c r="AG377" s="355"/>
      <c r="AH377" s="355"/>
      <c r="AI377" s="355"/>
      <c r="AJ377" s="76">
        <f t="shared" si="134"/>
        <v>0</v>
      </c>
      <c r="AK377" s="355"/>
      <c r="AL377" s="355"/>
      <c r="AM377" s="355"/>
      <c r="AN377" s="355"/>
      <c r="AO377" s="355"/>
      <c r="AP377" s="355"/>
      <c r="AQ377" s="76">
        <f t="shared" si="135"/>
        <v>0</v>
      </c>
      <c r="AS377" s="75">
        <f t="shared" si="136"/>
        <v>362</v>
      </c>
      <c r="AT377" s="76">
        <f t="shared" si="117"/>
        <v>0</v>
      </c>
      <c r="AU377" s="76">
        <f t="shared" si="118"/>
        <v>0</v>
      </c>
      <c r="AV377" s="76">
        <f t="shared" si="119"/>
        <v>0</v>
      </c>
      <c r="AX377" s="75">
        <f t="shared" si="131"/>
        <v>362</v>
      </c>
      <c r="AY377" s="355"/>
      <c r="AZ377" s="355"/>
      <c r="BA377" s="355"/>
      <c r="BB377" s="355"/>
      <c r="BC377" s="355"/>
      <c r="BD377" s="355"/>
      <c r="BE377" s="76">
        <f t="shared" si="120"/>
        <v>0</v>
      </c>
      <c r="BF377" s="355"/>
      <c r="BG377" s="355"/>
      <c r="BH377" s="355"/>
      <c r="BI377" s="355"/>
      <c r="BJ377" s="355"/>
      <c r="BK377" s="355"/>
      <c r="BL377" s="76">
        <f t="shared" si="121"/>
        <v>0</v>
      </c>
      <c r="BM377" s="355"/>
      <c r="BN377" s="355"/>
      <c r="BO377" s="355"/>
      <c r="BP377" s="355"/>
      <c r="BQ377" s="355"/>
      <c r="BR377" s="355"/>
      <c r="BS377" s="76">
        <f t="shared" si="122"/>
        <v>0</v>
      </c>
      <c r="BT377" s="355"/>
      <c r="BU377" s="355"/>
      <c r="BV377" s="355"/>
      <c r="BW377" s="355"/>
      <c r="BX377" s="355"/>
      <c r="BY377" s="355"/>
      <c r="BZ377" s="76">
        <f t="shared" si="123"/>
        <v>0</v>
      </c>
      <c r="CA377" s="355"/>
      <c r="CB377" s="355"/>
      <c r="CC377" s="355"/>
      <c r="CD377" s="355"/>
      <c r="CE377" s="355"/>
      <c r="CF377" s="355"/>
      <c r="CG377" s="76">
        <f t="shared" si="124"/>
        <v>0</v>
      </c>
      <c r="CH377" s="355"/>
      <c r="CI377" s="355"/>
      <c r="CJ377" s="355"/>
      <c r="CK377" s="355"/>
      <c r="CL377" s="355"/>
      <c r="CM377" s="355"/>
      <c r="CN377" s="76">
        <f t="shared" si="125"/>
        <v>0</v>
      </c>
      <c r="CP377" s="75">
        <f t="shared" si="126"/>
        <v>362</v>
      </c>
      <c r="CQ377" s="76">
        <f t="shared" si="127"/>
        <v>0</v>
      </c>
      <c r="CR377" s="76">
        <f t="shared" si="128"/>
        <v>0</v>
      </c>
      <c r="CS377" s="76">
        <f t="shared" si="129"/>
        <v>0</v>
      </c>
    </row>
    <row r="378" spans="1:97" ht="18" customHeight="1" x14ac:dyDescent="0.25">
      <c r="A378" s="75">
        <f t="shared" si="130"/>
        <v>363</v>
      </c>
      <c r="B378" s="355"/>
      <c r="C378" s="355"/>
      <c r="D378" s="355"/>
      <c r="E378" s="355"/>
      <c r="F378" s="355"/>
      <c r="G378" s="355"/>
      <c r="H378" s="76">
        <f t="shared" si="132"/>
        <v>0</v>
      </c>
      <c r="I378" s="355"/>
      <c r="J378" s="355"/>
      <c r="K378" s="355"/>
      <c r="L378" s="355"/>
      <c r="M378" s="355"/>
      <c r="N378" s="355"/>
      <c r="O378" s="76">
        <f t="shared" si="133"/>
        <v>0</v>
      </c>
      <c r="P378" s="355"/>
      <c r="Q378" s="355"/>
      <c r="R378" s="355"/>
      <c r="S378" s="355"/>
      <c r="T378" s="355"/>
      <c r="U378" s="355"/>
      <c r="V378" s="76">
        <f t="shared" si="115"/>
        <v>0</v>
      </c>
      <c r="W378" s="355"/>
      <c r="X378" s="355"/>
      <c r="Y378" s="355"/>
      <c r="Z378" s="355"/>
      <c r="AA378" s="355"/>
      <c r="AB378" s="355"/>
      <c r="AC378" s="76">
        <f t="shared" si="116"/>
        <v>0</v>
      </c>
      <c r="AD378" s="355"/>
      <c r="AE378" s="355"/>
      <c r="AF378" s="355"/>
      <c r="AG378" s="355"/>
      <c r="AH378" s="355"/>
      <c r="AI378" s="355"/>
      <c r="AJ378" s="76">
        <f t="shared" si="134"/>
        <v>0</v>
      </c>
      <c r="AK378" s="355"/>
      <c r="AL378" s="355"/>
      <c r="AM378" s="355"/>
      <c r="AN378" s="355"/>
      <c r="AO378" s="355"/>
      <c r="AP378" s="355"/>
      <c r="AQ378" s="76">
        <f t="shared" si="135"/>
        <v>0</v>
      </c>
      <c r="AS378" s="75">
        <f t="shared" si="136"/>
        <v>363</v>
      </c>
      <c r="AT378" s="76">
        <f t="shared" si="117"/>
        <v>0</v>
      </c>
      <c r="AU378" s="76">
        <f t="shared" si="118"/>
        <v>0</v>
      </c>
      <c r="AV378" s="76">
        <f t="shared" si="119"/>
        <v>0</v>
      </c>
      <c r="AX378" s="75">
        <f t="shared" si="131"/>
        <v>363</v>
      </c>
      <c r="AY378" s="355"/>
      <c r="AZ378" s="355"/>
      <c r="BA378" s="355"/>
      <c r="BB378" s="355"/>
      <c r="BC378" s="355"/>
      <c r="BD378" s="355"/>
      <c r="BE378" s="76">
        <f t="shared" si="120"/>
        <v>0</v>
      </c>
      <c r="BF378" s="355"/>
      <c r="BG378" s="355"/>
      <c r="BH378" s="355"/>
      <c r="BI378" s="355"/>
      <c r="BJ378" s="355"/>
      <c r="BK378" s="355"/>
      <c r="BL378" s="76">
        <f t="shared" si="121"/>
        <v>0</v>
      </c>
      <c r="BM378" s="355"/>
      <c r="BN378" s="355"/>
      <c r="BO378" s="355"/>
      <c r="BP378" s="355"/>
      <c r="BQ378" s="355"/>
      <c r="BR378" s="355"/>
      <c r="BS378" s="76">
        <f t="shared" si="122"/>
        <v>0</v>
      </c>
      <c r="BT378" s="355"/>
      <c r="BU378" s="355"/>
      <c r="BV378" s="355"/>
      <c r="BW378" s="355"/>
      <c r="BX378" s="355"/>
      <c r="BY378" s="355"/>
      <c r="BZ378" s="76">
        <f t="shared" si="123"/>
        <v>0</v>
      </c>
      <c r="CA378" s="355"/>
      <c r="CB378" s="355"/>
      <c r="CC378" s="355"/>
      <c r="CD378" s="355"/>
      <c r="CE378" s="355"/>
      <c r="CF378" s="355"/>
      <c r="CG378" s="76">
        <f t="shared" si="124"/>
        <v>0</v>
      </c>
      <c r="CH378" s="355"/>
      <c r="CI378" s="355"/>
      <c r="CJ378" s="355"/>
      <c r="CK378" s="355"/>
      <c r="CL378" s="355"/>
      <c r="CM378" s="355"/>
      <c r="CN378" s="76">
        <f t="shared" si="125"/>
        <v>0</v>
      </c>
      <c r="CP378" s="75">
        <f t="shared" si="126"/>
        <v>363</v>
      </c>
      <c r="CQ378" s="76">
        <f t="shared" si="127"/>
        <v>0</v>
      </c>
      <c r="CR378" s="76">
        <f t="shared" si="128"/>
        <v>0</v>
      </c>
      <c r="CS378" s="76">
        <f t="shared" si="129"/>
        <v>0</v>
      </c>
    </row>
    <row r="379" spans="1:97" ht="18" customHeight="1" x14ac:dyDescent="0.25">
      <c r="A379" s="75">
        <f t="shared" si="130"/>
        <v>364</v>
      </c>
      <c r="B379" s="355"/>
      <c r="C379" s="355"/>
      <c r="D379" s="355"/>
      <c r="E379" s="355"/>
      <c r="F379" s="355"/>
      <c r="G379" s="355"/>
      <c r="H379" s="76">
        <f t="shared" si="132"/>
        <v>0</v>
      </c>
      <c r="I379" s="355"/>
      <c r="J379" s="355"/>
      <c r="K379" s="355"/>
      <c r="L379" s="355"/>
      <c r="M379" s="355"/>
      <c r="N379" s="355"/>
      <c r="O379" s="76">
        <f t="shared" si="133"/>
        <v>0</v>
      </c>
      <c r="P379" s="355"/>
      <c r="Q379" s="355"/>
      <c r="R379" s="355"/>
      <c r="S379" s="355"/>
      <c r="T379" s="355"/>
      <c r="U379" s="355"/>
      <c r="V379" s="76">
        <f t="shared" si="115"/>
        <v>0</v>
      </c>
      <c r="W379" s="355"/>
      <c r="X379" s="355"/>
      <c r="Y379" s="355"/>
      <c r="Z379" s="355"/>
      <c r="AA379" s="355"/>
      <c r="AB379" s="355"/>
      <c r="AC379" s="76">
        <f t="shared" si="116"/>
        <v>0</v>
      </c>
      <c r="AD379" s="355"/>
      <c r="AE379" s="355"/>
      <c r="AF379" s="355"/>
      <c r="AG379" s="355"/>
      <c r="AH379" s="355"/>
      <c r="AI379" s="355"/>
      <c r="AJ379" s="76">
        <f t="shared" si="134"/>
        <v>0</v>
      </c>
      <c r="AK379" s="355"/>
      <c r="AL379" s="355"/>
      <c r="AM379" s="355"/>
      <c r="AN379" s="355"/>
      <c r="AO379" s="355"/>
      <c r="AP379" s="355"/>
      <c r="AQ379" s="76">
        <f t="shared" si="135"/>
        <v>0</v>
      </c>
      <c r="AS379" s="75">
        <f t="shared" si="136"/>
        <v>364</v>
      </c>
      <c r="AT379" s="76">
        <f t="shared" si="117"/>
        <v>0</v>
      </c>
      <c r="AU379" s="76">
        <f t="shared" si="118"/>
        <v>0</v>
      </c>
      <c r="AV379" s="76">
        <f t="shared" si="119"/>
        <v>0</v>
      </c>
      <c r="AX379" s="75">
        <f t="shared" si="131"/>
        <v>364</v>
      </c>
      <c r="AY379" s="355"/>
      <c r="AZ379" s="355"/>
      <c r="BA379" s="355"/>
      <c r="BB379" s="355"/>
      <c r="BC379" s="355"/>
      <c r="BD379" s="355"/>
      <c r="BE379" s="76">
        <f t="shared" si="120"/>
        <v>0</v>
      </c>
      <c r="BF379" s="355"/>
      <c r="BG379" s="355"/>
      <c r="BH379" s="355"/>
      <c r="BI379" s="355"/>
      <c r="BJ379" s="355"/>
      <c r="BK379" s="355"/>
      <c r="BL379" s="76">
        <f t="shared" si="121"/>
        <v>0</v>
      </c>
      <c r="BM379" s="355"/>
      <c r="BN379" s="355"/>
      <c r="BO379" s="355"/>
      <c r="BP379" s="355"/>
      <c r="BQ379" s="355"/>
      <c r="BR379" s="355"/>
      <c r="BS379" s="76">
        <f t="shared" si="122"/>
        <v>0</v>
      </c>
      <c r="BT379" s="355"/>
      <c r="BU379" s="355"/>
      <c r="BV379" s="355"/>
      <c r="BW379" s="355"/>
      <c r="BX379" s="355"/>
      <c r="BY379" s="355"/>
      <c r="BZ379" s="76">
        <f t="shared" si="123"/>
        <v>0</v>
      </c>
      <c r="CA379" s="355"/>
      <c r="CB379" s="355"/>
      <c r="CC379" s="355"/>
      <c r="CD379" s="355"/>
      <c r="CE379" s="355"/>
      <c r="CF379" s="355"/>
      <c r="CG379" s="76">
        <f t="shared" si="124"/>
        <v>0</v>
      </c>
      <c r="CH379" s="355"/>
      <c r="CI379" s="355"/>
      <c r="CJ379" s="355"/>
      <c r="CK379" s="355"/>
      <c r="CL379" s="355"/>
      <c r="CM379" s="355"/>
      <c r="CN379" s="76">
        <f t="shared" si="125"/>
        <v>0</v>
      </c>
      <c r="CP379" s="75">
        <f t="shared" si="126"/>
        <v>364</v>
      </c>
      <c r="CQ379" s="76">
        <f t="shared" si="127"/>
        <v>0</v>
      </c>
      <c r="CR379" s="76">
        <f t="shared" si="128"/>
        <v>0</v>
      </c>
      <c r="CS379" s="76">
        <f t="shared" si="129"/>
        <v>0</v>
      </c>
    </row>
    <row r="380" spans="1:97" ht="18" customHeight="1" x14ac:dyDescent="0.25">
      <c r="A380" s="75">
        <f t="shared" si="130"/>
        <v>365</v>
      </c>
      <c r="B380" s="355"/>
      <c r="C380" s="355"/>
      <c r="D380" s="355"/>
      <c r="E380" s="355"/>
      <c r="F380" s="355"/>
      <c r="G380" s="355"/>
      <c r="H380" s="76">
        <f t="shared" si="132"/>
        <v>0</v>
      </c>
      <c r="I380" s="355"/>
      <c r="J380" s="355"/>
      <c r="K380" s="355"/>
      <c r="L380" s="355"/>
      <c r="M380" s="355"/>
      <c r="N380" s="355"/>
      <c r="O380" s="76">
        <f t="shared" si="133"/>
        <v>0</v>
      </c>
      <c r="P380" s="355"/>
      <c r="Q380" s="355"/>
      <c r="R380" s="355"/>
      <c r="S380" s="355"/>
      <c r="T380" s="355"/>
      <c r="U380" s="355"/>
      <c r="V380" s="76">
        <f t="shared" si="115"/>
        <v>0</v>
      </c>
      <c r="W380" s="355"/>
      <c r="X380" s="355"/>
      <c r="Y380" s="355"/>
      <c r="Z380" s="355"/>
      <c r="AA380" s="355"/>
      <c r="AB380" s="355"/>
      <c r="AC380" s="76">
        <f t="shared" si="116"/>
        <v>0</v>
      </c>
      <c r="AD380" s="355"/>
      <c r="AE380" s="355"/>
      <c r="AF380" s="355"/>
      <c r="AG380" s="355"/>
      <c r="AH380" s="355"/>
      <c r="AI380" s="355"/>
      <c r="AJ380" s="76">
        <f t="shared" si="134"/>
        <v>0</v>
      </c>
      <c r="AK380" s="355"/>
      <c r="AL380" s="355"/>
      <c r="AM380" s="355"/>
      <c r="AN380" s="355"/>
      <c r="AO380" s="355"/>
      <c r="AP380" s="355"/>
      <c r="AQ380" s="76">
        <f t="shared" si="135"/>
        <v>0</v>
      </c>
      <c r="AS380" s="75">
        <f t="shared" si="136"/>
        <v>365</v>
      </c>
      <c r="AT380" s="76">
        <f t="shared" si="117"/>
        <v>0</v>
      </c>
      <c r="AU380" s="76">
        <f t="shared" si="118"/>
        <v>0</v>
      </c>
      <c r="AV380" s="76">
        <f t="shared" si="119"/>
        <v>0</v>
      </c>
      <c r="AX380" s="75">
        <f t="shared" si="131"/>
        <v>365</v>
      </c>
      <c r="AY380" s="355"/>
      <c r="AZ380" s="355"/>
      <c r="BA380" s="355"/>
      <c r="BB380" s="355"/>
      <c r="BC380" s="355"/>
      <c r="BD380" s="355"/>
      <c r="BE380" s="76">
        <f t="shared" si="120"/>
        <v>0</v>
      </c>
      <c r="BF380" s="355"/>
      <c r="BG380" s="355"/>
      <c r="BH380" s="355"/>
      <c r="BI380" s="355"/>
      <c r="BJ380" s="355"/>
      <c r="BK380" s="355"/>
      <c r="BL380" s="76">
        <f t="shared" si="121"/>
        <v>0</v>
      </c>
      <c r="BM380" s="355"/>
      <c r="BN380" s="355"/>
      <c r="BO380" s="355"/>
      <c r="BP380" s="355"/>
      <c r="BQ380" s="355"/>
      <c r="BR380" s="355"/>
      <c r="BS380" s="76">
        <f t="shared" si="122"/>
        <v>0</v>
      </c>
      <c r="BT380" s="355"/>
      <c r="BU380" s="355"/>
      <c r="BV380" s="355"/>
      <c r="BW380" s="355"/>
      <c r="BX380" s="355"/>
      <c r="BY380" s="355"/>
      <c r="BZ380" s="76">
        <f t="shared" si="123"/>
        <v>0</v>
      </c>
      <c r="CA380" s="355"/>
      <c r="CB380" s="355"/>
      <c r="CC380" s="355"/>
      <c r="CD380" s="355"/>
      <c r="CE380" s="355"/>
      <c r="CF380" s="355"/>
      <c r="CG380" s="76">
        <f t="shared" si="124"/>
        <v>0</v>
      </c>
      <c r="CH380" s="355"/>
      <c r="CI380" s="355"/>
      <c r="CJ380" s="355"/>
      <c r="CK380" s="355"/>
      <c r="CL380" s="355"/>
      <c r="CM380" s="355"/>
      <c r="CN380" s="76">
        <f t="shared" si="125"/>
        <v>0</v>
      </c>
      <c r="CP380" s="75">
        <f t="shared" si="126"/>
        <v>365</v>
      </c>
      <c r="CQ380" s="76">
        <f t="shared" si="127"/>
        <v>0</v>
      </c>
      <c r="CR380" s="76">
        <f t="shared" si="128"/>
        <v>0</v>
      </c>
      <c r="CS380" s="76">
        <f t="shared" si="129"/>
        <v>0</v>
      </c>
    </row>
    <row r="381" spans="1:97" ht="18" customHeight="1" x14ac:dyDescent="0.25">
      <c r="A381" s="75">
        <f t="shared" si="130"/>
        <v>366</v>
      </c>
      <c r="B381" s="355"/>
      <c r="C381" s="355"/>
      <c r="D381" s="355"/>
      <c r="E381" s="355"/>
      <c r="F381" s="355"/>
      <c r="G381" s="355"/>
      <c r="H381" s="76">
        <f t="shared" si="132"/>
        <v>0</v>
      </c>
      <c r="I381" s="355"/>
      <c r="J381" s="355"/>
      <c r="K381" s="355"/>
      <c r="L381" s="355"/>
      <c r="M381" s="355"/>
      <c r="N381" s="355"/>
      <c r="O381" s="76">
        <f t="shared" si="133"/>
        <v>0</v>
      </c>
      <c r="P381" s="355"/>
      <c r="Q381" s="355"/>
      <c r="R381" s="355"/>
      <c r="S381" s="355"/>
      <c r="T381" s="355"/>
      <c r="U381" s="355"/>
      <c r="V381" s="76">
        <f t="shared" si="115"/>
        <v>0</v>
      </c>
      <c r="W381" s="355"/>
      <c r="X381" s="355"/>
      <c r="Y381" s="355"/>
      <c r="Z381" s="355"/>
      <c r="AA381" s="355"/>
      <c r="AB381" s="355"/>
      <c r="AC381" s="76">
        <f t="shared" si="116"/>
        <v>0</v>
      </c>
      <c r="AD381" s="355"/>
      <c r="AE381" s="355"/>
      <c r="AF381" s="355"/>
      <c r="AG381" s="355"/>
      <c r="AH381" s="355"/>
      <c r="AI381" s="355"/>
      <c r="AJ381" s="76">
        <f t="shared" si="134"/>
        <v>0</v>
      </c>
      <c r="AK381" s="355"/>
      <c r="AL381" s="355"/>
      <c r="AM381" s="355"/>
      <c r="AN381" s="355"/>
      <c r="AO381" s="355"/>
      <c r="AP381" s="355"/>
      <c r="AQ381" s="76">
        <f t="shared" si="135"/>
        <v>0</v>
      </c>
      <c r="AS381" s="75">
        <f t="shared" si="136"/>
        <v>366</v>
      </c>
      <c r="AT381" s="76">
        <f t="shared" si="117"/>
        <v>0</v>
      </c>
      <c r="AU381" s="76">
        <f t="shared" si="118"/>
        <v>0</v>
      </c>
      <c r="AV381" s="76">
        <f t="shared" si="119"/>
        <v>0</v>
      </c>
      <c r="AX381" s="75">
        <f t="shared" si="131"/>
        <v>366</v>
      </c>
      <c r="AY381" s="355"/>
      <c r="AZ381" s="355"/>
      <c r="BA381" s="355"/>
      <c r="BB381" s="355"/>
      <c r="BC381" s="355"/>
      <c r="BD381" s="355"/>
      <c r="BE381" s="76">
        <f t="shared" si="120"/>
        <v>0</v>
      </c>
      <c r="BF381" s="355"/>
      <c r="BG381" s="355"/>
      <c r="BH381" s="355"/>
      <c r="BI381" s="355"/>
      <c r="BJ381" s="355"/>
      <c r="BK381" s="355"/>
      <c r="BL381" s="76">
        <f t="shared" si="121"/>
        <v>0</v>
      </c>
      <c r="BM381" s="355"/>
      <c r="BN381" s="355"/>
      <c r="BO381" s="355"/>
      <c r="BP381" s="355"/>
      <c r="BQ381" s="355"/>
      <c r="BR381" s="355"/>
      <c r="BS381" s="76">
        <f t="shared" si="122"/>
        <v>0</v>
      </c>
      <c r="BT381" s="355"/>
      <c r="BU381" s="355"/>
      <c r="BV381" s="355"/>
      <c r="BW381" s="355"/>
      <c r="BX381" s="355"/>
      <c r="BY381" s="355"/>
      <c r="BZ381" s="76">
        <f t="shared" si="123"/>
        <v>0</v>
      </c>
      <c r="CA381" s="355"/>
      <c r="CB381" s="355"/>
      <c r="CC381" s="355"/>
      <c r="CD381" s="355"/>
      <c r="CE381" s="355"/>
      <c r="CF381" s="355"/>
      <c r="CG381" s="76">
        <f t="shared" si="124"/>
        <v>0</v>
      </c>
      <c r="CH381" s="355"/>
      <c r="CI381" s="355"/>
      <c r="CJ381" s="355"/>
      <c r="CK381" s="355"/>
      <c r="CL381" s="355"/>
      <c r="CM381" s="355"/>
      <c r="CN381" s="76">
        <f t="shared" si="125"/>
        <v>0</v>
      </c>
      <c r="CP381" s="75">
        <f t="shared" si="126"/>
        <v>366</v>
      </c>
      <c r="CQ381" s="76">
        <f t="shared" si="127"/>
        <v>0</v>
      </c>
      <c r="CR381" s="76">
        <f t="shared" si="128"/>
        <v>0</v>
      </c>
      <c r="CS381" s="76">
        <f t="shared" si="129"/>
        <v>0</v>
      </c>
    </row>
    <row r="382" spans="1:97" ht="18" customHeight="1" x14ac:dyDescent="0.25">
      <c r="A382" s="75">
        <f t="shared" si="130"/>
        <v>367</v>
      </c>
      <c r="B382" s="355"/>
      <c r="C382" s="355"/>
      <c r="D382" s="355"/>
      <c r="E382" s="355"/>
      <c r="F382" s="355"/>
      <c r="G382" s="355"/>
      <c r="H382" s="76">
        <f t="shared" si="132"/>
        <v>0</v>
      </c>
      <c r="I382" s="355"/>
      <c r="J382" s="355"/>
      <c r="K382" s="355"/>
      <c r="L382" s="355"/>
      <c r="M382" s="355"/>
      <c r="N382" s="355"/>
      <c r="O382" s="76">
        <f t="shared" si="133"/>
        <v>0</v>
      </c>
      <c r="P382" s="355"/>
      <c r="Q382" s="355"/>
      <c r="R382" s="355"/>
      <c r="S382" s="355"/>
      <c r="T382" s="355"/>
      <c r="U382" s="355"/>
      <c r="V382" s="76">
        <f t="shared" si="115"/>
        <v>0</v>
      </c>
      <c r="W382" s="355"/>
      <c r="X382" s="355"/>
      <c r="Y382" s="355"/>
      <c r="Z382" s="355"/>
      <c r="AA382" s="355"/>
      <c r="AB382" s="355"/>
      <c r="AC382" s="76">
        <f t="shared" si="116"/>
        <v>0</v>
      </c>
      <c r="AD382" s="355"/>
      <c r="AE382" s="355"/>
      <c r="AF382" s="355"/>
      <c r="AG382" s="355"/>
      <c r="AH382" s="355"/>
      <c r="AI382" s="355"/>
      <c r="AJ382" s="76">
        <f t="shared" si="134"/>
        <v>0</v>
      </c>
      <c r="AK382" s="355"/>
      <c r="AL382" s="355"/>
      <c r="AM382" s="355"/>
      <c r="AN382" s="355"/>
      <c r="AO382" s="355"/>
      <c r="AP382" s="355"/>
      <c r="AQ382" s="76">
        <f t="shared" si="135"/>
        <v>0</v>
      </c>
      <c r="AS382" s="75">
        <f t="shared" si="136"/>
        <v>367</v>
      </c>
      <c r="AT382" s="76">
        <f t="shared" si="117"/>
        <v>0</v>
      </c>
      <c r="AU382" s="76">
        <f t="shared" si="118"/>
        <v>0</v>
      </c>
      <c r="AV382" s="76">
        <f t="shared" si="119"/>
        <v>0</v>
      </c>
      <c r="AX382" s="75">
        <f t="shared" si="131"/>
        <v>367</v>
      </c>
      <c r="AY382" s="355"/>
      <c r="AZ382" s="355"/>
      <c r="BA382" s="355"/>
      <c r="BB382" s="355"/>
      <c r="BC382" s="355"/>
      <c r="BD382" s="355"/>
      <c r="BE382" s="76">
        <f t="shared" si="120"/>
        <v>0</v>
      </c>
      <c r="BF382" s="355"/>
      <c r="BG382" s="355"/>
      <c r="BH382" s="355"/>
      <c r="BI382" s="355"/>
      <c r="BJ382" s="355"/>
      <c r="BK382" s="355"/>
      <c r="BL382" s="76">
        <f t="shared" si="121"/>
        <v>0</v>
      </c>
      <c r="BM382" s="355"/>
      <c r="BN382" s="355"/>
      <c r="BO382" s="355"/>
      <c r="BP382" s="355"/>
      <c r="BQ382" s="355"/>
      <c r="BR382" s="355"/>
      <c r="BS382" s="76">
        <f t="shared" si="122"/>
        <v>0</v>
      </c>
      <c r="BT382" s="355"/>
      <c r="BU382" s="355"/>
      <c r="BV382" s="355"/>
      <c r="BW382" s="355"/>
      <c r="BX382" s="355"/>
      <c r="BY382" s="355"/>
      <c r="BZ382" s="76">
        <f t="shared" si="123"/>
        <v>0</v>
      </c>
      <c r="CA382" s="355"/>
      <c r="CB382" s="355"/>
      <c r="CC382" s="355"/>
      <c r="CD382" s="355"/>
      <c r="CE382" s="355"/>
      <c r="CF382" s="355"/>
      <c r="CG382" s="76">
        <f t="shared" si="124"/>
        <v>0</v>
      </c>
      <c r="CH382" s="355"/>
      <c r="CI382" s="355"/>
      <c r="CJ382" s="355"/>
      <c r="CK382" s="355"/>
      <c r="CL382" s="355"/>
      <c r="CM382" s="355"/>
      <c r="CN382" s="76">
        <f t="shared" si="125"/>
        <v>0</v>
      </c>
      <c r="CP382" s="75">
        <f t="shared" si="126"/>
        <v>367</v>
      </c>
      <c r="CQ382" s="76">
        <f t="shared" si="127"/>
        <v>0</v>
      </c>
      <c r="CR382" s="76">
        <f t="shared" si="128"/>
        <v>0</v>
      </c>
      <c r="CS382" s="76">
        <f t="shared" si="129"/>
        <v>0</v>
      </c>
    </row>
    <row r="383" spans="1:97" ht="18" customHeight="1" x14ac:dyDescent="0.25">
      <c r="A383" s="75">
        <f t="shared" si="130"/>
        <v>368</v>
      </c>
      <c r="B383" s="355"/>
      <c r="C383" s="355"/>
      <c r="D383" s="355"/>
      <c r="E383" s="355"/>
      <c r="F383" s="355"/>
      <c r="G383" s="355"/>
      <c r="H383" s="76">
        <f t="shared" si="132"/>
        <v>0</v>
      </c>
      <c r="I383" s="355"/>
      <c r="J383" s="355"/>
      <c r="K383" s="355"/>
      <c r="L383" s="355"/>
      <c r="M383" s="355"/>
      <c r="N383" s="355"/>
      <c r="O383" s="76">
        <f t="shared" si="133"/>
        <v>0</v>
      </c>
      <c r="P383" s="355"/>
      <c r="Q383" s="355"/>
      <c r="R383" s="355"/>
      <c r="S383" s="355"/>
      <c r="T383" s="355"/>
      <c r="U383" s="355"/>
      <c r="V383" s="76">
        <f t="shared" si="115"/>
        <v>0</v>
      </c>
      <c r="W383" s="355"/>
      <c r="X383" s="355"/>
      <c r="Y383" s="355"/>
      <c r="Z383" s="355"/>
      <c r="AA383" s="355"/>
      <c r="AB383" s="355"/>
      <c r="AC383" s="76">
        <f t="shared" si="116"/>
        <v>0</v>
      </c>
      <c r="AD383" s="355"/>
      <c r="AE383" s="355"/>
      <c r="AF383" s="355"/>
      <c r="AG383" s="355"/>
      <c r="AH383" s="355"/>
      <c r="AI383" s="355"/>
      <c r="AJ383" s="76">
        <f t="shared" si="134"/>
        <v>0</v>
      </c>
      <c r="AK383" s="355"/>
      <c r="AL383" s="355"/>
      <c r="AM383" s="355"/>
      <c r="AN383" s="355"/>
      <c r="AO383" s="355"/>
      <c r="AP383" s="355"/>
      <c r="AQ383" s="76">
        <f t="shared" si="135"/>
        <v>0</v>
      </c>
      <c r="AS383" s="75">
        <f t="shared" si="136"/>
        <v>368</v>
      </c>
      <c r="AT383" s="76">
        <f t="shared" si="117"/>
        <v>0</v>
      </c>
      <c r="AU383" s="76">
        <f t="shared" si="118"/>
        <v>0</v>
      </c>
      <c r="AV383" s="76">
        <f t="shared" si="119"/>
        <v>0</v>
      </c>
      <c r="AX383" s="75">
        <f t="shared" si="131"/>
        <v>368</v>
      </c>
      <c r="AY383" s="355"/>
      <c r="AZ383" s="355"/>
      <c r="BA383" s="355"/>
      <c r="BB383" s="355"/>
      <c r="BC383" s="355"/>
      <c r="BD383" s="355"/>
      <c r="BE383" s="76">
        <f t="shared" si="120"/>
        <v>0</v>
      </c>
      <c r="BF383" s="355"/>
      <c r="BG383" s="355"/>
      <c r="BH383" s="355"/>
      <c r="BI383" s="355"/>
      <c r="BJ383" s="355"/>
      <c r="BK383" s="355"/>
      <c r="BL383" s="76">
        <f t="shared" si="121"/>
        <v>0</v>
      </c>
      <c r="BM383" s="355"/>
      <c r="BN383" s="355"/>
      <c r="BO383" s="355"/>
      <c r="BP383" s="355"/>
      <c r="BQ383" s="355"/>
      <c r="BR383" s="355"/>
      <c r="BS383" s="76">
        <f t="shared" si="122"/>
        <v>0</v>
      </c>
      <c r="BT383" s="355"/>
      <c r="BU383" s="355"/>
      <c r="BV383" s="355"/>
      <c r="BW383" s="355"/>
      <c r="BX383" s="355"/>
      <c r="BY383" s="355"/>
      <c r="BZ383" s="76">
        <f t="shared" si="123"/>
        <v>0</v>
      </c>
      <c r="CA383" s="355"/>
      <c r="CB383" s="355"/>
      <c r="CC383" s="355"/>
      <c r="CD383" s="355"/>
      <c r="CE383" s="355"/>
      <c r="CF383" s="355"/>
      <c r="CG383" s="76">
        <f t="shared" si="124"/>
        <v>0</v>
      </c>
      <c r="CH383" s="355"/>
      <c r="CI383" s="355"/>
      <c r="CJ383" s="355"/>
      <c r="CK383" s="355"/>
      <c r="CL383" s="355"/>
      <c r="CM383" s="355"/>
      <c r="CN383" s="76">
        <f t="shared" si="125"/>
        <v>0</v>
      </c>
      <c r="CP383" s="75">
        <f t="shared" si="126"/>
        <v>368</v>
      </c>
      <c r="CQ383" s="76">
        <f t="shared" si="127"/>
        <v>0</v>
      </c>
      <c r="CR383" s="76">
        <f t="shared" si="128"/>
        <v>0</v>
      </c>
      <c r="CS383" s="76">
        <f t="shared" si="129"/>
        <v>0</v>
      </c>
    </row>
    <row r="384" spans="1:97" ht="18" customHeight="1" x14ac:dyDescent="0.25">
      <c r="A384" s="75">
        <f t="shared" si="130"/>
        <v>369</v>
      </c>
      <c r="B384" s="355"/>
      <c r="C384" s="355"/>
      <c r="D384" s="355"/>
      <c r="E384" s="355"/>
      <c r="F384" s="355"/>
      <c r="G384" s="355"/>
      <c r="H384" s="76">
        <f t="shared" si="132"/>
        <v>0</v>
      </c>
      <c r="I384" s="355"/>
      <c r="J384" s="355"/>
      <c r="K384" s="355"/>
      <c r="L384" s="355"/>
      <c r="M384" s="355"/>
      <c r="N384" s="355"/>
      <c r="O384" s="76">
        <f t="shared" si="133"/>
        <v>0</v>
      </c>
      <c r="P384" s="355"/>
      <c r="Q384" s="355"/>
      <c r="R384" s="355"/>
      <c r="S384" s="355"/>
      <c r="T384" s="355"/>
      <c r="U384" s="355"/>
      <c r="V384" s="76">
        <f t="shared" si="115"/>
        <v>0</v>
      </c>
      <c r="W384" s="355"/>
      <c r="X384" s="355"/>
      <c r="Y384" s="355"/>
      <c r="Z384" s="355"/>
      <c r="AA384" s="355"/>
      <c r="AB384" s="355"/>
      <c r="AC384" s="76">
        <f t="shared" si="116"/>
        <v>0</v>
      </c>
      <c r="AD384" s="355"/>
      <c r="AE384" s="355"/>
      <c r="AF384" s="355"/>
      <c r="AG384" s="355"/>
      <c r="AH384" s="355"/>
      <c r="AI384" s="355"/>
      <c r="AJ384" s="76">
        <f t="shared" si="134"/>
        <v>0</v>
      </c>
      <c r="AK384" s="355"/>
      <c r="AL384" s="355"/>
      <c r="AM384" s="355"/>
      <c r="AN384" s="355"/>
      <c r="AO384" s="355"/>
      <c r="AP384" s="355"/>
      <c r="AQ384" s="76">
        <f t="shared" si="135"/>
        <v>0</v>
      </c>
      <c r="AS384" s="75">
        <f t="shared" si="136"/>
        <v>369</v>
      </c>
      <c r="AT384" s="76">
        <f t="shared" si="117"/>
        <v>0</v>
      </c>
      <c r="AU384" s="76">
        <f t="shared" si="118"/>
        <v>0</v>
      </c>
      <c r="AV384" s="76">
        <f t="shared" si="119"/>
        <v>0</v>
      </c>
      <c r="AX384" s="75">
        <f t="shared" si="131"/>
        <v>369</v>
      </c>
      <c r="AY384" s="355"/>
      <c r="AZ384" s="355"/>
      <c r="BA384" s="355"/>
      <c r="BB384" s="355"/>
      <c r="BC384" s="355"/>
      <c r="BD384" s="355"/>
      <c r="BE384" s="76">
        <f t="shared" si="120"/>
        <v>0</v>
      </c>
      <c r="BF384" s="355"/>
      <c r="BG384" s="355"/>
      <c r="BH384" s="355"/>
      <c r="BI384" s="355"/>
      <c r="BJ384" s="355"/>
      <c r="BK384" s="355"/>
      <c r="BL384" s="76">
        <f t="shared" si="121"/>
        <v>0</v>
      </c>
      <c r="BM384" s="355"/>
      <c r="BN384" s="355"/>
      <c r="BO384" s="355"/>
      <c r="BP384" s="355"/>
      <c r="BQ384" s="355"/>
      <c r="BR384" s="355"/>
      <c r="BS384" s="76">
        <f t="shared" si="122"/>
        <v>0</v>
      </c>
      <c r="BT384" s="355"/>
      <c r="BU384" s="355"/>
      <c r="BV384" s="355"/>
      <c r="BW384" s="355"/>
      <c r="BX384" s="355"/>
      <c r="BY384" s="355"/>
      <c r="BZ384" s="76">
        <f t="shared" si="123"/>
        <v>0</v>
      </c>
      <c r="CA384" s="355"/>
      <c r="CB384" s="355"/>
      <c r="CC384" s="355"/>
      <c r="CD384" s="355"/>
      <c r="CE384" s="355"/>
      <c r="CF384" s="355"/>
      <c r="CG384" s="76">
        <f t="shared" si="124"/>
        <v>0</v>
      </c>
      <c r="CH384" s="355"/>
      <c r="CI384" s="355"/>
      <c r="CJ384" s="355"/>
      <c r="CK384" s="355"/>
      <c r="CL384" s="355"/>
      <c r="CM384" s="355"/>
      <c r="CN384" s="76">
        <f t="shared" si="125"/>
        <v>0</v>
      </c>
      <c r="CP384" s="75">
        <f t="shared" si="126"/>
        <v>369</v>
      </c>
      <c r="CQ384" s="76">
        <f t="shared" si="127"/>
        <v>0</v>
      </c>
      <c r="CR384" s="76">
        <f t="shared" si="128"/>
        <v>0</v>
      </c>
      <c r="CS384" s="76">
        <f t="shared" si="129"/>
        <v>0</v>
      </c>
    </row>
    <row r="385" spans="1:97" ht="18" customHeight="1" x14ac:dyDescent="0.25">
      <c r="A385" s="75">
        <f t="shared" si="130"/>
        <v>370</v>
      </c>
      <c r="B385" s="355"/>
      <c r="C385" s="355"/>
      <c r="D385" s="355"/>
      <c r="E385" s="355"/>
      <c r="F385" s="355"/>
      <c r="G385" s="355"/>
      <c r="H385" s="76">
        <f t="shared" si="132"/>
        <v>0</v>
      </c>
      <c r="I385" s="355"/>
      <c r="J385" s="355"/>
      <c r="K385" s="355"/>
      <c r="L385" s="355"/>
      <c r="M385" s="355"/>
      <c r="N385" s="355"/>
      <c r="O385" s="76">
        <f t="shared" si="133"/>
        <v>0</v>
      </c>
      <c r="P385" s="355"/>
      <c r="Q385" s="355"/>
      <c r="R385" s="355"/>
      <c r="S385" s="355"/>
      <c r="T385" s="355"/>
      <c r="U385" s="355"/>
      <c r="V385" s="76">
        <f t="shared" si="115"/>
        <v>0</v>
      </c>
      <c r="W385" s="355"/>
      <c r="X385" s="355"/>
      <c r="Y385" s="355"/>
      <c r="Z385" s="355"/>
      <c r="AA385" s="355"/>
      <c r="AB385" s="355"/>
      <c r="AC385" s="76">
        <f t="shared" si="116"/>
        <v>0</v>
      </c>
      <c r="AD385" s="355"/>
      <c r="AE385" s="355"/>
      <c r="AF385" s="355"/>
      <c r="AG385" s="355"/>
      <c r="AH385" s="355"/>
      <c r="AI385" s="355"/>
      <c r="AJ385" s="76">
        <f t="shared" si="134"/>
        <v>0</v>
      </c>
      <c r="AK385" s="355"/>
      <c r="AL385" s="355"/>
      <c r="AM385" s="355"/>
      <c r="AN385" s="355"/>
      <c r="AO385" s="355"/>
      <c r="AP385" s="355"/>
      <c r="AQ385" s="76">
        <f t="shared" si="135"/>
        <v>0</v>
      </c>
      <c r="AS385" s="75">
        <f t="shared" si="136"/>
        <v>370</v>
      </c>
      <c r="AT385" s="76">
        <f t="shared" si="117"/>
        <v>0</v>
      </c>
      <c r="AU385" s="76">
        <f t="shared" si="118"/>
        <v>0</v>
      </c>
      <c r="AV385" s="76">
        <f t="shared" si="119"/>
        <v>0</v>
      </c>
      <c r="AX385" s="75">
        <f t="shared" si="131"/>
        <v>370</v>
      </c>
      <c r="AY385" s="355"/>
      <c r="AZ385" s="355"/>
      <c r="BA385" s="355"/>
      <c r="BB385" s="355"/>
      <c r="BC385" s="355"/>
      <c r="BD385" s="355"/>
      <c r="BE385" s="76">
        <f t="shared" si="120"/>
        <v>0</v>
      </c>
      <c r="BF385" s="355"/>
      <c r="BG385" s="355"/>
      <c r="BH385" s="355"/>
      <c r="BI385" s="355"/>
      <c r="BJ385" s="355"/>
      <c r="BK385" s="355"/>
      <c r="BL385" s="76">
        <f t="shared" si="121"/>
        <v>0</v>
      </c>
      <c r="BM385" s="355"/>
      <c r="BN385" s="355"/>
      <c r="BO385" s="355"/>
      <c r="BP385" s="355"/>
      <c r="BQ385" s="355"/>
      <c r="BR385" s="355"/>
      <c r="BS385" s="76">
        <f t="shared" si="122"/>
        <v>0</v>
      </c>
      <c r="BT385" s="355"/>
      <c r="BU385" s="355"/>
      <c r="BV385" s="355"/>
      <c r="BW385" s="355"/>
      <c r="BX385" s="355"/>
      <c r="BY385" s="355"/>
      <c r="BZ385" s="76">
        <f t="shared" si="123"/>
        <v>0</v>
      </c>
      <c r="CA385" s="355"/>
      <c r="CB385" s="355"/>
      <c r="CC385" s="355"/>
      <c r="CD385" s="355"/>
      <c r="CE385" s="355"/>
      <c r="CF385" s="355"/>
      <c r="CG385" s="76">
        <f t="shared" si="124"/>
        <v>0</v>
      </c>
      <c r="CH385" s="355"/>
      <c r="CI385" s="355"/>
      <c r="CJ385" s="355"/>
      <c r="CK385" s="355"/>
      <c r="CL385" s="355"/>
      <c r="CM385" s="355"/>
      <c r="CN385" s="76">
        <f t="shared" si="125"/>
        <v>0</v>
      </c>
      <c r="CP385" s="75">
        <f t="shared" si="126"/>
        <v>370</v>
      </c>
      <c r="CQ385" s="76">
        <f t="shared" si="127"/>
        <v>0</v>
      </c>
      <c r="CR385" s="76">
        <f t="shared" si="128"/>
        <v>0</v>
      </c>
      <c r="CS385" s="76">
        <f t="shared" si="129"/>
        <v>0</v>
      </c>
    </row>
    <row r="386" spans="1:97" ht="18" customHeight="1" x14ac:dyDescent="0.25">
      <c r="A386" s="75">
        <f t="shared" si="130"/>
        <v>371</v>
      </c>
      <c r="B386" s="355"/>
      <c r="C386" s="355"/>
      <c r="D386" s="355"/>
      <c r="E386" s="355"/>
      <c r="F386" s="355"/>
      <c r="G386" s="355"/>
      <c r="H386" s="76">
        <f t="shared" si="132"/>
        <v>0</v>
      </c>
      <c r="I386" s="355"/>
      <c r="J386" s="355"/>
      <c r="K386" s="355"/>
      <c r="L386" s="355"/>
      <c r="M386" s="355"/>
      <c r="N386" s="355"/>
      <c r="O386" s="76">
        <f t="shared" si="133"/>
        <v>0</v>
      </c>
      <c r="P386" s="355"/>
      <c r="Q386" s="355"/>
      <c r="R386" s="355"/>
      <c r="S386" s="355"/>
      <c r="T386" s="355"/>
      <c r="U386" s="355"/>
      <c r="V386" s="76">
        <f t="shared" si="115"/>
        <v>0</v>
      </c>
      <c r="W386" s="355"/>
      <c r="X386" s="355"/>
      <c r="Y386" s="355"/>
      <c r="Z386" s="355"/>
      <c r="AA386" s="355"/>
      <c r="AB386" s="355"/>
      <c r="AC386" s="76">
        <f t="shared" si="116"/>
        <v>0</v>
      </c>
      <c r="AD386" s="355"/>
      <c r="AE386" s="355"/>
      <c r="AF386" s="355"/>
      <c r="AG386" s="355"/>
      <c r="AH386" s="355"/>
      <c r="AI386" s="355"/>
      <c r="AJ386" s="76">
        <f t="shared" si="134"/>
        <v>0</v>
      </c>
      <c r="AK386" s="355"/>
      <c r="AL386" s="355"/>
      <c r="AM386" s="355"/>
      <c r="AN386" s="355"/>
      <c r="AO386" s="355"/>
      <c r="AP386" s="355"/>
      <c r="AQ386" s="76">
        <f t="shared" si="135"/>
        <v>0</v>
      </c>
      <c r="AS386" s="75">
        <f t="shared" si="136"/>
        <v>371</v>
      </c>
      <c r="AT386" s="76">
        <f t="shared" si="117"/>
        <v>0</v>
      </c>
      <c r="AU386" s="76">
        <f t="shared" si="118"/>
        <v>0</v>
      </c>
      <c r="AV386" s="76">
        <f t="shared" si="119"/>
        <v>0</v>
      </c>
      <c r="AX386" s="75">
        <f t="shared" si="131"/>
        <v>371</v>
      </c>
      <c r="AY386" s="355"/>
      <c r="AZ386" s="355"/>
      <c r="BA386" s="355"/>
      <c r="BB386" s="355"/>
      <c r="BC386" s="355"/>
      <c r="BD386" s="355"/>
      <c r="BE386" s="76">
        <f t="shared" si="120"/>
        <v>0</v>
      </c>
      <c r="BF386" s="355"/>
      <c r="BG386" s="355"/>
      <c r="BH386" s="355"/>
      <c r="BI386" s="355"/>
      <c r="BJ386" s="355"/>
      <c r="BK386" s="355"/>
      <c r="BL386" s="76">
        <f t="shared" si="121"/>
        <v>0</v>
      </c>
      <c r="BM386" s="355"/>
      <c r="BN386" s="355"/>
      <c r="BO386" s="355"/>
      <c r="BP386" s="355"/>
      <c r="BQ386" s="355"/>
      <c r="BR386" s="355"/>
      <c r="BS386" s="76">
        <f t="shared" si="122"/>
        <v>0</v>
      </c>
      <c r="BT386" s="355"/>
      <c r="BU386" s="355"/>
      <c r="BV386" s="355"/>
      <c r="BW386" s="355"/>
      <c r="BX386" s="355"/>
      <c r="BY386" s="355"/>
      <c r="BZ386" s="76">
        <f t="shared" si="123"/>
        <v>0</v>
      </c>
      <c r="CA386" s="355"/>
      <c r="CB386" s="355"/>
      <c r="CC386" s="355"/>
      <c r="CD386" s="355"/>
      <c r="CE386" s="355"/>
      <c r="CF386" s="355"/>
      <c r="CG386" s="76">
        <f t="shared" si="124"/>
        <v>0</v>
      </c>
      <c r="CH386" s="355"/>
      <c r="CI386" s="355"/>
      <c r="CJ386" s="355"/>
      <c r="CK386" s="355"/>
      <c r="CL386" s="355"/>
      <c r="CM386" s="355"/>
      <c r="CN386" s="76">
        <f t="shared" si="125"/>
        <v>0</v>
      </c>
      <c r="CP386" s="75">
        <f t="shared" si="126"/>
        <v>371</v>
      </c>
      <c r="CQ386" s="76">
        <f t="shared" si="127"/>
        <v>0</v>
      </c>
      <c r="CR386" s="76">
        <f t="shared" si="128"/>
        <v>0</v>
      </c>
      <c r="CS386" s="76">
        <f t="shared" si="129"/>
        <v>0</v>
      </c>
    </row>
    <row r="387" spans="1:97" ht="18" customHeight="1" x14ac:dyDescent="0.25">
      <c r="A387" s="75">
        <f t="shared" si="130"/>
        <v>372</v>
      </c>
      <c r="B387" s="355"/>
      <c r="C387" s="355"/>
      <c r="D387" s="355"/>
      <c r="E387" s="355"/>
      <c r="F387" s="355"/>
      <c r="G387" s="355"/>
      <c r="H387" s="76">
        <f t="shared" si="132"/>
        <v>0</v>
      </c>
      <c r="I387" s="355"/>
      <c r="J387" s="355"/>
      <c r="K387" s="355"/>
      <c r="L387" s="355"/>
      <c r="M387" s="355"/>
      <c r="N387" s="355"/>
      <c r="O387" s="76">
        <f t="shared" si="133"/>
        <v>0</v>
      </c>
      <c r="P387" s="355"/>
      <c r="Q387" s="355"/>
      <c r="R387" s="355"/>
      <c r="S387" s="355"/>
      <c r="T387" s="355"/>
      <c r="U387" s="355"/>
      <c r="V387" s="76">
        <f t="shared" si="115"/>
        <v>0</v>
      </c>
      <c r="W387" s="355"/>
      <c r="X387" s="355"/>
      <c r="Y387" s="355"/>
      <c r="Z387" s="355"/>
      <c r="AA387" s="355"/>
      <c r="AB387" s="355"/>
      <c r="AC387" s="76">
        <f t="shared" si="116"/>
        <v>0</v>
      </c>
      <c r="AD387" s="355"/>
      <c r="AE387" s="355"/>
      <c r="AF387" s="355"/>
      <c r="AG387" s="355"/>
      <c r="AH387" s="355"/>
      <c r="AI387" s="355"/>
      <c r="AJ387" s="76">
        <f t="shared" si="134"/>
        <v>0</v>
      </c>
      <c r="AK387" s="355"/>
      <c r="AL387" s="355"/>
      <c r="AM387" s="355"/>
      <c r="AN387" s="355"/>
      <c r="AO387" s="355"/>
      <c r="AP387" s="355"/>
      <c r="AQ387" s="76">
        <f t="shared" si="135"/>
        <v>0</v>
      </c>
      <c r="AS387" s="75">
        <f t="shared" si="136"/>
        <v>372</v>
      </c>
      <c r="AT387" s="76">
        <f t="shared" si="117"/>
        <v>0</v>
      </c>
      <c r="AU387" s="76">
        <f t="shared" si="118"/>
        <v>0</v>
      </c>
      <c r="AV387" s="76">
        <f t="shared" si="119"/>
        <v>0</v>
      </c>
      <c r="AX387" s="75">
        <f t="shared" si="131"/>
        <v>372</v>
      </c>
      <c r="AY387" s="355"/>
      <c r="AZ387" s="355"/>
      <c r="BA387" s="355"/>
      <c r="BB387" s="355"/>
      <c r="BC387" s="355"/>
      <c r="BD387" s="355"/>
      <c r="BE387" s="76">
        <f t="shared" si="120"/>
        <v>0</v>
      </c>
      <c r="BF387" s="355"/>
      <c r="BG387" s="355"/>
      <c r="BH387" s="355"/>
      <c r="BI387" s="355"/>
      <c r="BJ387" s="355"/>
      <c r="BK387" s="355"/>
      <c r="BL387" s="76">
        <f t="shared" si="121"/>
        <v>0</v>
      </c>
      <c r="BM387" s="355"/>
      <c r="BN387" s="355"/>
      <c r="BO387" s="355"/>
      <c r="BP387" s="355"/>
      <c r="BQ387" s="355"/>
      <c r="BR387" s="355"/>
      <c r="BS387" s="76">
        <f t="shared" si="122"/>
        <v>0</v>
      </c>
      <c r="BT387" s="355"/>
      <c r="BU387" s="355"/>
      <c r="BV387" s="355"/>
      <c r="BW387" s="355"/>
      <c r="BX387" s="355"/>
      <c r="BY387" s="355"/>
      <c r="BZ387" s="76">
        <f t="shared" si="123"/>
        <v>0</v>
      </c>
      <c r="CA387" s="355"/>
      <c r="CB387" s="355"/>
      <c r="CC387" s="355"/>
      <c r="CD387" s="355"/>
      <c r="CE387" s="355"/>
      <c r="CF387" s="355"/>
      <c r="CG387" s="76">
        <f t="shared" si="124"/>
        <v>0</v>
      </c>
      <c r="CH387" s="355"/>
      <c r="CI387" s="355"/>
      <c r="CJ387" s="355"/>
      <c r="CK387" s="355"/>
      <c r="CL387" s="355"/>
      <c r="CM387" s="355"/>
      <c r="CN387" s="76">
        <f t="shared" si="125"/>
        <v>0</v>
      </c>
      <c r="CP387" s="75">
        <f t="shared" si="126"/>
        <v>372</v>
      </c>
      <c r="CQ387" s="76">
        <f t="shared" si="127"/>
        <v>0</v>
      </c>
      <c r="CR387" s="76">
        <f t="shared" si="128"/>
        <v>0</v>
      </c>
      <c r="CS387" s="76">
        <f t="shared" si="129"/>
        <v>0</v>
      </c>
    </row>
    <row r="388" spans="1:97" ht="18" customHeight="1" x14ac:dyDescent="0.25">
      <c r="A388" s="75">
        <f t="shared" si="130"/>
        <v>373</v>
      </c>
      <c r="B388" s="355"/>
      <c r="C388" s="355"/>
      <c r="D388" s="355"/>
      <c r="E388" s="355"/>
      <c r="F388" s="355"/>
      <c r="G388" s="355"/>
      <c r="H388" s="76">
        <f t="shared" si="132"/>
        <v>0</v>
      </c>
      <c r="I388" s="355"/>
      <c r="J388" s="355"/>
      <c r="K388" s="355"/>
      <c r="L388" s="355"/>
      <c r="M388" s="355"/>
      <c r="N388" s="355"/>
      <c r="O388" s="76">
        <f t="shared" si="133"/>
        <v>0</v>
      </c>
      <c r="P388" s="355"/>
      <c r="Q388" s="355"/>
      <c r="R388" s="355"/>
      <c r="S388" s="355"/>
      <c r="T388" s="355"/>
      <c r="U388" s="355"/>
      <c r="V388" s="76">
        <f t="shared" si="115"/>
        <v>0</v>
      </c>
      <c r="W388" s="355"/>
      <c r="X388" s="355"/>
      <c r="Y388" s="355"/>
      <c r="Z388" s="355"/>
      <c r="AA388" s="355"/>
      <c r="AB388" s="355"/>
      <c r="AC388" s="76">
        <f t="shared" si="116"/>
        <v>0</v>
      </c>
      <c r="AD388" s="355"/>
      <c r="AE388" s="355"/>
      <c r="AF388" s="355"/>
      <c r="AG388" s="355"/>
      <c r="AH388" s="355"/>
      <c r="AI388" s="355"/>
      <c r="AJ388" s="76">
        <f t="shared" si="134"/>
        <v>0</v>
      </c>
      <c r="AK388" s="355"/>
      <c r="AL388" s="355"/>
      <c r="AM388" s="355"/>
      <c r="AN388" s="355"/>
      <c r="AO388" s="355"/>
      <c r="AP388" s="355"/>
      <c r="AQ388" s="76">
        <f t="shared" si="135"/>
        <v>0</v>
      </c>
      <c r="AS388" s="75">
        <f t="shared" si="136"/>
        <v>373</v>
      </c>
      <c r="AT388" s="76">
        <f t="shared" si="117"/>
        <v>0</v>
      </c>
      <c r="AU388" s="76">
        <f t="shared" si="118"/>
        <v>0</v>
      </c>
      <c r="AV388" s="76">
        <f t="shared" si="119"/>
        <v>0</v>
      </c>
      <c r="AX388" s="75">
        <f t="shared" si="131"/>
        <v>373</v>
      </c>
      <c r="AY388" s="355"/>
      <c r="AZ388" s="355"/>
      <c r="BA388" s="355"/>
      <c r="BB388" s="355"/>
      <c r="BC388" s="355"/>
      <c r="BD388" s="355"/>
      <c r="BE388" s="76">
        <f t="shared" si="120"/>
        <v>0</v>
      </c>
      <c r="BF388" s="355"/>
      <c r="BG388" s="355"/>
      <c r="BH388" s="355"/>
      <c r="BI388" s="355"/>
      <c r="BJ388" s="355"/>
      <c r="BK388" s="355"/>
      <c r="BL388" s="76">
        <f t="shared" si="121"/>
        <v>0</v>
      </c>
      <c r="BM388" s="355"/>
      <c r="BN388" s="355"/>
      <c r="BO388" s="355"/>
      <c r="BP388" s="355"/>
      <c r="BQ388" s="355"/>
      <c r="BR388" s="355"/>
      <c r="BS388" s="76">
        <f t="shared" si="122"/>
        <v>0</v>
      </c>
      <c r="BT388" s="355"/>
      <c r="BU388" s="355"/>
      <c r="BV388" s="355"/>
      <c r="BW388" s="355"/>
      <c r="BX388" s="355"/>
      <c r="BY388" s="355"/>
      <c r="BZ388" s="76">
        <f t="shared" si="123"/>
        <v>0</v>
      </c>
      <c r="CA388" s="355"/>
      <c r="CB388" s="355"/>
      <c r="CC388" s="355"/>
      <c r="CD388" s="355"/>
      <c r="CE388" s="355"/>
      <c r="CF388" s="355"/>
      <c r="CG388" s="76">
        <f t="shared" si="124"/>
        <v>0</v>
      </c>
      <c r="CH388" s="355"/>
      <c r="CI388" s="355"/>
      <c r="CJ388" s="355"/>
      <c r="CK388" s="355"/>
      <c r="CL388" s="355"/>
      <c r="CM388" s="355"/>
      <c r="CN388" s="76">
        <f t="shared" si="125"/>
        <v>0</v>
      </c>
      <c r="CP388" s="75">
        <f t="shared" si="126"/>
        <v>373</v>
      </c>
      <c r="CQ388" s="76">
        <f t="shared" si="127"/>
        <v>0</v>
      </c>
      <c r="CR388" s="76">
        <f t="shared" si="128"/>
        <v>0</v>
      </c>
      <c r="CS388" s="76">
        <f t="shared" si="129"/>
        <v>0</v>
      </c>
    </row>
    <row r="389" spans="1:97" ht="18" customHeight="1" x14ac:dyDescent="0.25">
      <c r="A389" s="75">
        <f t="shared" si="130"/>
        <v>374</v>
      </c>
      <c r="B389" s="355"/>
      <c r="C389" s="355"/>
      <c r="D389" s="355"/>
      <c r="E389" s="355"/>
      <c r="F389" s="355"/>
      <c r="G389" s="355"/>
      <c r="H389" s="76">
        <f t="shared" si="132"/>
        <v>0</v>
      </c>
      <c r="I389" s="355"/>
      <c r="J389" s="355"/>
      <c r="K389" s="355"/>
      <c r="L389" s="355"/>
      <c r="M389" s="355"/>
      <c r="N389" s="355"/>
      <c r="O389" s="76">
        <f t="shared" si="133"/>
        <v>0</v>
      </c>
      <c r="P389" s="355"/>
      <c r="Q389" s="355"/>
      <c r="R389" s="355"/>
      <c r="S389" s="355"/>
      <c r="T389" s="355"/>
      <c r="U389" s="355"/>
      <c r="V389" s="76">
        <f t="shared" si="115"/>
        <v>0</v>
      </c>
      <c r="W389" s="355"/>
      <c r="X389" s="355"/>
      <c r="Y389" s="355"/>
      <c r="Z389" s="355"/>
      <c r="AA389" s="355"/>
      <c r="AB389" s="355"/>
      <c r="AC389" s="76">
        <f t="shared" si="116"/>
        <v>0</v>
      </c>
      <c r="AD389" s="355"/>
      <c r="AE389" s="355"/>
      <c r="AF389" s="355"/>
      <c r="AG389" s="355"/>
      <c r="AH389" s="355"/>
      <c r="AI389" s="355"/>
      <c r="AJ389" s="76">
        <f t="shared" si="134"/>
        <v>0</v>
      </c>
      <c r="AK389" s="355"/>
      <c r="AL389" s="355"/>
      <c r="AM389" s="355"/>
      <c r="AN389" s="355"/>
      <c r="AO389" s="355"/>
      <c r="AP389" s="355"/>
      <c r="AQ389" s="76">
        <f t="shared" si="135"/>
        <v>0</v>
      </c>
      <c r="AS389" s="75">
        <f t="shared" si="136"/>
        <v>374</v>
      </c>
      <c r="AT389" s="76">
        <f t="shared" si="117"/>
        <v>0</v>
      </c>
      <c r="AU389" s="76">
        <f t="shared" si="118"/>
        <v>0</v>
      </c>
      <c r="AV389" s="76">
        <f t="shared" si="119"/>
        <v>0</v>
      </c>
      <c r="AX389" s="75">
        <f t="shared" si="131"/>
        <v>374</v>
      </c>
      <c r="AY389" s="355"/>
      <c r="AZ389" s="355"/>
      <c r="BA389" s="355"/>
      <c r="BB389" s="355"/>
      <c r="BC389" s="355"/>
      <c r="BD389" s="355"/>
      <c r="BE389" s="76">
        <f t="shared" si="120"/>
        <v>0</v>
      </c>
      <c r="BF389" s="355"/>
      <c r="BG389" s="355"/>
      <c r="BH389" s="355"/>
      <c r="BI389" s="355"/>
      <c r="BJ389" s="355"/>
      <c r="BK389" s="355"/>
      <c r="BL389" s="76">
        <f t="shared" si="121"/>
        <v>0</v>
      </c>
      <c r="BM389" s="355"/>
      <c r="BN389" s="355"/>
      <c r="BO389" s="355"/>
      <c r="BP389" s="355"/>
      <c r="BQ389" s="355"/>
      <c r="BR389" s="355"/>
      <c r="BS389" s="76">
        <f t="shared" si="122"/>
        <v>0</v>
      </c>
      <c r="BT389" s="355"/>
      <c r="BU389" s="355"/>
      <c r="BV389" s="355"/>
      <c r="BW389" s="355"/>
      <c r="BX389" s="355"/>
      <c r="BY389" s="355"/>
      <c r="BZ389" s="76">
        <f t="shared" si="123"/>
        <v>0</v>
      </c>
      <c r="CA389" s="355"/>
      <c r="CB389" s="355"/>
      <c r="CC389" s="355"/>
      <c r="CD389" s="355"/>
      <c r="CE389" s="355"/>
      <c r="CF389" s="355"/>
      <c r="CG389" s="76">
        <f t="shared" si="124"/>
        <v>0</v>
      </c>
      <c r="CH389" s="355"/>
      <c r="CI389" s="355"/>
      <c r="CJ389" s="355"/>
      <c r="CK389" s="355"/>
      <c r="CL389" s="355"/>
      <c r="CM389" s="355"/>
      <c r="CN389" s="76">
        <f t="shared" si="125"/>
        <v>0</v>
      </c>
      <c r="CP389" s="75">
        <f t="shared" si="126"/>
        <v>374</v>
      </c>
      <c r="CQ389" s="76">
        <f t="shared" si="127"/>
        <v>0</v>
      </c>
      <c r="CR389" s="76">
        <f t="shared" si="128"/>
        <v>0</v>
      </c>
      <c r="CS389" s="76">
        <f t="shared" si="129"/>
        <v>0</v>
      </c>
    </row>
    <row r="390" spans="1:97" ht="18" customHeight="1" x14ac:dyDescent="0.25">
      <c r="A390" s="75">
        <f t="shared" si="130"/>
        <v>375</v>
      </c>
      <c r="B390" s="355"/>
      <c r="C390" s="355"/>
      <c r="D390" s="355"/>
      <c r="E390" s="355"/>
      <c r="F390" s="355"/>
      <c r="G390" s="355"/>
      <c r="H390" s="76">
        <f t="shared" si="132"/>
        <v>0</v>
      </c>
      <c r="I390" s="355"/>
      <c r="J390" s="355"/>
      <c r="K390" s="355"/>
      <c r="L390" s="355"/>
      <c r="M390" s="355"/>
      <c r="N390" s="355"/>
      <c r="O390" s="76">
        <f t="shared" si="133"/>
        <v>0</v>
      </c>
      <c r="P390" s="355"/>
      <c r="Q390" s="355"/>
      <c r="R390" s="355"/>
      <c r="S390" s="355"/>
      <c r="T390" s="355"/>
      <c r="U390" s="355"/>
      <c r="V390" s="76">
        <f t="shared" si="115"/>
        <v>0</v>
      </c>
      <c r="W390" s="355"/>
      <c r="X390" s="355"/>
      <c r="Y390" s="355"/>
      <c r="Z390" s="355"/>
      <c r="AA390" s="355"/>
      <c r="AB390" s="355"/>
      <c r="AC390" s="76">
        <f t="shared" si="116"/>
        <v>0</v>
      </c>
      <c r="AD390" s="355"/>
      <c r="AE390" s="355"/>
      <c r="AF390" s="355"/>
      <c r="AG390" s="355"/>
      <c r="AH390" s="355"/>
      <c r="AI390" s="355"/>
      <c r="AJ390" s="76">
        <f t="shared" si="134"/>
        <v>0</v>
      </c>
      <c r="AK390" s="355"/>
      <c r="AL390" s="355"/>
      <c r="AM390" s="355"/>
      <c r="AN390" s="355"/>
      <c r="AO390" s="355"/>
      <c r="AP390" s="355"/>
      <c r="AQ390" s="76">
        <f t="shared" si="135"/>
        <v>0</v>
      </c>
      <c r="AS390" s="75">
        <f t="shared" si="136"/>
        <v>375</v>
      </c>
      <c r="AT390" s="76">
        <f t="shared" si="117"/>
        <v>0</v>
      </c>
      <c r="AU390" s="76">
        <f t="shared" si="118"/>
        <v>0</v>
      </c>
      <c r="AV390" s="76">
        <f t="shared" si="119"/>
        <v>0</v>
      </c>
      <c r="AX390" s="75">
        <f t="shared" si="131"/>
        <v>375</v>
      </c>
      <c r="AY390" s="355"/>
      <c r="AZ390" s="355"/>
      <c r="BA390" s="355"/>
      <c r="BB390" s="355"/>
      <c r="BC390" s="355"/>
      <c r="BD390" s="355"/>
      <c r="BE390" s="76">
        <f t="shared" si="120"/>
        <v>0</v>
      </c>
      <c r="BF390" s="355"/>
      <c r="BG390" s="355"/>
      <c r="BH390" s="355"/>
      <c r="BI390" s="355"/>
      <c r="BJ390" s="355"/>
      <c r="BK390" s="355"/>
      <c r="BL390" s="76">
        <f t="shared" si="121"/>
        <v>0</v>
      </c>
      <c r="BM390" s="355"/>
      <c r="BN390" s="355"/>
      <c r="BO390" s="355"/>
      <c r="BP390" s="355"/>
      <c r="BQ390" s="355"/>
      <c r="BR390" s="355"/>
      <c r="BS390" s="76">
        <f t="shared" si="122"/>
        <v>0</v>
      </c>
      <c r="BT390" s="355"/>
      <c r="BU390" s="355"/>
      <c r="BV390" s="355"/>
      <c r="BW390" s="355"/>
      <c r="BX390" s="355"/>
      <c r="BY390" s="355"/>
      <c r="BZ390" s="76">
        <f t="shared" si="123"/>
        <v>0</v>
      </c>
      <c r="CA390" s="355"/>
      <c r="CB390" s="355"/>
      <c r="CC390" s="355"/>
      <c r="CD390" s="355"/>
      <c r="CE390" s="355"/>
      <c r="CF390" s="355"/>
      <c r="CG390" s="76">
        <f t="shared" si="124"/>
        <v>0</v>
      </c>
      <c r="CH390" s="355"/>
      <c r="CI390" s="355"/>
      <c r="CJ390" s="355"/>
      <c r="CK390" s="355"/>
      <c r="CL390" s="355"/>
      <c r="CM390" s="355"/>
      <c r="CN390" s="76">
        <f t="shared" si="125"/>
        <v>0</v>
      </c>
      <c r="CP390" s="75">
        <f t="shared" si="126"/>
        <v>375</v>
      </c>
      <c r="CQ390" s="76">
        <f t="shared" si="127"/>
        <v>0</v>
      </c>
      <c r="CR390" s="76">
        <f t="shared" si="128"/>
        <v>0</v>
      </c>
      <c r="CS390" s="76">
        <f t="shared" si="129"/>
        <v>0</v>
      </c>
    </row>
    <row r="391" spans="1:97" ht="18" customHeight="1" x14ac:dyDescent="0.25">
      <c r="A391" s="75">
        <f t="shared" si="130"/>
        <v>376</v>
      </c>
      <c r="B391" s="355"/>
      <c r="C391" s="355"/>
      <c r="D391" s="355"/>
      <c r="E391" s="355"/>
      <c r="F391" s="355"/>
      <c r="G391" s="355"/>
      <c r="H391" s="76">
        <f t="shared" si="132"/>
        <v>0</v>
      </c>
      <c r="I391" s="355"/>
      <c r="J391" s="355"/>
      <c r="K391" s="355"/>
      <c r="L391" s="355"/>
      <c r="M391" s="355"/>
      <c r="N391" s="355"/>
      <c r="O391" s="76">
        <f t="shared" si="133"/>
        <v>0</v>
      </c>
      <c r="P391" s="355"/>
      <c r="Q391" s="355"/>
      <c r="R391" s="355"/>
      <c r="S391" s="355"/>
      <c r="T391" s="355"/>
      <c r="U391" s="355"/>
      <c r="V391" s="76">
        <f t="shared" si="115"/>
        <v>0</v>
      </c>
      <c r="W391" s="355"/>
      <c r="X391" s="355"/>
      <c r="Y391" s="355"/>
      <c r="Z391" s="355"/>
      <c r="AA391" s="355"/>
      <c r="AB391" s="355"/>
      <c r="AC391" s="76">
        <f t="shared" si="116"/>
        <v>0</v>
      </c>
      <c r="AD391" s="355"/>
      <c r="AE391" s="355"/>
      <c r="AF391" s="355"/>
      <c r="AG391" s="355"/>
      <c r="AH391" s="355"/>
      <c r="AI391" s="355"/>
      <c r="AJ391" s="76">
        <f t="shared" si="134"/>
        <v>0</v>
      </c>
      <c r="AK391" s="355"/>
      <c r="AL391" s="355"/>
      <c r="AM391" s="355"/>
      <c r="AN391" s="355"/>
      <c r="AO391" s="355"/>
      <c r="AP391" s="355"/>
      <c r="AQ391" s="76">
        <f t="shared" si="135"/>
        <v>0</v>
      </c>
      <c r="AS391" s="75">
        <f t="shared" si="136"/>
        <v>376</v>
      </c>
      <c r="AT391" s="76">
        <f t="shared" si="117"/>
        <v>0</v>
      </c>
      <c r="AU391" s="76">
        <f t="shared" si="118"/>
        <v>0</v>
      </c>
      <c r="AV391" s="76">
        <f t="shared" si="119"/>
        <v>0</v>
      </c>
      <c r="AX391" s="75">
        <f t="shared" si="131"/>
        <v>376</v>
      </c>
      <c r="AY391" s="355"/>
      <c r="AZ391" s="355"/>
      <c r="BA391" s="355"/>
      <c r="BB391" s="355"/>
      <c r="BC391" s="355"/>
      <c r="BD391" s="355"/>
      <c r="BE391" s="76">
        <f t="shared" si="120"/>
        <v>0</v>
      </c>
      <c r="BF391" s="355"/>
      <c r="BG391" s="355"/>
      <c r="BH391" s="355"/>
      <c r="BI391" s="355"/>
      <c r="BJ391" s="355"/>
      <c r="BK391" s="355"/>
      <c r="BL391" s="76">
        <f t="shared" si="121"/>
        <v>0</v>
      </c>
      <c r="BM391" s="355"/>
      <c r="BN391" s="355"/>
      <c r="BO391" s="355"/>
      <c r="BP391" s="355"/>
      <c r="BQ391" s="355"/>
      <c r="BR391" s="355"/>
      <c r="BS391" s="76">
        <f t="shared" si="122"/>
        <v>0</v>
      </c>
      <c r="BT391" s="355"/>
      <c r="BU391" s="355"/>
      <c r="BV391" s="355"/>
      <c r="BW391" s="355"/>
      <c r="BX391" s="355"/>
      <c r="BY391" s="355"/>
      <c r="BZ391" s="76">
        <f t="shared" si="123"/>
        <v>0</v>
      </c>
      <c r="CA391" s="355"/>
      <c r="CB391" s="355"/>
      <c r="CC391" s="355"/>
      <c r="CD391" s="355"/>
      <c r="CE391" s="355"/>
      <c r="CF391" s="355"/>
      <c r="CG391" s="76">
        <f t="shared" si="124"/>
        <v>0</v>
      </c>
      <c r="CH391" s="355"/>
      <c r="CI391" s="355"/>
      <c r="CJ391" s="355"/>
      <c r="CK391" s="355"/>
      <c r="CL391" s="355"/>
      <c r="CM391" s="355"/>
      <c r="CN391" s="76">
        <f t="shared" si="125"/>
        <v>0</v>
      </c>
      <c r="CP391" s="75">
        <f t="shared" si="126"/>
        <v>376</v>
      </c>
      <c r="CQ391" s="76">
        <f t="shared" si="127"/>
        <v>0</v>
      </c>
      <c r="CR391" s="76">
        <f t="shared" si="128"/>
        <v>0</v>
      </c>
      <c r="CS391" s="76">
        <f t="shared" si="129"/>
        <v>0</v>
      </c>
    </row>
    <row r="392" spans="1:97" ht="18" customHeight="1" x14ac:dyDescent="0.25">
      <c r="A392" s="75">
        <f t="shared" si="130"/>
        <v>377</v>
      </c>
      <c r="B392" s="355"/>
      <c r="C392" s="355"/>
      <c r="D392" s="355"/>
      <c r="E392" s="355"/>
      <c r="F392" s="355"/>
      <c r="G392" s="355"/>
      <c r="H392" s="76">
        <f t="shared" si="132"/>
        <v>0</v>
      </c>
      <c r="I392" s="355"/>
      <c r="J392" s="355"/>
      <c r="K392" s="355"/>
      <c r="L392" s="355"/>
      <c r="M392" s="355"/>
      <c r="N392" s="355"/>
      <c r="O392" s="76">
        <f t="shared" si="133"/>
        <v>0</v>
      </c>
      <c r="P392" s="355"/>
      <c r="Q392" s="355"/>
      <c r="R392" s="355"/>
      <c r="S392" s="355"/>
      <c r="T392" s="355"/>
      <c r="U392" s="355"/>
      <c r="V392" s="76">
        <f t="shared" si="115"/>
        <v>0</v>
      </c>
      <c r="W392" s="355"/>
      <c r="X392" s="355"/>
      <c r="Y392" s="355"/>
      <c r="Z392" s="355"/>
      <c r="AA392" s="355"/>
      <c r="AB392" s="355"/>
      <c r="AC392" s="76">
        <f t="shared" si="116"/>
        <v>0</v>
      </c>
      <c r="AD392" s="355"/>
      <c r="AE392" s="355"/>
      <c r="AF392" s="355"/>
      <c r="AG392" s="355"/>
      <c r="AH392" s="355"/>
      <c r="AI392" s="355"/>
      <c r="AJ392" s="76">
        <f t="shared" si="134"/>
        <v>0</v>
      </c>
      <c r="AK392" s="355"/>
      <c r="AL392" s="355"/>
      <c r="AM392" s="355"/>
      <c r="AN392" s="355"/>
      <c r="AO392" s="355"/>
      <c r="AP392" s="355"/>
      <c r="AQ392" s="76">
        <f t="shared" si="135"/>
        <v>0</v>
      </c>
      <c r="AS392" s="75">
        <f t="shared" si="136"/>
        <v>377</v>
      </c>
      <c r="AT392" s="76">
        <f t="shared" si="117"/>
        <v>0</v>
      </c>
      <c r="AU392" s="76">
        <f t="shared" si="118"/>
        <v>0</v>
      </c>
      <c r="AV392" s="76">
        <f t="shared" si="119"/>
        <v>0</v>
      </c>
      <c r="AX392" s="75">
        <f t="shared" si="131"/>
        <v>377</v>
      </c>
      <c r="AY392" s="355"/>
      <c r="AZ392" s="355"/>
      <c r="BA392" s="355"/>
      <c r="BB392" s="355"/>
      <c r="BC392" s="355"/>
      <c r="BD392" s="355"/>
      <c r="BE392" s="76">
        <f t="shared" si="120"/>
        <v>0</v>
      </c>
      <c r="BF392" s="355"/>
      <c r="BG392" s="355"/>
      <c r="BH392" s="355"/>
      <c r="BI392" s="355"/>
      <c r="BJ392" s="355"/>
      <c r="BK392" s="355"/>
      <c r="BL392" s="76">
        <f t="shared" si="121"/>
        <v>0</v>
      </c>
      <c r="BM392" s="355"/>
      <c r="BN392" s="355"/>
      <c r="BO392" s="355"/>
      <c r="BP392" s="355"/>
      <c r="BQ392" s="355"/>
      <c r="BR392" s="355"/>
      <c r="BS392" s="76">
        <f t="shared" si="122"/>
        <v>0</v>
      </c>
      <c r="BT392" s="355"/>
      <c r="BU392" s="355"/>
      <c r="BV392" s="355"/>
      <c r="BW392" s="355"/>
      <c r="BX392" s="355"/>
      <c r="BY392" s="355"/>
      <c r="BZ392" s="76">
        <f t="shared" si="123"/>
        <v>0</v>
      </c>
      <c r="CA392" s="355"/>
      <c r="CB392" s="355"/>
      <c r="CC392" s="355"/>
      <c r="CD392" s="355"/>
      <c r="CE392" s="355"/>
      <c r="CF392" s="355"/>
      <c r="CG392" s="76">
        <f t="shared" si="124"/>
        <v>0</v>
      </c>
      <c r="CH392" s="355"/>
      <c r="CI392" s="355"/>
      <c r="CJ392" s="355"/>
      <c r="CK392" s="355"/>
      <c r="CL392" s="355"/>
      <c r="CM392" s="355"/>
      <c r="CN392" s="76">
        <f t="shared" si="125"/>
        <v>0</v>
      </c>
      <c r="CP392" s="75">
        <f t="shared" si="126"/>
        <v>377</v>
      </c>
      <c r="CQ392" s="76">
        <f t="shared" si="127"/>
        <v>0</v>
      </c>
      <c r="CR392" s="76">
        <f t="shared" si="128"/>
        <v>0</v>
      </c>
      <c r="CS392" s="76">
        <f t="shared" si="129"/>
        <v>0</v>
      </c>
    </row>
    <row r="393" spans="1:97" ht="18" customHeight="1" x14ac:dyDescent="0.25">
      <c r="A393" s="75">
        <f t="shared" si="130"/>
        <v>378</v>
      </c>
      <c r="B393" s="355"/>
      <c r="C393" s="355"/>
      <c r="D393" s="355"/>
      <c r="E393" s="355"/>
      <c r="F393" s="355"/>
      <c r="G393" s="355"/>
      <c r="H393" s="76">
        <f t="shared" si="132"/>
        <v>0</v>
      </c>
      <c r="I393" s="355"/>
      <c r="J393" s="355"/>
      <c r="K393" s="355"/>
      <c r="L393" s="355"/>
      <c r="M393" s="355"/>
      <c r="N393" s="355"/>
      <c r="O393" s="76">
        <f t="shared" si="133"/>
        <v>0</v>
      </c>
      <c r="P393" s="355"/>
      <c r="Q393" s="355"/>
      <c r="R393" s="355"/>
      <c r="S393" s="355"/>
      <c r="T393" s="355"/>
      <c r="U393" s="355"/>
      <c r="V393" s="76">
        <f t="shared" si="115"/>
        <v>0</v>
      </c>
      <c r="W393" s="355"/>
      <c r="X393" s="355"/>
      <c r="Y393" s="355"/>
      <c r="Z393" s="355"/>
      <c r="AA393" s="355"/>
      <c r="AB393" s="355"/>
      <c r="AC393" s="76">
        <f t="shared" si="116"/>
        <v>0</v>
      </c>
      <c r="AD393" s="355"/>
      <c r="AE393" s="355"/>
      <c r="AF393" s="355"/>
      <c r="AG393" s="355"/>
      <c r="AH393" s="355"/>
      <c r="AI393" s="355"/>
      <c r="AJ393" s="76">
        <f t="shared" si="134"/>
        <v>0</v>
      </c>
      <c r="AK393" s="355"/>
      <c r="AL393" s="355"/>
      <c r="AM393" s="355"/>
      <c r="AN393" s="355"/>
      <c r="AO393" s="355"/>
      <c r="AP393" s="355"/>
      <c r="AQ393" s="76">
        <f t="shared" si="135"/>
        <v>0</v>
      </c>
      <c r="AS393" s="75">
        <f t="shared" si="136"/>
        <v>378</v>
      </c>
      <c r="AT393" s="76">
        <f t="shared" si="117"/>
        <v>0</v>
      </c>
      <c r="AU393" s="76">
        <f t="shared" si="118"/>
        <v>0</v>
      </c>
      <c r="AV393" s="76">
        <f t="shared" si="119"/>
        <v>0</v>
      </c>
      <c r="AX393" s="75">
        <f t="shared" si="131"/>
        <v>378</v>
      </c>
      <c r="AY393" s="355"/>
      <c r="AZ393" s="355"/>
      <c r="BA393" s="355"/>
      <c r="BB393" s="355"/>
      <c r="BC393" s="355"/>
      <c r="BD393" s="355"/>
      <c r="BE393" s="76">
        <f t="shared" si="120"/>
        <v>0</v>
      </c>
      <c r="BF393" s="355"/>
      <c r="BG393" s="355"/>
      <c r="BH393" s="355"/>
      <c r="BI393" s="355"/>
      <c r="BJ393" s="355"/>
      <c r="BK393" s="355"/>
      <c r="BL393" s="76">
        <f t="shared" si="121"/>
        <v>0</v>
      </c>
      <c r="BM393" s="355"/>
      <c r="BN393" s="355"/>
      <c r="BO393" s="355"/>
      <c r="BP393" s="355"/>
      <c r="BQ393" s="355"/>
      <c r="BR393" s="355"/>
      <c r="BS393" s="76">
        <f t="shared" si="122"/>
        <v>0</v>
      </c>
      <c r="BT393" s="355"/>
      <c r="BU393" s="355"/>
      <c r="BV393" s="355"/>
      <c r="BW393" s="355"/>
      <c r="BX393" s="355"/>
      <c r="BY393" s="355"/>
      <c r="BZ393" s="76">
        <f t="shared" si="123"/>
        <v>0</v>
      </c>
      <c r="CA393" s="355"/>
      <c r="CB393" s="355"/>
      <c r="CC393" s="355"/>
      <c r="CD393" s="355"/>
      <c r="CE393" s="355"/>
      <c r="CF393" s="355"/>
      <c r="CG393" s="76">
        <f t="shared" si="124"/>
        <v>0</v>
      </c>
      <c r="CH393" s="355"/>
      <c r="CI393" s="355"/>
      <c r="CJ393" s="355"/>
      <c r="CK393" s="355"/>
      <c r="CL393" s="355"/>
      <c r="CM393" s="355"/>
      <c r="CN393" s="76">
        <f t="shared" si="125"/>
        <v>0</v>
      </c>
      <c r="CP393" s="75">
        <f t="shared" si="126"/>
        <v>378</v>
      </c>
      <c r="CQ393" s="76">
        <f t="shared" si="127"/>
        <v>0</v>
      </c>
      <c r="CR393" s="76">
        <f t="shared" si="128"/>
        <v>0</v>
      </c>
      <c r="CS393" s="76">
        <f t="shared" si="129"/>
        <v>0</v>
      </c>
    </row>
    <row r="394" spans="1:97" ht="18" customHeight="1" x14ac:dyDescent="0.25">
      <c r="A394" s="75">
        <f t="shared" si="130"/>
        <v>379</v>
      </c>
      <c r="B394" s="355"/>
      <c r="C394" s="355"/>
      <c r="D394" s="355"/>
      <c r="E394" s="355"/>
      <c r="F394" s="355"/>
      <c r="G394" s="355"/>
      <c r="H394" s="76">
        <f t="shared" si="132"/>
        <v>0</v>
      </c>
      <c r="I394" s="355"/>
      <c r="J394" s="355"/>
      <c r="K394" s="355"/>
      <c r="L394" s="355"/>
      <c r="M394" s="355"/>
      <c r="N394" s="355"/>
      <c r="O394" s="76">
        <f t="shared" si="133"/>
        <v>0</v>
      </c>
      <c r="P394" s="355"/>
      <c r="Q394" s="355"/>
      <c r="R394" s="355"/>
      <c r="S394" s="355"/>
      <c r="T394" s="355"/>
      <c r="U394" s="355"/>
      <c r="V394" s="76">
        <f t="shared" si="115"/>
        <v>0</v>
      </c>
      <c r="W394" s="355"/>
      <c r="X394" s="355"/>
      <c r="Y394" s="355"/>
      <c r="Z394" s="355"/>
      <c r="AA394" s="355"/>
      <c r="AB394" s="355"/>
      <c r="AC394" s="76">
        <f t="shared" si="116"/>
        <v>0</v>
      </c>
      <c r="AD394" s="355"/>
      <c r="AE394" s="355"/>
      <c r="AF394" s="355"/>
      <c r="AG394" s="355"/>
      <c r="AH394" s="355"/>
      <c r="AI394" s="355"/>
      <c r="AJ394" s="76">
        <f t="shared" si="134"/>
        <v>0</v>
      </c>
      <c r="AK394" s="355"/>
      <c r="AL394" s="355"/>
      <c r="AM394" s="355"/>
      <c r="AN394" s="355"/>
      <c r="AO394" s="355"/>
      <c r="AP394" s="355"/>
      <c r="AQ394" s="76">
        <f t="shared" si="135"/>
        <v>0</v>
      </c>
      <c r="AS394" s="75">
        <f t="shared" si="136"/>
        <v>379</v>
      </c>
      <c r="AT394" s="76">
        <f t="shared" si="117"/>
        <v>0</v>
      </c>
      <c r="AU394" s="76">
        <f t="shared" si="118"/>
        <v>0</v>
      </c>
      <c r="AV394" s="76">
        <f t="shared" si="119"/>
        <v>0</v>
      </c>
      <c r="AX394" s="75">
        <f t="shared" si="131"/>
        <v>379</v>
      </c>
      <c r="AY394" s="355"/>
      <c r="AZ394" s="355"/>
      <c r="BA394" s="355"/>
      <c r="BB394" s="355"/>
      <c r="BC394" s="355"/>
      <c r="BD394" s="355"/>
      <c r="BE394" s="76">
        <f t="shared" si="120"/>
        <v>0</v>
      </c>
      <c r="BF394" s="355"/>
      <c r="BG394" s="355"/>
      <c r="BH394" s="355"/>
      <c r="BI394" s="355"/>
      <c r="BJ394" s="355"/>
      <c r="BK394" s="355"/>
      <c r="BL394" s="76">
        <f t="shared" si="121"/>
        <v>0</v>
      </c>
      <c r="BM394" s="355"/>
      <c r="BN394" s="355"/>
      <c r="BO394" s="355"/>
      <c r="BP394" s="355"/>
      <c r="BQ394" s="355"/>
      <c r="BR394" s="355"/>
      <c r="BS394" s="76">
        <f t="shared" si="122"/>
        <v>0</v>
      </c>
      <c r="BT394" s="355"/>
      <c r="BU394" s="355"/>
      <c r="BV394" s="355"/>
      <c r="BW394" s="355"/>
      <c r="BX394" s="355"/>
      <c r="BY394" s="355"/>
      <c r="BZ394" s="76">
        <f t="shared" si="123"/>
        <v>0</v>
      </c>
      <c r="CA394" s="355"/>
      <c r="CB394" s="355"/>
      <c r="CC394" s="355"/>
      <c r="CD394" s="355"/>
      <c r="CE394" s="355"/>
      <c r="CF394" s="355"/>
      <c r="CG394" s="76">
        <f t="shared" si="124"/>
        <v>0</v>
      </c>
      <c r="CH394" s="355"/>
      <c r="CI394" s="355"/>
      <c r="CJ394" s="355"/>
      <c r="CK394" s="355"/>
      <c r="CL394" s="355"/>
      <c r="CM394" s="355"/>
      <c r="CN394" s="76">
        <f t="shared" si="125"/>
        <v>0</v>
      </c>
      <c r="CP394" s="75">
        <f t="shared" si="126"/>
        <v>379</v>
      </c>
      <c r="CQ394" s="76">
        <f t="shared" si="127"/>
        <v>0</v>
      </c>
      <c r="CR394" s="76">
        <f t="shared" si="128"/>
        <v>0</v>
      </c>
      <c r="CS394" s="76">
        <f t="shared" si="129"/>
        <v>0</v>
      </c>
    </row>
    <row r="395" spans="1:97" ht="18" customHeight="1" x14ac:dyDescent="0.25">
      <c r="A395" s="75">
        <f t="shared" si="130"/>
        <v>380</v>
      </c>
      <c r="B395" s="355"/>
      <c r="C395" s="355"/>
      <c r="D395" s="355"/>
      <c r="E395" s="355"/>
      <c r="F395" s="355"/>
      <c r="G395" s="355"/>
      <c r="H395" s="76">
        <f t="shared" si="132"/>
        <v>0</v>
      </c>
      <c r="I395" s="355"/>
      <c r="J395" s="355"/>
      <c r="K395" s="355"/>
      <c r="L395" s="355"/>
      <c r="M395" s="355"/>
      <c r="N395" s="355"/>
      <c r="O395" s="76">
        <f t="shared" si="133"/>
        <v>0</v>
      </c>
      <c r="P395" s="355"/>
      <c r="Q395" s="355"/>
      <c r="R395" s="355"/>
      <c r="S395" s="355"/>
      <c r="T395" s="355"/>
      <c r="U395" s="355"/>
      <c r="V395" s="76">
        <f t="shared" si="115"/>
        <v>0</v>
      </c>
      <c r="W395" s="355"/>
      <c r="X395" s="355"/>
      <c r="Y395" s="355"/>
      <c r="Z395" s="355"/>
      <c r="AA395" s="355"/>
      <c r="AB395" s="355"/>
      <c r="AC395" s="76">
        <f t="shared" si="116"/>
        <v>0</v>
      </c>
      <c r="AD395" s="355"/>
      <c r="AE395" s="355"/>
      <c r="AF395" s="355"/>
      <c r="AG395" s="355"/>
      <c r="AH395" s="355"/>
      <c r="AI395" s="355"/>
      <c r="AJ395" s="76">
        <f t="shared" si="134"/>
        <v>0</v>
      </c>
      <c r="AK395" s="355"/>
      <c r="AL395" s="355"/>
      <c r="AM395" s="355"/>
      <c r="AN395" s="355"/>
      <c r="AO395" s="355"/>
      <c r="AP395" s="355"/>
      <c r="AQ395" s="76">
        <f t="shared" si="135"/>
        <v>0</v>
      </c>
      <c r="AS395" s="75">
        <f t="shared" si="136"/>
        <v>380</v>
      </c>
      <c r="AT395" s="76">
        <f t="shared" si="117"/>
        <v>0</v>
      </c>
      <c r="AU395" s="76">
        <f t="shared" si="118"/>
        <v>0</v>
      </c>
      <c r="AV395" s="76">
        <f t="shared" si="119"/>
        <v>0</v>
      </c>
      <c r="AX395" s="75">
        <f t="shared" si="131"/>
        <v>380</v>
      </c>
      <c r="AY395" s="355"/>
      <c r="AZ395" s="355"/>
      <c r="BA395" s="355"/>
      <c r="BB395" s="355"/>
      <c r="BC395" s="355"/>
      <c r="BD395" s="355"/>
      <c r="BE395" s="76">
        <f t="shared" si="120"/>
        <v>0</v>
      </c>
      <c r="BF395" s="355"/>
      <c r="BG395" s="355"/>
      <c r="BH395" s="355"/>
      <c r="BI395" s="355"/>
      <c r="BJ395" s="355"/>
      <c r="BK395" s="355"/>
      <c r="BL395" s="76">
        <f t="shared" si="121"/>
        <v>0</v>
      </c>
      <c r="BM395" s="355"/>
      <c r="BN395" s="355"/>
      <c r="BO395" s="355"/>
      <c r="BP395" s="355"/>
      <c r="BQ395" s="355"/>
      <c r="BR395" s="355"/>
      <c r="BS395" s="76">
        <f t="shared" si="122"/>
        <v>0</v>
      </c>
      <c r="BT395" s="355"/>
      <c r="BU395" s="355"/>
      <c r="BV395" s="355"/>
      <c r="BW395" s="355"/>
      <c r="BX395" s="355"/>
      <c r="BY395" s="355"/>
      <c r="BZ395" s="76">
        <f t="shared" si="123"/>
        <v>0</v>
      </c>
      <c r="CA395" s="355"/>
      <c r="CB395" s="355"/>
      <c r="CC395" s="355"/>
      <c r="CD395" s="355"/>
      <c r="CE395" s="355"/>
      <c r="CF395" s="355"/>
      <c r="CG395" s="76">
        <f t="shared" si="124"/>
        <v>0</v>
      </c>
      <c r="CH395" s="355"/>
      <c r="CI395" s="355"/>
      <c r="CJ395" s="355"/>
      <c r="CK395" s="355"/>
      <c r="CL395" s="355"/>
      <c r="CM395" s="355"/>
      <c r="CN395" s="76">
        <f t="shared" si="125"/>
        <v>0</v>
      </c>
      <c r="CP395" s="75">
        <f t="shared" si="126"/>
        <v>380</v>
      </c>
      <c r="CQ395" s="76">
        <f t="shared" si="127"/>
        <v>0</v>
      </c>
      <c r="CR395" s="76">
        <f t="shared" si="128"/>
        <v>0</v>
      </c>
      <c r="CS395" s="76">
        <f t="shared" si="129"/>
        <v>0</v>
      </c>
    </row>
    <row r="396" spans="1:97" ht="18" customHeight="1" x14ac:dyDescent="0.25">
      <c r="A396" s="75">
        <f t="shared" si="130"/>
        <v>381</v>
      </c>
      <c r="B396" s="355"/>
      <c r="C396" s="355"/>
      <c r="D396" s="355"/>
      <c r="E396" s="355"/>
      <c r="F396" s="355"/>
      <c r="G396" s="355"/>
      <c r="H396" s="76">
        <f t="shared" si="132"/>
        <v>0</v>
      </c>
      <c r="I396" s="355"/>
      <c r="J396" s="355"/>
      <c r="K396" s="355"/>
      <c r="L396" s="355"/>
      <c r="M396" s="355"/>
      <c r="N396" s="355"/>
      <c r="O396" s="76">
        <f t="shared" si="133"/>
        <v>0</v>
      </c>
      <c r="P396" s="355"/>
      <c r="Q396" s="355"/>
      <c r="R396" s="355"/>
      <c r="S396" s="355"/>
      <c r="T396" s="355"/>
      <c r="U396" s="355"/>
      <c r="V396" s="76">
        <f t="shared" si="115"/>
        <v>0</v>
      </c>
      <c r="W396" s="355"/>
      <c r="X396" s="355"/>
      <c r="Y396" s="355"/>
      <c r="Z396" s="355"/>
      <c r="AA396" s="355"/>
      <c r="AB396" s="355"/>
      <c r="AC396" s="76">
        <f t="shared" si="116"/>
        <v>0</v>
      </c>
      <c r="AD396" s="355"/>
      <c r="AE396" s="355"/>
      <c r="AF396" s="355"/>
      <c r="AG396" s="355"/>
      <c r="AH396" s="355"/>
      <c r="AI396" s="355"/>
      <c r="AJ396" s="76">
        <f t="shared" si="134"/>
        <v>0</v>
      </c>
      <c r="AK396" s="355"/>
      <c r="AL396" s="355"/>
      <c r="AM396" s="355"/>
      <c r="AN396" s="355"/>
      <c r="AO396" s="355"/>
      <c r="AP396" s="355"/>
      <c r="AQ396" s="76">
        <f t="shared" si="135"/>
        <v>0</v>
      </c>
      <c r="AS396" s="75">
        <f t="shared" si="136"/>
        <v>381</v>
      </c>
      <c r="AT396" s="76">
        <f t="shared" si="117"/>
        <v>0</v>
      </c>
      <c r="AU396" s="76">
        <f t="shared" si="118"/>
        <v>0</v>
      </c>
      <c r="AV396" s="76">
        <f t="shared" si="119"/>
        <v>0</v>
      </c>
      <c r="AX396" s="75">
        <f t="shared" si="131"/>
        <v>381</v>
      </c>
      <c r="AY396" s="355"/>
      <c r="AZ396" s="355"/>
      <c r="BA396" s="355"/>
      <c r="BB396" s="355"/>
      <c r="BC396" s="355"/>
      <c r="BD396" s="355"/>
      <c r="BE396" s="76">
        <f t="shared" si="120"/>
        <v>0</v>
      </c>
      <c r="BF396" s="355"/>
      <c r="BG396" s="355"/>
      <c r="BH396" s="355"/>
      <c r="BI396" s="355"/>
      <c r="BJ396" s="355"/>
      <c r="BK396" s="355"/>
      <c r="BL396" s="76">
        <f t="shared" si="121"/>
        <v>0</v>
      </c>
      <c r="BM396" s="355"/>
      <c r="BN396" s="355"/>
      <c r="BO396" s="355"/>
      <c r="BP396" s="355"/>
      <c r="BQ396" s="355"/>
      <c r="BR396" s="355"/>
      <c r="BS396" s="76">
        <f t="shared" si="122"/>
        <v>0</v>
      </c>
      <c r="BT396" s="355"/>
      <c r="BU396" s="355"/>
      <c r="BV396" s="355"/>
      <c r="BW396" s="355"/>
      <c r="BX396" s="355"/>
      <c r="BY396" s="355"/>
      <c r="BZ396" s="76">
        <f t="shared" si="123"/>
        <v>0</v>
      </c>
      <c r="CA396" s="355"/>
      <c r="CB396" s="355"/>
      <c r="CC396" s="355"/>
      <c r="CD396" s="355"/>
      <c r="CE396" s="355"/>
      <c r="CF396" s="355"/>
      <c r="CG396" s="76">
        <f t="shared" si="124"/>
        <v>0</v>
      </c>
      <c r="CH396" s="355"/>
      <c r="CI396" s="355"/>
      <c r="CJ396" s="355"/>
      <c r="CK396" s="355"/>
      <c r="CL396" s="355"/>
      <c r="CM396" s="355"/>
      <c r="CN396" s="76">
        <f t="shared" si="125"/>
        <v>0</v>
      </c>
      <c r="CP396" s="75">
        <f t="shared" si="126"/>
        <v>381</v>
      </c>
      <c r="CQ396" s="76">
        <f t="shared" si="127"/>
        <v>0</v>
      </c>
      <c r="CR396" s="76">
        <f t="shared" si="128"/>
        <v>0</v>
      </c>
      <c r="CS396" s="76">
        <f t="shared" si="129"/>
        <v>0</v>
      </c>
    </row>
    <row r="397" spans="1:97" ht="18" customHeight="1" x14ac:dyDescent="0.25">
      <c r="A397" s="75">
        <f t="shared" si="130"/>
        <v>382</v>
      </c>
      <c r="B397" s="355"/>
      <c r="C397" s="355"/>
      <c r="D397" s="355"/>
      <c r="E397" s="355"/>
      <c r="F397" s="355"/>
      <c r="G397" s="355"/>
      <c r="H397" s="76">
        <f t="shared" si="132"/>
        <v>0</v>
      </c>
      <c r="I397" s="355"/>
      <c r="J397" s="355"/>
      <c r="K397" s="355"/>
      <c r="L397" s="355"/>
      <c r="M397" s="355"/>
      <c r="N397" s="355"/>
      <c r="O397" s="76">
        <f t="shared" si="133"/>
        <v>0</v>
      </c>
      <c r="P397" s="355"/>
      <c r="Q397" s="355"/>
      <c r="R397" s="355"/>
      <c r="S397" s="355"/>
      <c r="T397" s="355"/>
      <c r="U397" s="355"/>
      <c r="V397" s="76">
        <f t="shared" si="115"/>
        <v>0</v>
      </c>
      <c r="W397" s="355"/>
      <c r="X397" s="355"/>
      <c r="Y397" s="355"/>
      <c r="Z397" s="355"/>
      <c r="AA397" s="355"/>
      <c r="AB397" s="355"/>
      <c r="AC397" s="76">
        <f t="shared" si="116"/>
        <v>0</v>
      </c>
      <c r="AD397" s="355"/>
      <c r="AE397" s="355"/>
      <c r="AF397" s="355"/>
      <c r="AG397" s="355"/>
      <c r="AH397" s="355"/>
      <c r="AI397" s="355"/>
      <c r="AJ397" s="76">
        <f t="shared" si="134"/>
        <v>0</v>
      </c>
      <c r="AK397" s="355"/>
      <c r="AL397" s="355"/>
      <c r="AM397" s="355"/>
      <c r="AN397" s="355"/>
      <c r="AO397" s="355"/>
      <c r="AP397" s="355"/>
      <c r="AQ397" s="76">
        <f t="shared" si="135"/>
        <v>0</v>
      </c>
      <c r="AS397" s="75">
        <f t="shared" si="136"/>
        <v>382</v>
      </c>
      <c r="AT397" s="76">
        <f t="shared" si="117"/>
        <v>0</v>
      </c>
      <c r="AU397" s="76">
        <f t="shared" si="118"/>
        <v>0</v>
      </c>
      <c r="AV397" s="76">
        <f t="shared" si="119"/>
        <v>0</v>
      </c>
      <c r="AX397" s="75">
        <f t="shared" si="131"/>
        <v>382</v>
      </c>
      <c r="AY397" s="355"/>
      <c r="AZ397" s="355"/>
      <c r="BA397" s="355"/>
      <c r="BB397" s="355"/>
      <c r="BC397" s="355"/>
      <c r="BD397" s="355"/>
      <c r="BE397" s="76">
        <f t="shared" si="120"/>
        <v>0</v>
      </c>
      <c r="BF397" s="355"/>
      <c r="BG397" s="355"/>
      <c r="BH397" s="355"/>
      <c r="BI397" s="355"/>
      <c r="BJ397" s="355"/>
      <c r="BK397" s="355"/>
      <c r="BL397" s="76">
        <f t="shared" si="121"/>
        <v>0</v>
      </c>
      <c r="BM397" s="355"/>
      <c r="BN397" s="355"/>
      <c r="BO397" s="355"/>
      <c r="BP397" s="355"/>
      <c r="BQ397" s="355"/>
      <c r="BR397" s="355"/>
      <c r="BS397" s="76">
        <f t="shared" si="122"/>
        <v>0</v>
      </c>
      <c r="BT397" s="355"/>
      <c r="BU397" s="355"/>
      <c r="BV397" s="355"/>
      <c r="BW397" s="355"/>
      <c r="BX397" s="355"/>
      <c r="BY397" s="355"/>
      <c r="BZ397" s="76">
        <f t="shared" si="123"/>
        <v>0</v>
      </c>
      <c r="CA397" s="355"/>
      <c r="CB397" s="355"/>
      <c r="CC397" s="355"/>
      <c r="CD397" s="355"/>
      <c r="CE397" s="355"/>
      <c r="CF397" s="355"/>
      <c r="CG397" s="76">
        <f t="shared" si="124"/>
        <v>0</v>
      </c>
      <c r="CH397" s="355"/>
      <c r="CI397" s="355"/>
      <c r="CJ397" s="355"/>
      <c r="CK397" s="355"/>
      <c r="CL397" s="355"/>
      <c r="CM397" s="355"/>
      <c r="CN397" s="76">
        <f t="shared" si="125"/>
        <v>0</v>
      </c>
      <c r="CP397" s="75">
        <f t="shared" si="126"/>
        <v>382</v>
      </c>
      <c r="CQ397" s="76">
        <f t="shared" si="127"/>
        <v>0</v>
      </c>
      <c r="CR397" s="76">
        <f t="shared" si="128"/>
        <v>0</v>
      </c>
      <c r="CS397" s="76">
        <f t="shared" si="129"/>
        <v>0</v>
      </c>
    </row>
    <row r="398" spans="1:97" ht="18" customHeight="1" x14ac:dyDescent="0.25">
      <c r="A398" s="75">
        <f t="shared" si="130"/>
        <v>383</v>
      </c>
      <c r="B398" s="355"/>
      <c r="C398" s="355"/>
      <c r="D398" s="355"/>
      <c r="E398" s="355"/>
      <c r="F398" s="355"/>
      <c r="G398" s="355"/>
      <c r="H398" s="76">
        <f t="shared" si="132"/>
        <v>0</v>
      </c>
      <c r="I398" s="355"/>
      <c r="J398" s="355"/>
      <c r="K398" s="355"/>
      <c r="L398" s="355"/>
      <c r="M398" s="355"/>
      <c r="N398" s="355"/>
      <c r="O398" s="76">
        <f t="shared" si="133"/>
        <v>0</v>
      </c>
      <c r="P398" s="355"/>
      <c r="Q398" s="355"/>
      <c r="R398" s="355"/>
      <c r="S398" s="355"/>
      <c r="T398" s="355"/>
      <c r="U398" s="355"/>
      <c r="V398" s="76">
        <f t="shared" si="115"/>
        <v>0</v>
      </c>
      <c r="W398" s="355"/>
      <c r="X398" s="355"/>
      <c r="Y398" s="355"/>
      <c r="Z398" s="355"/>
      <c r="AA398" s="355"/>
      <c r="AB398" s="355"/>
      <c r="AC398" s="76">
        <f t="shared" si="116"/>
        <v>0</v>
      </c>
      <c r="AD398" s="355"/>
      <c r="AE398" s="355"/>
      <c r="AF398" s="355"/>
      <c r="AG398" s="355"/>
      <c r="AH398" s="355"/>
      <c r="AI398" s="355"/>
      <c r="AJ398" s="76">
        <f t="shared" si="134"/>
        <v>0</v>
      </c>
      <c r="AK398" s="355"/>
      <c r="AL398" s="355"/>
      <c r="AM398" s="355"/>
      <c r="AN398" s="355"/>
      <c r="AO398" s="355"/>
      <c r="AP398" s="355"/>
      <c r="AQ398" s="76">
        <f t="shared" si="135"/>
        <v>0</v>
      </c>
      <c r="AS398" s="75">
        <f t="shared" si="136"/>
        <v>383</v>
      </c>
      <c r="AT398" s="76">
        <f t="shared" si="117"/>
        <v>0</v>
      </c>
      <c r="AU398" s="76">
        <f t="shared" si="118"/>
        <v>0</v>
      </c>
      <c r="AV398" s="76">
        <f t="shared" si="119"/>
        <v>0</v>
      </c>
      <c r="AX398" s="75">
        <f t="shared" si="131"/>
        <v>383</v>
      </c>
      <c r="AY398" s="355"/>
      <c r="AZ398" s="355"/>
      <c r="BA398" s="355"/>
      <c r="BB398" s="355"/>
      <c r="BC398" s="355"/>
      <c r="BD398" s="355"/>
      <c r="BE398" s="76">
        <f t="shared" si="120"/>
        <v>0</v>
      </c>
      <c r="BF398" s="355"/>
      <c r="BG398" s="355"/>
      <c r="BH398" s="355"/>
      <c r="BI398" s="355"/>
      <c r="BJ398" s="355"/>
      <c r="BK398" s="355"/>
      <c r="BL398" s="76">
        <f t="shared" si="121"/>
        <v>0</v>
      </c>
      <c r="BM398" s="355"/>
      <c r="BN398" s="355"/>
      <c r="BO398" s="355"/>
      <c r="BP398" s="355"/>
      <c r="BQ398" s="355"/>
      <c r="BR398" s="355"/>
      <c r="BS398" s="76">
        <f t="shared" si="122"/>
        <v>0</v>
      </c>
      <c r="BT398" s="355"/>
      <c r="BU398" s="355"/>
      <c r="BV398" s="355"/>
      <c r="BW398" s="355"/>
      <c r="BX398" s="355"/>
      <c r="BY398" s="355"/>
      <c r="BZ398" s="76">
        <f t="shared" si="123"/>
        <v>0</v>
      </c>
      <c r="CA398" s="355"/>
      <c r="CB398" s="355"/>
      <c r="CC398" s="355"/>
      <c r="CD398" s="355"/>
      <c r="CE398" s="355"/>
      <c r="CF398" s="355"/>
      <c r="CG398" s="76">
        <f t="shared" si="124"/>
        <v>0</v>
      </c>
      <c r="CH398" s="355"/>
      <c r="CI398" s="355"/>
      <c r="CJ398" s="355"/>
      <c r="CK398" s="355"/>
      <c r="CL398" s="355"/>
      <c r="CM398" s="355"/>
      <c r="CN398" s="76">
        <f t="shared" si="125"/>
        <v>0</v>
      </c>
      <c r="CP398" s="75">
        <f t="shared" si="126"/>
        <v>383</v>
      </c>
      <c r="CQ398" s="76">
        <f t="shared" si="127"/>
        <v>0</v>
      </c>
      <c r="CR398" s="76">
        <f t="shared" si="128"/>
        <v>0</v>
      </c>
      <c r="CS398" s="76">
        <f t="shared" si="129"/>
        <v>0</v>
      </c>
    </row>
    <row r="399" spans="1:97" ht="18" customHeight="1" x14ac:dyDescent="0.25">
      <c r="A399" s="75">
        <f t="shared" si="130"/>
        <v>384</v>
      </c>
      <c r="B399" s="355"/>
      <c r="C399" s="355"/>
      <c r="D399" s="355"/>
      <c r="E399" s="355"/>
      <c r="F399" s="355"/>
      <c r="G399" s="355"/>
      <c r="H399" s="76">
        <f t="shared" si="132"/>
        <v>0</v>
      </c>
      <c r="I399" s="355"/>
      <c r="J399" s="355"/>
      <c r="K399" s="355"/>
      <c r="L399" s="355"/>
      <c r="M399" s="355"/>
      <c r="N399" s="355"/>
      <c r="O399" s="76">
        <f t="shared" si="133"/>
        <v>0</v>
      </c>
      <c r="P399" s="355"/>
      <c r="Q399" s="355"/>
      <c r="R399" s="355"/>
      <c r="S399" s="355"/>
      <c r="T399" s="355"/>
      <c r="U399" s="355"/>
      <c r="V399" s="76">
        <f t="shared" si="115"/>
        <v>0</v>
      </c>
      <c r="W399" s="355"/>
      <c r="X399" s="355"/>
      <c r="Y399" s="355"/>
      <c r="Z399" s="355"/>
      <c r="AA399" s="355"/>
      <c r="AB399" s="355"/>
      <c r="AC399" s="76">
        <f t="shared" si="116"/>
        <v>0</v>
      </c>
      <c r="AD399" s="355"/>
      <c r="AE399" s="355"/>
      <c r="AF399" s="355"/>
      <c r="AG399" s="355"/>
      <c r="AH399" s="355"/>
      <c r="AI399" s="355"/>
      <c r="AJ399" s="76">
        <f t="shared" si="134"/>
        <v>0</v>
      </c>
      <c r="AK399" s="355"/>
      <c r="AL399" s="355"/>
      <c r="AM399" s="355"/>
      <c r="AN399" s="355"/>
      <c r="AO399" s="355"/>
      <c r="AP399" s="355"/>
      <c r="AQ399" s="76">
        <f t="shared" si="135"/>
        <v>0</v>
      </c>
      <c r="AS399" s="75">
        <f t="shared" si="136"/>
        <v>384</v>
      </c>
      <c r="AT399" s="76">
        <f t="shared" si="117"/>
        <v>0</v>
      </c>
      <c r="AU399" s="76">
        <f t="shared" si="118"/>
        <v>0</v>
      </c>
      <c r="AV399" s="76">
        <f t="shared" si="119"/>
        <v>0</v>
      </c>
      <c r="AX399" s="75">
        <f t="shared" si="131"/>
        <v>384</v>
      </c>
      <c r="AY399" s="355"/>
      <c r="AZ399" s="355"/>
      <c r="BA399" s="355"/>
      <c r="BB399" s="355"/>
      <c r="BC399" s="355"/>
      <c r="BD399" s="355"/>
      <c r="BE399" s="76">
        <f t="shared" si="120"/>
        <v>0</v>
      </c>
      <c r="BF399" s="355"/>
      <c r="BG399" s="355"/>
      <c r="BH399" s="355"/>
      <c r="BI399" s="355"/>
      <c r="BJ399" s="355"/>
      <c r="BK399" s="355"/>
      <c r="BL399" s="76">
        <f t="shared" si="121"/>
        <v>0</v>
      </c>
      <c r="BM399" s="355"/>
      <c r="BN399" s="355"/>
      <c r="BO399" s="355"/>
      <c r="BP399" s="355"/>
      <c r="BQ399" s="355"/>
      <c r="BR399" s="355"/>
      <c r="BS399" s="76">
        <f t="shared" si="122"/>
        <v>0</v>
      </c>
      <c r="BT399" s="355"/>
      <c r="BU399" s="355"/>
      <c r="BV399" s="355"/>
      <c r="BW399" s="355"/>
      <c r="BX399" s="355"/>
      <c r="BY399" s="355"/>
      <c r="BZ399" s="76">
        <f t="shared" si="123"/>
        <v>0</v>
      </c>
      <c r="CA399" s="355"/>
      <c r="CB399" s="355"/>
      <c r="CC399" s="355"/>
      <c r="CD399" s="355"/>
      <c r="CE399" s="355"/>
      <c r="CF399" s="355"/>
      <c r="CG399" s="76">
        <f t="shared" si="124"/>
        <v>0</v>
      </c>
      <c r="CH399" s="355"/>
      <c r="CI399" s="355"/>
      <c r="CJ399" s="355"/>
      <c r="CK399" s="355"/>
      <c r="CL399" s="355"/>
      <c r="CM399" s="355"/>
      <c r="CN399" s="76">
        <f t="shared" si="125"/>
        <v>0</v>
      </c>
      <c r="CP399" s="75">
        <f t="shared" si="126"/>
        <v>384</v>
      </c>
      <c r="CQ399" s="76">
        <f t="shared" si="127"/>
        <v>0</v>
      </c>
      <c r="CR399" s="76">
        <f t="shared" si="128"/>
        <v>0</v>
      </c>
      <c r="CS399" s="76">
        <f t="shared" si="129"/>
        <v>0</v>
      </c>
    </row>
    <row r="400" spans="1:97" ht="18" customHeight="1" x14ac:dyDescent="0.25">
      <c r="A400" s="75">
        <f t="shared" si="130"/>
        <v>385</v>
      </c>
      <c r="B400" s="355"/>
      <c r="C400" s="355"/>
      <c r="D400" s="355"/>
      <c r="E400" s="355"/>
      <c r="F400" s="355"/>
      <c r="G400" s="355"/>
      <c r="H400" s="76">
        <f t="shared" si="132"/>
        <v>0</v>
      </c>
      <c r="I400" s="355"/>
      <c r="J400" s="355"/>
      <c r="K400" s="355"/>
      <c r="L400" s="355"/>
      <c r="M400" s="355"/>
      <c r="N400" s="355"/>
      <c r="O400" s="76">
        <f t="shared" si="133"/>
        <v>0</v>
      </c>
      <c r="P400" s="355"/>
      <c r="Q400" s="355"/>
      <c r="R400" s="355"/>
      <c r="S400" s="355"/>
      <c r="T400" s="355"/>
      <c r="U400" s="355"/>
      <c r="V400" s="76">
        <f t="shared" si="115"/>
        <v>0</v>
      </c>
      <c r="W400" s="355"/>
      <c r="X400" s="355"/>
      <c r="Y400" s="355"/>
      <c r="Z400" s="355"/>
      <c r="AA400" s="355"/>
      <c r="AB400" s="355"/>
      <c r="AC400" s="76">
        <f t="shared" si="116"/>
        <v>0</v>
      </c>
      <c r="AD400" s="355"/>
      <c r="AE400" s="355"/>
      <c r="AF400" s="355"/>
      <c r="AG400" s="355"/>
      <c r="AH400" s="355"/>
      <c r="AI400" s="355"/>
      <c r="AJ400" s="76">
        <f t="shared" si="134"/>
        <v>0</v>
      </c>
      <c r="AK400" s="355"/>
      <c r="AL400" s="355"/>
      <c r="AM400" s="355"/>
      <c r="AN400" s="355"/>
      <c r="AO400" s="355"/>
      <c r="AP400" s="355"/>
      <c r="AQ400" s="76">
        <f t="shared" si="135"/>
        <v>0</v>
      </c>
      <c r="AS400" s="75">
        <f t="shared" si="136"/>
        <v>385</v>
      </c>
      <c r="AT400" s="76">
        <f t="shared" si="117"/>
        <v>0</v>
      </c>
      <c r="AU400" s="76">
        <f t="shared" si="118"/>
        <v>0</v>
      </c>
      <c r="AV400" s="76">
        <f t="shared" si="119"/>
        <v>0</v>
      </c>
      <c r="AX400" s="75">
        <f t="shared" si="131"/>
        <v>385</v>
      </c>
      <c r="AY400" s="355"/>
      <c r="AZ400" s="355"/>
      <c r="BA400" s="355"/>
      <c r="BB400" s="355"/>
      <c r="BC400" s="355"/>
      <c r="BD400" s="355"/>
      <c r="BE400" s="76">
        <f t="shared" si="120"/>
        <v>0</v>
      </c>
      <c r="BF400" s="355"/>
      <c r="BG400" s="355"/>
      <c r="BH400" s="355"/>
      <c r="BI400" s="355"/>
      <c r="BJ400" s="355"/>
      <c r="BK400" s="355"/>
      <c r="BL400" s="76">
        <f t="shared" si="121"/>
        <v>0</v>
      </c>
      <c r="BM400" s="355"/>
      <c r="BN400" s="355"/>
      <c r="BO400" s="355"/>
      <c r="BP400" s="355"/>
      <c r="BQ400" s="355"/>
      <c r="BR400" s="355"/>
      <c r="BS400" s="76">
        <f t="shared" si="122"/>
        <v>0</v>
      </c>
      <c r="BT400" s="355"/>
      <c r="BU400" s="355"/>
      <c r="BV400" s="355"/>
      <c r="BW400" s="355"/>
      <c r="BX400" s="355"/>
      <c r="BY400" s="355"/>
      <c r="BZ400" s="76">
        <f t="shared" si="123"/>
        <v>0</v>
      </c>
      <c r="CA400" s="355"/>
      <c r="CB400" s="355"/>
      <c r="CC400" s="355"/>
      <c r="CD400" s="355"/>
      <c r="CE400" s="355"/>
      <c r="CF400" s="355"/>
      <c r="CG400" s="76">
        <f t="shared" si="124"/>
        <v>0</v>
      </c>
      <c r="CH400" s="355"/>
      <c r="CI400" s="355"/>
      <c r="CJ400" s="355"/>
      <c r="CK400" s="355"/>
      <c r="CL400" s="355"/>
      <c r="CM400" s="355"/>
      <c r="CN400" s="76">
        <f t="shared" si="125"/>
        <v>0</v>
      </c>
      <c r="CP400" s="75">
        <f t="shared" si="126"/>
        <v>385</v>
      </c>
      <c r="CQ400" s="76">
        <f t="shared" si="127"/>
        <v>0</v>
      </c>
      <c r="CR400" s="76">
        <f t="shared" si="128"/>
        <v>0</v>
      </c>
      <c r="CS400" s="76">
        <f t="shared" si="129"/>
        <v>0</v>
      </c>
    </row>
    <row r="401" spans="1:97" ht="18" customHeight="1" x14ac:dyDescent="0.25">
      <c r="A401" s="75">
        <f t="shared" si="130"/>
        <v>386</v>
      </c>
      <c r="B401" s="355"/>
      <c r="C401" s="355"/>
      <c r="D401" s="355"/>
      <c r="E401" s="355"/>
      <c r="F401" s="355"/>
      <c r="G401" s="355"/>
      <c r="H401" s="76">
        <f t="shared" si="132"/>
        <v>0</v>
      </c>
      <c r="I401" s="355"/>
      <c r="J401" s="355"/>
      <c r="K401" s="355"/>
      <c r="L401" s="355"/>
      <c r="M401" s="355"/>
      <c r="N401" s="355"/>
      <c r="O401" s="76">
        <f t="shared" si="133"/>
        <v>0</v>
      </c>
      <c r="P401" s="355"/>
      <c r="Q401" s="355"/>
      <c r="R401" s="355"/>
      <c r="S401" s="355"/>
      <c r="T401" s="355"/>
      <c r="U401" s="355"/>
      <c r="V401" s="76">
        <f t="shared" ref="V401:V464" si="137">SUM(Q401:T401)-P401-U401</f>
        <v>0</v>
      </c>
      <c r="W401" s="355"/>
      <c r="X401" s="355"/>
      <c r="Y401" s="355"/>
      <c r="Z401" s="355"/>
      <c r="AA401" s="355"/>
      <c r="AB401" s="355"/>
      <c r="AC401" s="76">
        <f t="shared" ref="AC401:AC464" si="138">SUM(X401:AA401)-W401-AB401</f>
        <v>0</v>
      </c>
      <c r="AD401" s="355"/>
      <c r="AE401" s="355"/>
      <c r="AF401" s="355"/>
      <c r="AG401" s="355"/>
      <c r="AH401" s="355"/>
      <c r="AI401" s="355"/>
      <c r="AJ401" s="76">
        <f t="shared" si="134"/>
        <v>0</v>
      </c>
      <c r="AK401" s="355"/>
      <c r="AL401" s="355"/>
      <c r="AM401" s="355"/>
      <c r="AN401" s="355"/>
      <c r="AO401" s="355"/>
      <c r="AP401" s="355"/>
      <c r="AQ401" s="76">
        <f t="shared" si="135"/>
        <v>0</v>
      </c>
      <c r="AS401" s="75">
        <f t="shared" si="136"/>
        <v>386</v>
      </c>
      <c r="AT401" s="76">
        <f t="shared" ref="AT401:AT464" si="139">H401+O401</f>
        <v>0</v>
      </c>
      <c r="AU401" s="76">
        <f t="shared" ref="AU401:AU464" si="140">AC401+V401</f>
        <v>0</v>
      </c>
      <c r="AV401" s="76">
        <f t="shared" ref="AV401:AV464" si="141">AJ401+AQ401</f>
        <v>0</v>
      </c>
      <c r="AX401" s="75">
        <f t="shared" si="131"/>
        <v>386</v>
      </c>
      <c r="AY401" s="355"/>
      <c r="AZ401" s="355"/>
      <c r="BA401" s="355"/>
      <c r="BB401" s="355"/>
      <c r="BC401" s="355"/>
      <c r="BD401" s="355"/>
      <c r="BE401" s="76">
        <f t="shared" ref="BE401:BE464" si="142">SUM(AZ401:BC401)-AY401-BD401</f>
        <v>0</v>
      </c>
      <c r="BF401" s="355"/>
      <c r="BG401" s="355"/>
      <c r="BH401" s="355"/>
      <c r="BI401" s="355"/>
      <c r="BJ401" s="355"/>
      <c r="BK401" s="355"/>
      <c r="BL401" s="76">
        <f t="shared" ref="BL401:BL464" si="143">SUM(BG401:BJ401)-BF401-BK401</f>
        <v>0</v>
      </c>
      <c r="BM401" s="355"/>
      <c r="BN401" s="355"/>
      <c r="BO401" s="355"/>
      <c r="BP401" s="355"/>
      <c r="BQ401" s="355"/>
      <c r="BR401" s="355"/>
      <c r="BS401" s="76">
        <f t="shared" ref="BS401:BS464" si="144">SUM(BN401:BQ401)-BM401-BR401</f>
        <v>0</v>
      </c>
      <c r="BT401" s="355"/>
      <c r="BU401" s="355"/>
      <c r="BV401" s="355"/>
      <c r="BW401" s="355"/>
      <c r="BX401" s="355"/>
      <c r="BY401" s="355"/>
      <c r="BZ401" s="76">
        <f t="shared" ref="BZ401:BZ464" si="145">SUM(BU401:BX401)-BT401-BY401</f>
        <v>0</v>
      </c>
      <c r="CA401" s="355"/>
      <c r="CB401" s="355"/>
      <c r="CC401" s="355"/>
      <c r="CD401" s="355"/>
      <c r="CE401" s="355"/>
      <c r="CF401" s="355"/>
      <c r="CG401" s="76">
        <f t="shared" ref="CG401:CG464" si="146">SUM(CB401:CE401)-CA401-CF401</f>
        <v>0</v>
      </c>
      <c r="CH401" s="355"/>
      <c r="CI401" s="355"/>
      <c r="CJ401" s="355"/>
      <c r="CK401" s="355"/>
      <c r="CL401" s="355"/>
      <c r="CM401" s="355"/>
      <c r="CN401" s="76">
        <f t="shared" ref="CN401:CN464" si="147">SUM(CI401:CL401)-CH401-CM401</f>
        <v>0</v>
      </c>
      <c r="CP401" s="75">
        <f t="shared" ref="CP401:CP464" si="148">AX401</f>
        <v>386</v>
      </c>
      <c r="CQ401" s="76">
        <f t="shared" ref="CQ401:CQ464" si="149">BE401+BL401</f>
        <v>0</v>
      </c>
      <c r="CR401" s="76">
        <f t="shared" ref="CR401:CR464" si="150">BZ401+BS401</f>
        <v>0</v>
      </c>
      <c r="CS401" s="76">
        <f t="shared" ref="CS401:CS464" si="151">CG401+CN401</f>
        <v>0</v>
      </c>
    </row>
    <row r="402" spans="1:97" ht="18" customHeight="1" x14ac:dyDescent="0.25">
      <c r="A402" s="75">
        <f t="shared" ref="A402:A465" si="152">A401+1</f>
        <v>387</v>
      </c>
      <c r="B402" s="355"/>
      <c r="C402" s="355"/>
      <c r="D402" s="355"/>
      <c r="E402" s="355"/>
      <c r="F402" s="355"/>
      <c r="G402" s="355"/>
      <c r="H402" s="76">
        <f t="shared" si="132"/>
        <v>0</v>
      </c>
      <c r="I402" s="355"/>
      <c r="J402" s="355"/>
      <c r="K402" s="355"/>
      <c r="L402" s="355"/>
      <c r="M402" s="355"/>
      <c r="N402" s="355"/>
      <c r="O402" s="76">
        <f t="shared" si="133"/>
        <v>0</v>
      </c>
      <c r="P402" s="355"/>
      <c r="Q402" s="355"/>
      <c r="R402" s="355"/>
      <c r="S402" s="355"/>
      <c r="T402" s="355"/>
      <c r="U402" s="355"/>
      <c r="V402" s="76">
        <f t="shared" si="137"/>
        <v>0</v>
      </c>
      <c r="W402" s="355"/>
      <c r="X402" s="355"/>
      <c r="Y402" s="355"/>
      <c r="Z402" s="355"/>
      <c r="AA402" s="355"/>
      <c r="AB402" s="355"/>
      <c r="AC402" s="76">
        <f t="shared" si="138"/>
        <v>0</v>
      </c>
      <c r="AD402" s="355"/>
      <c r="AE402" s="355"/>
      <c r="AF402" s="355"/>
      <c r="AG402" s="355"/>
      <c r="AH402" s="355"/>
      <c r="AI402" s="355"/>
      <c r="AJ402" s="76">
        <f t="shared" si="134"/>
        <v>0</v>
      </c>
      <c r="AK402" s="355"/>
      <c r="AL402" s="355"/>
      <c r="AM402" s="355"/>
      <c r="AN402" s="355"/>
      <c r="AO402" s="355"/>
      <c r="AP402" s="355"/>
      <c r="AQ402" s="76">
        <f t="shared" si="135"/>
        <v>0</v>
      </c>
      <c r="AS402" s="75">
        <f t="shared" si="136"/>
        <v>387</v>
      </c>
      <c r="AT402" s="76">
        <f t="shared" si="139"/>
        <v>0</v>
      </c>
      <c r="AU402" s="76">
        <f t="shared" si="140"/>
        <v>0</v>
      </c>
      <c r="AV402" s="76">
        <f t="shared" si="141"/>
        <v>0</v>
      </c>
      <c r="AX402" s="75">
        <f t="shared" ref="AX402:AX465" si="153">AX401+1</f>
        <v>387</v>
      </c>
      <c r="AY402" s="355"/>
      <c r="AZ402" s="355"/>
      <c r="BA402" s="355"/>
      <c r="BB402" s="355"/>
      <c r="BC402" s="355"/>
      <c r="BD402" s="355"/>
      <c r="BE402" s="76">
        <f t="shared" si="142"/>
        <v>0</v>
      </c>
      <c r="BF402" s="355"/>
      <c r="BG402" s="355"/>
      <c r="BH402" s="355"/>
      <c r="BI402" s="355"/>
      <c r="BJ402" s="355"/>
      <c r="BK402" s="355"/>
      <c r="BL402" s="76">
        <f t="shared" si="143"/>
        <v>0</v>
      </c>
      <c r="BM402" s="355"/>
      <c r="BN402" s="355"/>
      <c r="BO402" s="355"/>
      <c r="BP402" s="355"/>
      <c r="BQ402" s="355"/>
      <c r="BR402" s="355"/>
      <c r="BS402" s="76">
        <f t="shared" si="144"/>
        <v>0</v>
      </c>
      <c r="BT402" s="355"/>
      <c r="BU402" s="355"/>
      <c r="BV402" s="355"/>
      <c r="BW402" s="355"/>
      <c r="BX402" s="355"/>
      <c r="BY402" s="355"/>
      <c r="BZ402" s="76">
        <f t="shared" si="145"/>
        <v>0</v>
      </c>
      <c r="CA402" s="355"/>
      <c r="CB402" s="355"/>
      <c r="CC402" s="355"/>
      <c r="CD402" s="355"/>
      <c r="CE402" s="355"/>
      <c r="CF402" s="355"/>
      <c r="CG402" s="76">
        <f t="shared" si="146"/>
        <v>0</v>
      </c>
      <c r="CH402" s="355"/>
      <c r="CI402" s="355"/>
      <c r="CJ402" s="355"/>
      <c r="CK402" s="355"/>
      <c r="CL402" s="355"/>
      <c r="CM402" s="355"/>
      <c r="CN402" s="76">
        <f t="shared" si="147"/>
        <v>0</v>
      </c>
      <c r="CP402" s="75">
        <f t="shared" si="148"/>
        <v>387</v>
      </c>
      <c r="CQ402" s="76">
        <f t="shared" si="149"/>
        <v>0</v>
      </c>
      <c r="CR402" s="76">
        <f t="shared" si="150"/>
        <v>0</v>
      </c>
      <c r="CS402" s="76">
        <f t="shared" si="151"/>
        <v>0</v>
      </c>
    </row>
    <row r="403" spans="1:97" ht="18" customHeight="1" x14ac:dyDescent="0.25">
      <c r="A403" s="75">
        <f t="shared" si="152"/>
        <v>388</v>
      </c>
      <c r="B403" s="355"/>
      <c r="C403" s="355"/>
      <c r="D403" s="355"/>
      <c r="E403" s="355"/>
      <c r="F403" s="355"/>
      <c r="G403" s="355"/>
      <c r="H403" s="76">
        <f t="shared" si="132"/>
        <v>0</v>
      </c>
      <c r="I403" s="355"/>
      <c r="J403" s="355"/>
      <c r="K403" s="355"/>
      <c r="L403" s="355"/>
      <c r="M403" s="355"/>
      <c r="N403" s="355"/>
      <c r="O403" s="76">
        <f t="shared" si="133"/>
        <v>0</v>
      </c>
      <c r="P403" s="355"/>
      <c r="Q403" s="355"/>
      <c r="R403" s="355"/>
      <c r="S403" s="355"/>
      <c r="T403" s="355"/>
      <c r="U403" s="355"/>
      <c r="V403" s="76">
        <f t="shared" si="137"/>
        <v>0</v>
      </c>
      <c r="W403" s="355"/>
      <c r="X403" s="355"/>
      <c r="Y403" s="355"/>
      <c r="Z403" s="355"/>
      <c r="AA403" s="355"/>
      <c r="AB403" s="355"/>
      <c r="AC403" s="76">
        <f t="shared" si="138"/>
        <v>0</v>
      </c>
      <c r="AD403" s="355"/>
      <c r="AE403" s="355"/>
      <c r="AF403" s="355"/>
      <c r="AG403" s="355"/>
      <c r="AH403" s="355"/>
      <c r="AI403" s="355"/>
      <c r="AJ403" s="76">
        <f t="shared" si="134"/>
        <v>0</v>
      </c>
      <c r="AK403" s="355"/>
      <c r="AL403" s="355"/>
      <c r="AM403" s="355"/>
      <c r="AN403" s="355"/>
      <c r="AO403" s="355"/>
      <c r="AP403" s="355"/>
      <c r="AQ403" s="76">
        <f t="shared" si="135"/>
        <v>0</v>
      </c>
      <c r="AS403" s="75">
        <f t="shared" si="136"/>
        <v>388</v>
      </c>
      <c r="AT403" s="76">
        <f t="shared" si="139"/>
        <v>0</v>
      </c>
      <c r="AU403" s="76">
        <f t="shared" si="140"/>
        <v>0</v>
      </c>
      <c r="AV403" s="76">
        <f t="shared" si="141"/>
        <v>0</v>
      </c>
      <c r="AX403" s="75">
        <f t="shared" si="153"/>
        <v>388</v>
      </c>
      <c r="AY403" s="355"/>
      <c r="AZ403" s="355"/>
      <c r="BA403" s="355"/>
      <c r="BB403" s="355"/>
      <c r="BC403" s="355"/>
      <c r="BD403" s="355"/>
      <c r="BE403" s="76">
        <f t="shared" si="142"/>
        <v>0</v>
      </c>
      <c r="BF403" s="355"/>
      <c r="BG403" s="355"/>
      <c r="BH403" s="355"/>
      <c r="BI403" s="355"/>
      <c r="BJ403" s="355"/>
      <c r="BK403" s="355"/>
      <c r="BL403" s="76">
        <f t="shared" si="143"/>
        <v>0</v>
      </c>
      <c r="BM403" s="355"/>
      <c r="BN403" s="355"/>
      <c r="BO403" s="355"/>
      <c r="BP403" s="355"/>
      <c r="BQ403" s="355"/>
      <c r="BR403" s="355"/>
      <c r="BS403" s="76">
        <f t="shared" si="144"/>
        <v>0</v>
      </c>
      <c r="BT403" s="355"/>
      <c r="BU403" s="355"/>
      <c r="BV403" s="355"/>
      <c r="BW403" s="355"/>
      <c r="BX403" s="355"/>
      <c r="BY403" s="355"/>
      <c r="BZ403" s="76">
        <f t="shared" si="145"/>
        <v>0</v>
      </c>
      <c r="CA403" s="355"/>
      <c r="CB403" s="355"/>
      <c r="CC403" s="355"/>
      <c r="CD403" s="355"/>
      <c r="CE403" s="355"/>
      <c r="CF403" s="355"/>
      <c r="CG403" s="76">
        <f t="shared" si="146"/>
        <v>0</v>
      </c>
      <c r="CH403" s="355"/>
      <c r="CI403" s="355"/>
      <c r="CJ403" s="355"/>
      <c r="CK403" s="355"/>
      <c r="CL403" s="355"/>
      <c r="CM403" s="355"/>
      <c r="CN403" s="76">
        <f t="shared" si="147"/>
        <v>0</v>
      </c>
      <c r="CP403" s="75">
        <f t="shared" si="148"/>
        <v>388</v>
      </c>
      <c r="CQ403" s="76">
        <f t="shared" si="149"/>
        <v>0</v>
      </c>
      <c r="CR403" s="76">
        <f t="shared" si="150"/>
        <v>0</v>
      </c>
      <c r="CS403" s="76">
        <f t="shared" si="151"/>
        <v>0</v>
      </c>
    </row>
    <row r="404" spans="1:97" ht="18" customHeight="1" x14ac:dyDescent="0.25">
      <c r="A404" s="75">
        <f t="shared" si="152"/>
        <v>389</v>
      </c>
      <c r="B404" s="355"/>
      <c r="C404" s="355"/>
      <c r="D404" s="355"/>
      <c r="E404" s="355"/>
      <c r="F404" s="355"/>
      <c r="G404" s="355"/>
      <c r="H404" s="76">
        <f t="shared" si="132"/>
        <v>0</v>
      </c>
      <c r="I404" s="355"/>
      <c r="J404" s="355"/>
      <c r="K404" s="355"/>
      <c r="L404" s="355"/>
      <c r="M404" s="355"/>
      <c r="N404" s="355"/>
      <c r="O404" s="76">
        <f t="shared" si="133"/>
        <v>0</v>
      </c>
      <c r="P404" s="355"/>
      <c r="Q404" s="355"/>
      <c r="R404" s="355"/>
      <c r="S404" s="355"/>
      <c r="T404" s="355"/>
      <c r="U404" s="355"/>
      <c r="V404" s="76">
        <f t="shared" si="137"/>
        <v>0</v>
      </c>
      <c r="W404" s="355"/>
      <c r="X404" s="355"/>
      <c r="Y404" s="355"/>
      <c r="Z404" s="355"/>
      <c r="AA404" s="355"/>
      <c r="AB404" s="355"/>
      <c r="AC404" s="76">
        <f t="shared" si="138"/>
        <v>0</v>
      </c>
      <c r="AD404" s="355"/>
      <c r="AE404" s="355"/>
      <c r="AF404" s="355"/>
      <c r="AG404" s="355"/>
      <c r="AH404" s="355"/>
      <c r="AI404" s="355"/>
      <c r="AJ404" s="76">
        <f t="shared" si="134"/>
        <v>0</v>
      </c>
      <c r="AK404" s="355"/>
      <c r="AL404" s="355"/>
      <c r="AM404" s="355"/>
      <c r="AN404" s="355"/>
      <c r="AO404" s="355"/>
      <c r="AP404" s="355"/>
      <c r="AQ404" s="76">
        <f t="shared" si="135"/>
        <v>0</v>
      </c>
      <c r="AS404" s="75">
        <f t="shared" si="136"/>
        <v>389</v>
      </c>
      <c r="AT404" s="76">
        <f t="shared" si="139"/>
        <v>0</v>
      </c>
      <c r="AU404" s="76">
        <f t="shared" si="140"/>
        <v>0</v>
      </c>
      <c r="AV404" s="76">
        <f t="shared" si="141"/>
        <v>0</v>
      </c>
      <c r="AX404" s="75">
        <f t="shared" si="153"/>
        <v>389</v>
      </c>
      <c r="AY404" s="355"/>
      <c r="AZ404" s="355"/>
      <c r="BA404" s="355"/>
      <c r="BB404" s="355"/>
      <c r="BC404" s="355"/>
      <c r="BD404" s="355"/>
      <c r="BE404" s="76">
        <f t="shared" si="142"/>
        <v>0</v>
      </c>
      <c r="BF404" s="355"/>
      <c r="BG404" s="355"/>
      <c r="BH404" s="355"/>
      <c r="BI404" s="355"/>
      <c r="BJ404" s="355"/>
      <c r="BK404" s="355"/>
      <c r="BL404" s="76">
        <f t="shared" si="143"/>
        <v>0</v>
      </c>
      <c r="BM404" s="355"/>
      <c r="BN404" s="355"/>
      <c r="BO404" s="355"/>
      <c r="BP404" s="355"/>
      <c r="BQ404" s="355"/>
      <c r="BR404" s="355"/>
      <c r="BS404" s="76">
        <f t="shared" si="144"/>
        <v>0</v>
      </c>
      <c r="BT404" s="355"/>
      <c r="BU404" s="355"/>
      <c r="BV404" s="355"/>
      <c r="BW404" s="355"/>
      <c r="BX404" s="355"/>
      <c r="BY404" s="355"/>
      <c r="BZ404" s="76">
        <f t="shared" si="145"/>
        <v>0</v>
      </c>
      <c r="CA404" s="355"/>
      <c r="CB404" s="355"/>
      <c r="CC404" s="355"/>
      <c r="CD404" s="355"/>
      <c r="CE404" s="355"/>
      <c r="CF404" s="355"/>
      <c r="CG404" s="76">
        <f t="shared" si="146"/>
        <v>0</v>
      </c>
      <c r="CH404" s="355"/>
      <c r="CI404" s="355"/>
      <c r="CJ404" s="355"/>
      <c r="CK404" s="355"/>
      <c r="CL404" s="355"/>
      <c r="CM404" s="355"/>
      <c r="CN404" s="76">
        <f t="shared" si="147"/>
        <v>0</v>
      </c>
      <c r="CP404" s="75">
        <f t="shared" si="148"/>
        <v>389</v>
      </c>
      <c r="CQ404" s="76">
        <f t="shared" si="149"/>
        <v>0</v>
      </c>
      <c r="CR404" s="76">
        <f t="shared" si="150"/>
        <v>0</v>
      </c>
      <c r="CS404" s="76">
        <f t="shared" si="151"/>
        <v>0</v>
      </c>
    </row>
    <row r="405" spans="1:97" ht="18" customHeight="1" x14ac:dyDescent="0.25">
      <c r="A405" s="75">
        <f t="shared" si="152"/>
        <v>390</v>
      </c>
      <c r="B405" s="355"/>
      <c r="C405" s="355"/>
      <c r="D405" s="355"/>
      <c r="E405" s="355"/>
      <c r="F405" s="355"/>
      <c r="G405" s="355"/>
      <c r="H405" s="76">
        <f t="shared" si="132"/>
        <v>0</v>
      </c>
      <c r="I405" s="355"/>
      <c r="J405" s="355"/>
      <c r="K405" s="355"/>
      <c r="L405" s="355"/>
      <c r="M405" s="355"/>
      <c r="N405" s="355"/>
      <c r="O405" s="76">
        <f t="shared" si="133"/>
        <v>0</v>
      </c>
      <c r="P405" s="355"/>
      <c r="Q405" s="355"/>
      <c r="R405" s="355"/>
      <c r="S405" s="355"/>
      <c r="T405" s="355"/>
      <c r="U405" s="355"/>
      <c r="V405" s="76">
        <f t="shared" si="137"/>
        <v>0</v>
      </c>
      <c r="W405" s="355"/>
      <c r="X405" s="355"/>
      <c r="Y405" s="355"/>
      <c r="Z405" s="355"/>
      <c r="AA405" s="355"/>
      <c r="AB405" s="355"/>
      <c r="AC405" s="76">
        <f t="shared" si="138"/>
        <v>0</v>
      </c>
      <c r="AD405" s="355"/>
      <c r="AE405" s="355"/>
      <c r="AF405" s="355"/>
      <c r="AG405" s="355"/>
      <c r="AH405" s="355"/>
      <c r="AI405" s="355"/>
      <c r="AJ405" s="76">
        <f t="shared" si="134"/>
        <v>0</v>
      </c>
      <c r="AK405" s="355"/>
      <c r="AL405" s="355"/>
      <c r="AM405" s="355"/>
      <c r="AN405" s="355"/>
      <c r="AO405" s="355"/>
      <c r="AP405" s="355"/>
      <c r="AQ405" s="76">
        <f t="shared" si="135"/>
        <v>0</v>
      </c>
      <c r="AS405" s="75">
        <f t="shared" si="136"/>
        <v>390</v>
      </c>
      <c r="AT405" s="76">
        <f t="shared" si="139"/>
        <v>0</v>
      </c>
      <c r="AU405" s="76">
        <f t="shared" si="140"/>
        <v>0</v>
      </c>
      <c r="AV405" s="76">
        <f t="shared" si="141"/>
        <v>0</v>
      </c>
      <c r="AX405" s="75">
        <f t="shared" si="153"/>
        <v>390</v>
      </c>
      <c r="AY405" s="355"/>
      <c r="AZ405" s="355"/>
      <c r="BA405" s="355"/>
      <c r="BB405" s="355"/>
      <c r="BC405" s="355"/>
      <c r="BD405" s="355"/>
      <c r="BE405" s="76">
        <f t="shared" si="142"/>
        <v>0</v>
      </c>
      <c r="BF405" s="355"/>
      <c r="BG405" s="355"/>
      <c r="BH405" s="355"/>
      <c r="BI405" s="355"/>
      <c r="BJ405" s="355"/>
      <c r="BK405" s="355"/>
      <c r="BL405" s="76">
        <f t="shared" si="143"/>
        <v>0</v>
      </c>
      <c r="BM405" s="355"/>
      <c r="BN405" s="355"/>
      <c r="BO405" s="355"/>
      <c r="BP405" s="355"/>
      <c r="BQ405" s="355"/>
      <c r="BR405" s="355"/>
      <c r="BS405" s="76">
        <f t="shared" si="144"/>
        <v>0</v>
      </c>
      <c r="BT405" s="355"/>
      <c r="BU405" s="355"/>
      <c r="BV405" s="355"/>
      <c r="BW405" s="355"/>
      <c r="BX405" s="355"/>
      <c r="BY405" s="355"/>
      <c r="BZ405" s="76">
        <f t="shared" si="145"/>
        <v>0</v>
      </c>
      <c r="CA405" s="355"/>
      <c r="CB405" s="355"/>
      <c r="CC405" s="355"/>
      <c r="CD405" s="355"/>
      <c r="CE405" s="355"/>
      <c r="CF405" s="355"/>
      <c r="CG405" s="76">
        <f t="shared" si="146"/>
        <v>0</v>
      </c>
      <c r="CH405" s="355"/>
      <c r="CI405" s="355"/>
      <c r="CJ405" s="355"/>
      <c r="CK405" s="355"/>
      <c r="CL405" s="355"/>
      <c r="CM405" s="355"/>
      <c r="CN405" s="76">
        <f t="shared" si="147"/>
        <v>0</v>
      </c>
      <c r="CP405" s="75">
        <f t="shared" si="148"/>
        <v>390</v>
      </c>
      <c r="CQ405" s="76">
        <f t="shared" si="149"/>
        <v>0</v>
      </c>
      <c r="CR405" s="76">
        <f t="shared" si="150"/>
        <v>0</v>
      </c>
      <c r="CS405" s="76">
        <f t="shared" si="151"/>
        <v>0</v>
      </c>
    </row>
    <row r="406" spans="1:97" ht="18" customHeight="1" x14ac:dyDescent="0.25">
      <c r="A406" s="75">
        <f t="shared" si="152"/>
        <v>391</v>
      </c>
      <c r="B406" s="355"/>
      <c r="C406" s="355"/>
      <c r="D406" s="355"/>
      <c r="E406" s="355"/>
      <c r="F406" s="355"/>
      <c r="G406" s="355"/>
      <c r="H406" s="76">
        <f t="shared" si="132"/>
        <v>0</v>
      </c>
      <c r="I406" s="355"/>
      <c r="J406" s="355"/>
      <c r="K406" s="355"/>
      <c r="L406" s="355"/>
      <c r="M406" s="355"/>
      <c r="N406" s="355"/>
      <c r="O406" s="76">
        <f t="shared" si="133"/>
        <v>0</v>
      </c>
      <c r="P406" s="355"/>
      <c r="Q406" s="355"/>
      <c r="R406" s="355"/>
      <c r="S406" s="355"/>
      <c r="T406" s="355"/>
      <c r="U406" s="355"/>
      <c r="V406" s="76">
        <f t="shared" si="137"/>
        <v>0</v>
      </c>
      <c r="W406" s="355"/>
      <c r="X406" s="355"/>
      <c r="Y406" s="355"/>
      <c r="Z406" s="355"/>
      <c r="AA406" s="355"/>
      <c r="AB406" s="355"/>
      <c r="AC406" s="76">
        <f t="shared" si="138"/>
        <v>0</v>
      </c>
      <c r="AD406" s="355"/>
      <c r="AE406" s="355"/>
      <c r="AF406" s="355"/>
      <c r="AG406" s="355"/>
      <c r="AH406" s="355"/>
      <c r="AI406" s="355"/>
      <c r="AJ406" s="76">
        <f t="shared" si="134"/>
        <v>0</v>
      </c>
      <c r="AK406" s="355"/>
      <c r="AL406" s="355"/>
      <c r="AM406" s="355"/>
      <c r="AN406" s="355"/>
      <c r="AO406" s="355"/>
      <c r="AP406" s="355"/>
      <c r="AQ406" s="76">
        <f t="shared" si="135"/>
        <v>0</v>
      </c>
      <c r="AS406" s="75">
        <f t="shared" si="136"/>
        <v>391</v>
      </c>
      <c r="AT406" s="76">
        <f t="shared" si="139"/>
        <v>0</v>
      </c>
      <c r="AU406" s="76">
        <f t="shared" si="140"/>
        <v>0</v>
      </c>
      <c r="AV406" s="76">
        <f t="shared" si="141"/>
        <v>0</v>
      </c>
      <c r="AX406" s="75">
        <f t="shared" si="153"/>
        <v>391</v>
      </c>
      <c r="AY406" s="355"/>
      <c r="AZ406" s="355"/>
      <c r="BA406" s="355"/>
      <c r="BB406" s="355"/>
      <c r="BC406" s="355"/>
      <c r="BD406" s="355"/>
      <c r="BE406" s="76">
        <f t="shared" si="142"/>
        <v>0</v>
      </c>
      <c r="BF406" s="355"/>
      <c r="BG406" s="355"/>
      <c r="BH406" s="355"/>
      <c r="BI406" s="355"/>
      <c r="BJ406" s="355"/>
      <c r="BK406" s="355"/>
      <c r="BL406" s="76">
        <f t="shared" si="143"/>
        <v>0</v>
      </c>
      <c r="BM406" s="355"/>
      <c r="BN406" s="355"/>
      <c r="BO406" s="355"/>
      <c r="BP406" s="355"/>
      <c r="BQ406" s="355"/>
      <c r="BR406" s="355"/>
      <c r="BS406" s="76">
        <f t="shared" si="144"/>
        <v>0</v>
      </c>
      <c r="BT406" s="355"/>
      <c r="BU406" s="355"/>
      <c r="BV406" s="355"/>
      <c r="BW406" s="355"/>
      <c r="BX406" s="355"/>
      <c r="BY406" s="355"/>
      <c r="BZ406" s="76">
        <f t="shared" si="145"/>
        <v>0</v>
      </c>
      <c r="CA406" s="355"/>
      <c r="CB406" s="355"/>
      <c r="CC406" s="355"/>
      <c r="CD406" s="355"/>
      <c r="CE406" s="355"/>
      <c r="CF406" s="355"/>
      <c r="CG406" s="76">
        <f t="shared" si="146"/>
        <v>0</v>
      </c>
      <c r="CH406" s="355"/>
      <c r="CI406" s="355"/>
      <c r="CJ406" s="355"/>
      <c r="CK406" s="355"/>
      <c r="CL406" s="355"/>
      <c r="CM406" s="355"/>
      <c r="CN406" s="76">
        <f t="shared" si="147"/>
        <v>0</v>
      </c>
      <c r="CP406" s="75">
        <f t="shared" si="148"/>
        <v>391</v>
      </c>
      <c r="CQ406" s="76">
        <f t="shared" si="149"/>
        <v>0</v>
      </c>
      <c r="CR406" s="76">
        <f t="shared" si="150"/>
        <v>0</v>
      </c>
      <c r="CS406" s="76">
        <f t="shared" si="151"/>
        <v>0</v>
      </c>
    </row>
    <row r="407" spans="1:97" ht="18" customHeight="1" x14ac:dyDescent="0.25">
      <c r="A407" s="75">
        <f t="shared" si="152"/>
        <v>392</v>
      </c>
      <c r="B407" s="355"/>
      <c r="C407" s="355"/>
      <c r="D407" s="355"/>
      <c r="E407" s="355"/>
      <c r="F407" s="355"/>
      <c r="G407" s="355"/>
      <c r="H407" s="76">
        <f t="shared" si="132"/>
        <v>0</v>
      </c>
      <c r="I407" s="355"/>
      <c r="J407" s="355"/>
      <c r="K407" s="355"/>
      <c r="L407" s="355"/>
      <c r="M407" s="355"/>
      <c r="N407" s="355"/>
      <c r="O407" s="76">
        <f t="shared" si="133"/>
        <v>0</v>
      </c>
      <c r="P407" s="355"/>
      <c r="Q407" s="355"/>
      <c r="R407" s="355"/>
      <c r="S407" s="355"/>
      <c r="T407" s="355"/>
      <c r="U407" s="355"/>
      <c r="V407" s="76">
        <f t="shared" si="137"/>
        <v>0</v>
      </c>
      <c r="W407" s="355"/>
      <c r="X407" s="355"/>
      <c r="Y407" s="355"/>
      <c r="Z407" s="355"/>
      <c r="AA407" s="355"/>
      <c r="AB407" s="355"/>
      <c r="AC407" s="76">
        <f t="shared" si="138"/>
        <v>0</v>
      </c>
      <c r="AD407" s="355"/>
      <c r="AE407" s="355"/>
      <c r="AF407" s="355"/>
      <c r="AG407" s="355"/>
      <c r="AH407" s="355"/>
      <c r="AI407" s="355"/>
      <c r="AJ407" s="76">
        <f t="shared" si="134"/>
        <v>0</v>
      </c>
      <c r="AK407" s="355"/>
      <c r="AL407" s="355"/>
      <c r="AM407" s="355"/>
      <c r="AN407" s="355"/>
      <c r="AO407" s="355"/>
      <c r="AP407" s="355"/>
      <c r="AQ407" s="76">
        <f t="shared" si="135"/>
        <v>0</v>
      </c>
      <c r="AS407" s="75">
        <f t="shared" si="136"/>
        <v>392</v>
      </c>
      <c r="AT407" s="76">
        <f t="shared" si="139"/>
        <v>0</v>
      </c>
      <c r="AU407" s="76">
        <f t="shared" si="140"/>
        <v>0</v>
      </c>
      <c r="AV407" s="76">
        <f t="shared" si="141"/>
        <v>0</v>
      </c>
      <c r="AX407" s="75">
        <f t="shared" si="153"/>
        <v>392</v>
      </c>
      <c r="AY407" s="355"/>
      <c r="AZ407" s="355"/>
      <c r="BA407" s="355"/>
      <c r="BB407" s="355"/>
      <c r="BC407" s="355"/>
      <c r="BD407" s="355"/>
      <c r="BE407" s="76">
        <f t="shared" si="142"/>
        <v>0</v>
      </c>
      <c r="BF407" s="355"/>
      <c r="BG407" s="355"/>
      <c r="BH407" s="355"/>
      <c r="BI407" s="355"/>
      <c r="BJ407" s="355"/>
      <c r="BK407" s="355"/>
      <c r="BL407" s="76">
        <f t="shared" si="143"/>
        <v>0</v>
      </c>
      <c r="BM407" s="355"/>
      <c r="BN407" s="355"/>
      <c r="BO407" s="355"/>
      <c r="BP407" s="355"/>
      <c r="BQ407" s="355"/>
      <c r="BR407" s="355"/>
      <c r="BS407" s="76">
        <f t="shared" si="144"/>
        <v>0</v>
      </c>
      <c r="BT407" s="355"/>
      <c r="BU407" s="355"/>
      <c r="BV407" s="355"/>
      <c r="BW407" s="355"/>
      <c r="BX407" s="355"/>
      <c r="BY407" s="355"/>
      <c r="BZ407" s="76">
        <f t="shared" si="145"/>
        <v>0</v>
      </c>
      <c r="CA407" s="355"/>
      <c r="CB407" s="355"/>
      <c r="CC407" s="355"/>
      <c r="CD407" s="355"/>
      <c r="CE407" s="355"/>
      <c r="CF407" s="355"/>
      <c r="CG407" s="76">
        <f t="shared" si="146"/>
        <v>0</v>
      </c>
      <c r="CH407" s="355"/>
      <c r="CI407" s="355"/>
      <c r="CJ407" s="355"/>
      <c r="CK407" s="355"/>
      <c r="CL407" s="355"/>
      <c r="CM407" s="355"/>
      <c r="CN407" s="76">
        <f t="shared" si="147"/>
        <v>0</v>
      </c>
      <c r="CP407" s="75">
        <f t="shared" si="148"/>
        <v>392</v>
      </c>
      <c r="CQ407" s="76">
        <f t="shared" si="149"/>
        <v>0</v>
      </c>
      <c r="CR407" s="76">
        <f t="shared" si="150"/>
        <v>0</v>
      </c>
      <c r="CS407" s="76">
        <f t="shared" si="151"/>
        <v>0</v>
      </c>
    </row>
    <row r="408" spans="1:97" ht="18" customHeight="1" x14ac:dyDescent="0.25">
      <c r="A408" s="75">
        <f t="shared" si="152"/>
        <v>393</v>
      </c>
      <c r="B408" s="355"/>
      <c r="C408" s="355"/>
      <c r="D408" s="355"/>
      <c r="E408" s="355"/>
      <c r="F408" s="355"/>
      <c r="G408" s="355"/>
      <c r="H408" s="76">
        <f t="shared" si="132"/>
        <v>0</v>
      </c>
      <c r="I408" s="355"/>
      <c r="J408" s="355"/>
      <c r="K408" s="355"/>
      <c r="L408" s="355"/>
      <c r="M408" s="355"/>
      <c r="N408" s="355"/>
      <c r="O408" s="76">
        <f t="shared" si="133"/>
        <v>0</v>
      </c>
      <c r="P408" s="355"/>
      <c r="Q408" s="355"/>
      <c r="R408" s="355"/>
      <c r="S408" s="355"/>
      <c r="T408" s="355"/>
      <c r="U408" s="355"/>
      <c r="V408" s="76">
        <f t="shared" si="137"/>
        <v>0</v>
      </c>
      <c r="W408" s="355"/>
      <c r="X408" s="355"/>
      <c r="Y408" s="355"/>
      <c r="Z408" s="355"/>
      <c r="AA408" s="355"/>
      <c r="AB408" s="355"/>
      <c r="AC408" s="76">
        <f t="shared" si="138"/>
        <v>0</v>
      </c>
      <c r="AD408" s="355"/>
      <c r="AE408" s="355"/>
      <c r="AF408" s="355"/>
      <c r="AG408" s="355"/>
      <c r="AH408" s="355"/>
      <c r="AI408" s="355"/>
      <c r="AJ408" s="76">
        <f t="shared" si="134"/>
        <v>0</v>
      </c>
      <c r="AK408" s="355"/>
      <c r="AL408" s="355"/>
      <c r="AM408" s="355"/>
      <c r="AN408" s="355"/>
      <c r="AO408" s="355"/>
      <c r="AP408" s="355"/>
      <c r="AQ408" s="76">
        <f t="shared" si="135"/>
        <v>0</v>
      </c>
      <c r="AS408" s="75">
        <f t="shared" si="136"/>
        <v>393</v>
      </c>
      <c r="AT408" s="76">
        <f t="shared" si="139"/>
        <v>0</v>
      </c>
      <c r="AU408" s="76">
        <f t="shared" si="140"/>
        <v>0</v>
      </c>
      <c r="AV408" s="76">
        <f t="shared" si="141"/>
        <v>0</v>
      </c>
      <c r="AX408" s="75">
        <f t="shared" si="153"/>
        <v>393</v>
      </c>
      <c r="AY408" s="355"/>
      <c r="AZ408" s="355"/>
      <c r="BA408" s="355"/>
      <c r="BB408" s="355"/>
      <c r="BC408" s="355"/>
      <c r="BD408" s="355"/>
      <c r="BE408" s="76">
        <f t="shared" si="142"/>
        <v>0</v>
      </c>
      <c r="BF408" s="355"/>
      <c r="BG408" s="355"/>
      <c r="BH408" s="355"/>
      <c r="BI408" s="355"/>
      <c r="BJ408" s="355"/>
      <c r="BK408" s="355"/>
      <c r="BL408" s="76">
        <f t="shared" si="143"/>
        <v>0</v>
      </c>
      <c r="BM408" s="355"/>
      <c r="BN408" s="355"/>
      <c r="BO408" s="355"/>
      <c r="BP408" s="355"/>
      <c r="BQ408" s="355"/>
      <c r="BR408" s="355"/>
      <c r="BS408" s="76">
        <f t="shared" si="144"/>
        <v>0</v>
      </c>
      <c r="BT408" s="355"/>
      <c r="BU408" s="355"/>
      <c r="BV408" s="355"/>
      <c r="BW408" s="355"/>
      <c r="BX408" s="355"/>
      <c r="BY408" s="355"/>
      <c r="BZ408" s="76">
        <f t="shared" si="145"/>
        <v>0</v>
      </c>
      <c r="CA408" s="355"/>
      <c r="CB408" s="355"/>
      <c r="CC408" s="355"/>
      <c r="CD408" s="355"/>
      <c r="CE408" s="355"/>
      <c r="CF408" s="355"/>
      <c r="CG408" s="76">
        <f t="shared" si="146"/>
        <v>0</v>
      </c>
      <c r="CH408" s="355"/>
      <c r="CI408" s="355"/>
      <c r="CJ408" s="355"/>
      <c r="CK408" s="355"/>
      <c r="CL408" s="355"/>
      <c r="CM408" s="355"/>
      <c r="CN408" s="76">
        <f t="shared" si="147"/>
        <v>0</v>
      </c>
      <c r="CP408" s="75">
        <f t="shared" si="148"/>
        <v>393</v>
      </c>
      <c r="CQ408" s="76">
        <f t="shared" si="149"/>
        <v>0</v>
      </c>
      <c r="CR408" s="76">
        <f t="shared" si="150"/>
        <v>0</v>
      </c>
      <c r="CS408" s="76">
        <f t="shared" si="151"/>
        <v>0</v>
      </c>
    </row>
    <row r="409" spans="1:97" ht="18" customHeight="1" x14ac:dyDescent="0.25">
      <c r="A409" s="75">
        <f t="shared" si="152"/>
        <v>394</v>
      </c>
      <c r="B409" s="355"/>
      <c r="C409" s="355"/>
      <c r="D409" s="355"/>
      <c r="E409" s="355"/>
      <c r="F409" s="355"/>
      <c r="G409" s="355"/>
      <c r="H409" s="76">
        <f t="shared" si="132"/>
        <v>0</v>
      </c>
      <c r="I409" s="355"/>
      <c r="J409" s="355"/>
      <c r="K409" s="355"/>
      <c r="L409" s="355"/>
      <c r="M409" s="355"/>
      <c r="N409" s="355"/>
      <c r="O409" s="76">
        <f t="shared" si="133"/>
        <v>0</v>
      </c>
      <c r="P409" s="355"/>
      <c r="Q409" s="355"/>
      <c r="R409" s="355"/>
      <c r="S409" s="355"/>
      <c r="T409" s="355"/>
      <c r="U409" s="355"/>
      <c r="V409" s="76">
        <f t="shared" si="137"/>
        <v>0</v>
      </c>
      <c r="W409" s="355"/>
      <c r="X409" s="355"/>
      <c r="Y409" s="355"/>
      <c r="Z409" s="355"/>
      <c r="AA409" s="355"/>
      <c r="AB409" s="355"/>
      <c r="AC409" s="76">
        <f t="shared" si="138"/>
        <v>0</v>
      </c>
      <c r="AD409" s="355"/>
      <c r="AE409" s="355"/>
      <c r="AF409" s="355"/>
      <c r="AG409" s="355"/>
      <c r="AH409" s="355"/>
      <c r="AI409" s="355"/>
      <c r="AJ409" s="76">
        <f t="shared" si="134"/>
        <v>0</v>
      </c>
      <c r="AK409" s="355"/>
      <c r="AL409" s="355"/>
      <c r="AM409" s="355"/>
      <c r="AN409" s="355"/>
      <c r="AO409" s="355"/>
      <c r="AP409" s="355"/>
      <c r="AQ409" s="76">
        <f t="shared" si="135"/>
        <v>0</v>
      </c>
      <c r="AS409" s="75">
        <f t="shared" si="136"/>
        <v>394</v>
      </c>
      <c r="AT409" s="76">
        <f t="shared" si="139"/>
        <v>0</v>
      </c>
      <c r="AU409" s="76">
        <f t="shared" si="140"/>
        <v>0</v>
      </c>
      <c r="AV409" s="76">
        <f t="shared" si="141"/>
        <v>0</v>
      </c>
      <c r="AX409" s="75">
        <f t="shared" si="153"/>
        <v>394</v>
      </c>
      <c r="AY409" s="355"/>
      <c r="AZ409" s="355"/>
      <c r="BA409" s="355"/>
      <c r="BB409" s="355"/>
      <c r="BC409" s="355"/>
      <c r="BD409" s="355"/>
      <c r="BE409" s="76">
        <f t="shared" si="142"/>
        <v>0</v>
      </c>
      <c r="BF409" s="355"/>
      <c r="BG409" s="355"/>
      <c r="BH409" s="355"/>
      <c r="BI409" s="355"/>
      <c r="BJ409" s="355"/>
      <c r="BK409" s="355"/>
      <c r="BL409" s="76">
        <f t="shared" si="143"/>
        <v>0</v>
      </c>
      <c r="BM409" s="355"/>
      <c r="BN409" s="355"/>
      <c r="BO409" s="355"/>
      <c r="BP409" s="355"/>
      <c r="BQ409" s="355"/>
      <c r="BR409" s="355"/>
      <c r="BS409" s="76">
        <f t="shared" si="144"/>
        <v>0</v>
      </c>
      <c r="BT409" s="355"/>
      <c r="BU409" s="355"/>
      <c r="BV409" s="355"/>
      <c r="BW409" s="355"/>
      <c r="BX409" s="355"/>
      <c r="BY409" s="355"/>
      <c r="BZ409" s="76">
        <f t="shared" si="145"/>
        <v>0</v>
      </c>
      <c r="CA409" s="355"/>
      <c r="CB409" s="355"/>
      <c r="CC409" s="355"/>
      <c r="CD409" s="355"/>
      <c r="CE409" s="355"/>
      <c r="CF409" s="355"/>
      <c r="CG409" s="76">
        <f t="shared" si="146"/>
        <v>0</v>
      </c>
      <c r="CH409" s="355"/>
      <c r="CI409" s="355"/>
      <c r="CJ409" s="355"/>
      <c r="CK409" s="355"/>
      <c r="CL409" s="355"/>
      <c r="CM409" s="355"/>
      <c r="CN409" s="76">
        <f t="shared" si="147"/>
        <v>0</v>
      </c>
      <c r="CP409" s="75">
        <f t="shared" si="148"/>
        <v>394</v>
      </c>
      <c r="CQ409" s="76">
        <f t="shared" si="149"/>
        <v>0</v>
      </c>
      <c r="CR409" s="76">
        <f t="shared" si="150"/>
        <v>0</v>
      </c>
      <c r="CS409" s="76">
        <f t="shared" si="151"/>
        <v>0</v>
      </c>
    </row>
    <row r="410" spans="1:97" ht="18" customHeight="1" x14ac:dyDescent="0.25">
      <c r="A410" s="75">
        <f t="shared" si="152"/>
        <v>395</v>
      </c>
      <c r="B410" s="355"/>
      <c r="C410" s="355"/>
      <c r="D410" s="355"/>
      <c r="E410" s="355"/>
      <c r="F410" s="355"/>
      <c r="G410" s="355"/>
      <c r="H410" s="76">
        <f t="shared" si="132"/>
        <v>0</v>
      </c>
      <c r="I410" s="355"/>
      <c r="J410" s="355"/>
      <c r="K410" s="355"/>
      <c r="L410" s="355"/>
      <c r="M410" s="355"/>
      <c r="N410" s="355"/>
      <c r="O410" s="76">
        <f t="shared" si="133"/>
        <v>0</v>
      </c>
      <c r="P410" s="355"/>
      <c r="Q410" s="355"/>
      <c r="R410" s="355"/>
      <c r="S410" s="355"/>
      <c r="T410" s="355"/>
      <c r="U410" s="355"/>
      <c r="V410" s="76">
        <f t="shared" si="137"/>
        <v>0</v>
      </c>
      <c r="W410" s="355"/>
      <c r="X410" s="355"/>
      <c r="Y410" s="355"/>
      <c r="Z410" s="355"/>
      <c r="AA410" s="355"/>
      <c r="AB410" s="355"/>
      <c r="AC410" s="76">
        <f t="shared" si="138"/>
        <v>0</v>
      </c>
      <c r="AD410" s="355"/>
      <c r="AE410" s="355"/>
      <c r="AF410" s="355"/>
      <c r="AG410" s="355"/>
      <c r="AH410" s="355"/>
      <c r="AI410" s="355"/>
      <c r="AJ410" s="76">
        <f t="shared" si="134"/>
        <v>0</v>
      </c>
      <c r="AK410" s="355"/>
      <c r="AL410" s="355"/>
      <c r="AM410" s="355"/>
      <c r="AN410" s="355"/>
      <c r="AO410" s="355"/>
      <c r="AP410" s="355"/>
      <c r="AQ410" s="76">
        <f t="shared" si="135"/>
        <v>0</v>
      </c>
      <c r="AS410" s="75">
        <f t="shared" si="136"/>
        <v>395</v>
      </c>
      <c r="AT410" s="76">
        <f t="shared" si="139"/>
        <v>0</v>
      </c>
      <c r="AU410" s="76">
        <f t="shared" si="140"/>
        <v>0</v>
      </c>
      <c r="AV410" s="76">
        <f t="shared" si="141"/>
        <v>0</v>
      </c>
      <c r="AX410" s="75">
        <f t="shared" si="153"/>
        <v>395</v>
      </c>
      <c r="AY410" s="355"/>
      <c r="AZ410" s="355"/>
      <c r="BA410" s="355"/>
      <c r="BB410" s="355"/>
      <c r="BC410" s="355"/>
      <c r="BD410" s="355"/>
      <c r="BE410" s="76">
        <f t="shared" si="142"/>
        <v>0</v>
      </c>
      <c r="BF410" s="355"/>
      <c r="BG410" s="355"/>
      <c r="BH410" s="355"/>
      <c r="BI410" s="355"/>
      <c r="BJ410" s="355"/>
      <c r="BK410" s="355"/>
      <c r="BL410" s="76">
        <f t="shared" si="143"/>
        <v>0</v>
      </c>
      <c r="BM410" s="355"/>
      <c r="BN410" s="355"/>
      <c r="BO410" s="355"/>
      <c r="BP410" s="355"/>
      <c r="BQ410" s="355"/>
      <c r="BR410" s="355"/>
      <c r="BS410" s="76">
        <f t="shared" si="144"/>
        <v>0</v>
      </c>
      <c r="BT410" s="355"/>
      <c r="BU410" s="355"/>
      <c r="BV410" s="355"/>
      <c r="BW410" s="355"/>
      <c r="BX410" s="355"/>
      <c r="BY410" s="355"/>
      <c r="BZ410" s="76">
        <f t="shared" si="145"/>
        <v>0</v>
      </c>
      <c r="CA410" s="355"/>
      <c r="CB410" s="355"/>
      <c r="CC410" s="355"/>
      <c r="CD410" s="355"/>
      <c r="CE410" s="355"/>
      <c r="CF410" s="355"/>
      <c r="CG410" s="76">
        <f t="shared" si="146"/>
        <v>0</v>
      </c>
      <c r="CH410" s="355"/>
      <c r="CI410" s="355"/>
      <c r="CJ410" s="355"/>
      <c r="CK410" s="355"/>
      <c r="CL410" s="355"/>
      <c r="CM410" s="355"/>
      <c r="CN410" s="76">
        <f t="shared" si="147"/>
        <v>0</v>
      </c>
      <c r="CP410" s="75">
        <f t="shared" si="148"/>
        <v>395</v>
      </c>
      <c r="CQ410" s="76">
        <f t="shared" si="149"/>
        <v>0</v>
      </c>
      <c r="CR410" s="76">
        <f t="shared" si="150"/>
        <v>0</v>
      </c>
      <c r="CS410" s="76">
        <f t="shared" si="151"/>
        <v>0</v>
      </c>
    </row>
    <row r="411" spans="1:97" ht="18" customHeight="1" x14ac:dyDescent="0.25">
      <c r="A411" s="75">
        <f t="shared" si="152"/>
        <v>396</v>
      </c>
      <c r="B411" s="355"/>
      <c r="C411" s="355"/>
      <c r="D411" s="355"/>
      <c r="E411" s="355"/>
      <c r="F411" s="355"/>
      <c r="G411" s="355"/>
      <c r="H411" s="76">
        <f t="shared" si="132"/>
        <v>0</v>
      </c>
      <c r="I411" s="355"/>
      <c r="J411" s="355"/>
      <c r="K411" s="355"/>
      <c r="L411" s="355"/>
      <c r="M411" s="355"/>
      <c r="N411" s="355"/>
      <c r="O411" s="76">
        <f t="shared" si="133"/>
        <v>0</v>
      </c>
      <c r="P411" s="355"/>
      <c r="Q411" s="355"/>
      <c r="R411" s="355"/>
      <c r="S411" s="355"/>
      <c r="T411" s="355"/>
      <c r="U411" s="355"/>
      <c r="V411" s="76">
        <f t="shared" si="137"/>
        <v>0</v>
      </c>
      <c r="W411" s="355"/>
      <c r="X411" s="355"/>
      <c r="Y411" s="355"/>
      <c r="Z411" s="355"/>
      <c r="AA411" s="355"/>
      <c r="AB411" s="355"/>
      <c r="AC411" s="76">
        <f t="shared" si="138"/>
        <v>0</v>
      </c>
      <c r="AD411" s="355"/>
      <c r="AE411" s="355"/>
      <c r="AF411" s="355"/>
      <c r="AG411" s="355"/>
      <c r="AH411" s="355"/>
      <c r="AI411" s="355"/>
      <c r="AJ411" s="76">
        <f t="shared" si="134"/>
        <v>0</v>
      </c>
      <c r="AK411" s="355"/>
      <c r="AL411" s="355"/>
      <c r="AM411" s="355"/>
      <c r="AN411" s="355"/>
      <c r="AO411" s="355"/>
      <c r="AP411" s="355"/>
      <c r="AQ411" s="76">
        <f t="shared" si="135"/>
        <v>0</v>
      </c>
      <c r="AS411" s="75">
        <f t="shared" si="136"/>
        <v>396</v>
      </c>
      <c r="AT411" s="76">
        <f t="shared" si="139"/>
        <v>0</v>
      </c>
      <c r="AU411" s="76">
        <f t="shared" si="140"/>
        <v>0</v>
      </c>
      <c r="AV411" s="76">
        <f t="shared" si="141"/>
        <v>0</v>
      </c>
      <c r="AX411" s="75">
        <f t="shared" si="153"/>
        <v>396</v>
      </c>
      <c r="AY411" s="355"/>
      <c r="AZ411" s="355"/>
      <c r="BA411" s="355"/>
      <c r="BB411" s="355"/>
      <c r="BC411" s="355"/>
      <c r="BD411" s="355"/>
      <c r="BE411" s="76">
        <f t="shared" si="142"/>
        <v>0</v>
      </c>
      <c r="BF411" s="355"/>
      <c r="BG411" s="355"/>
      <c r="BH411" s="355"/>
      <c r="BI411" s="355"/>
      <c r="BJ411" s="355"/>
      <c r="BK411" s="355"/>
      <c r="BL411" s="76">
        <f t="shared" si="143"/>
        <v>0</v>
      </c>
      <c r="BM411" s="355"/>
      <c r="BN411" s="355"/>
      <c r="BO411" s="355"/>
      <c r="BP411" s="355"/>
      <c r="BQ411" s="355"/>
      <c r="BR411" s="355"/>
      <c r="BS411" s="76">
        <f t="shared" si="144"/>
        <v>0</v>
      </c>
      <c r="BT411" s="355"/>
      <c r="BU411" s="355"/>
      <c r="BV411" s="355"/>
      <c r="BW411" s="355"/>
      <c r="BX411" s="355"/>
      <c r="BY411" s="355"/>
      <c r="BZ411" s="76">
        <f t="shared" si="145"/>
        <v>0</v>
      </c>
      <c r="CA411" s="355"/>
      <c r="CB411" s="355"/>
      <c r="CC411" s="355"/>
      <c r="CD411" s="355"/>
      <c r="CE411" s="355"/>
      <c r="CF411" s="355"/>
      <c r="CG411" s="76">
        <f t="shared" si="146"/>
        <v>0</v>
      </c>
      <c r="CH411" s="355"/>
      <c r="CI411" s="355"/>
      <c r="CJ411" s="355"/>
      <c r="CK411" s="355"/>
      <c r="CL411" s="355"/>
      <c r="CM411" s="355"/>
      <c r="CN411" s="76">
        <f t="shared" si="147"/>
        <v>0</v>
      </c>
      <c r="CP411" s="75">
        <f t="shared" si="148"/>
        <v>396</v>
      </c>
      <c r="CQ411" s="76">
        <f t="shared" si="149"/>
        <v>0</v>
      </c>
      <c r="CR411" s="76">
        <f t="shared" si="150"/>
        <v>0</v>
      </c>
      <c r="CS411" s="76">
        <f t="shared" si="151"/>
        <v>0</v>
      </c>
    </row>
    <row r="412" spans="1:97" ht="18" customHeight="1" x14ac:dyDescent="0.25">
      <c r="A412" s="75">
        <f t="shared" si="152"/>
        <v>397</v>
      </c>
      <c r="B412" s="355"/>
      <c r="C412" s="355"/>
      <c r="D412" s="355"/>
      <c r="E412" s="355"/>
      <c r="F412" s="355"/>
      <c r="G412" s="355"/>
      <c r="H412" s="76">
        <f t="shared" si="132"/>
        <v>0</v>
      </c>
      <c r="I412" s="355"/>
      <c r="J412" s="355"/>
      <c r="K412" s="355"/>
      <c r="L412" s="355"/>
      <c r="M412" s="355"/>
      <c r="N412" s="355"/>
      <c r="O412" s="76">
        <f t="shared" si="133"/>
        <v>0</v>
      </c>
      <c r="P412" s="355"/>
      <c r="Q412" s="355"/>
      <c r="R412" s="355"/>
      <c r="S412" s="355"/>
      <c r="T412" s="355"/>
      <c r="U412" s="355"/>
      <c r="V412" s="76">
        <f t="shared" si="137"/>
        <v>0</v>
      </c>
      <c r="W412" s="355"/>
      <c r="X412" s="355"/>
      <c r="Y412" s="355"/>
      <c r="Z412" s="355"/>
      <c r="AA412" s="355"/>
      <c r="AB412" s="355"/>
      <c r="AC412" s="76">
        <f t="shared" si="138"/>
        <v>0</v>
      </c>
      <c r="AD412" s="355"/>
      <c r="AE412" s="355"/>
      <c r="AF412" s="355"/>
      <c r="AG412" s="355"/>
      <c r="AH412" s="355"/>
      <c r="AI412" s="355"/>
      <c r="AJ412" s="76">
        <f t="shared" si="134"/>
        <v>0</v>
      </c>
      <c r="AK412" s="355"/>
      <c r="AL412" s="355"/>
      <c r="AM412" s="355"/>
      <c r="AN412" s="355"/>
      <c r="AO412" s="355"/>
      <c r="AP412" s="355"/>
      <c r="AQ412" s="76">
        <f t="shared" si="135"/>
        <v>0</v>
      </c>
      <c r="AS412" s="75">
        <f t="shared" si="136"/>
        <v>397</v>
      </c>
      <c r="AT412" s="76">
        <f t="shared" si="139"/>
        <v>0</v>
      </c>
      <c r="AU412" s="76">
        <f t="shared" si="140"/>
        <v>0</v>
      </c>
      <c r="AV412" s="76">
        <f t="shared" si="141"/>
        <v>0</v>
      </c>
      <c r="AX412" s="75">
        <f t="shared" si="153"/>
        <v>397</v>
      </c>
      <c r="AY412" s="355"/>
      <c r="AZ412" s="355"/>
      <c r="BA412" s="355"/>
      <c r="BB412" s="355"/>
      <c r="BC412" s="355"/>
      <c r="BD412" s="355"/>
      <c r="BE412" s="76">
        <f t="shared" si="142"/>
        <v>0</v>
      </c>
      <c r="BF412" s="355"/>
      <c r="BG412" s="355"/>
      <c r="BH412" s="355"/>
      <c r="BI412" s="355"/>
      <c r="BJ412" s="355"/>
      <c r="BK412" s="355"/>
      <c r="BL412" s="76">
        <f t="shared" si="143"/>
        <v>0</v>
      </c>
      <c r="BM412" s="355"/>
      <c r="BN412" s="355"/>
      <c r="BO412" s="355"/>
      <c r="BP412" s="355"/>
      <c r="BQ412" s="355"/>
      <c r="BR412" s="355"/>
      <c r="BS412" s="76">
        <f t="shared" si="144"/>
        <v>0</v>
      </c>
      <c r="BT412" s="355"/>
      <c r="BU412" s="355"/>
      <c r="BV412" s="355"/>
      <c r="BW412" s="355"/>
      <c r="BX412" s="355"/>
      <c r="BY412" s="355"/>
      <c r="BZ412" s="76">
        <f t="shared" si="145"/>
        <v>0</v>
      </c>
      <c r="CA412" s="355"/>
      <c r="CB412" s="355"/>
      <c r="CC412" s="355"/>
      <c r="CD412" s="355"/>
      <c r="CE412" s="355"/>
      <c r="CF412" s="355"/>
      <c r="CG412" s="76">
        <f t="shared" si="146"/>
        <v>0</v>
      </c>
      <c r="CH412" s="355"/>
      <c r="CI412" s="355"/>
      <c r="CJ412" s="355"/>
      <c r="CK412" s="355"/>
      <c r="CL412" s="355"/>
      <c r="CM412" s="355"/>
      <c r="CN412" s="76">
        <f t="shared" si="147"/>
        <v>0</v>
      </c>
      <c r="CP412" s="75">
        <f t="shared" si="148"/>
        <v>397</v>
      </c>
      <c r="CQ412" s="76">
        <f t="shared" si="149"/>
        <v>0</v>
      </c>
      <c r="CR412" s="76">
        <f t="shared" si="150"/>
        <v>0</v>
      </c>
      <c r="CS412" s="76">
        <f t="shared" si="151"/>
        <v>0</v>
      </c>
    </row>
    <row r="413" spans="1:97" ht="18" customHeight="1" x14ac:dyDescent="0.25">
      <c r="A413" s="75">
        <f t="shared" si="152"/>
        <v>398</v>
      </c>
      <c r="B413" s="355"/>
      <c r="C413" s="355"/>
      <c r="D413" s="355"/>
      <c r="E413" s="355"/>
      <c r="F413" s="355"/>
      <c r="G413" s="355"/>
      <c r="H413" s="76">
        <f t="shared" si="132"/>
        <v>0</v>
      </c>
      <c r="I413" s="355"/>
      <c r="J413" s="355"/>
      <c r="K413" s="355"/>
      <c r="L413" s="355"/>
      <c r="M413" s="355"/>
      <c r="N413" s="355"/>
      <c r="O413" s="76">
        <f t="shared" si="133"/>
        <v>0</v>
      </c>
      <c r="P413" s="355"/>
      <c r="Q413" s="355"/>
      <c r="R413" s="355"/>
      <c r="S413" s="355"/>
      <c r="T413" s="355"/>
      <c r="U413" s="355"/>
      <c r="V413" s="76">
        <f t="shared" si="137"/>
        <v>0</v>
      </c>
      <c r="W413" s="355"/>
      <c r="X413" s="355"/>
      <c r="Y413" s="355"/>
      <c r="Z413" s="355"/>
      <c r="AA413" s="355"/>
      <c r="AB413" s="355"/>
      <c r="AC413" s="76">
        <f t="shared" si="138"/>
        <v>0</v>
      </c>
      <c r="AD413" s="355"/>
      <c r="AE413" s="355"/>
      <c r="AF413" s="355"/>
      <c r="AG413" s="355"/>
      <c r="AH413" s="355"/>
      <c r="AI413" s="355"/>
      <c r="AJ413" s="76">
        <f t="shared" si="134"/>
        <v>0</v>
      </c>
      <c r="AK413" s="355"/>
      <c r="AL413" s="355"/>
      <c r="AM413" s="355"/>
      <c r="AN413" s="355"/>
      <c r="AO413" s="355"/>
      <c r="AP413" s="355"/>
      <c r="AQ413" s="76">
        <f t="shared" si="135"/>
        <v>0</v>
      </c>
      <c r="AS413" s="75">
        <f t="shared" si="136"/>
        <v>398</v>
      </c>
      <c r="AT413" s="76">
        <f t="shared" si="139"/>
        <v>0</v>
      </c>
      <c r="AU413" s="76">
        <f t="shared" si="140"/>
        <v>0</v>
      </c>
      <c r="AV413" s="76">
        <f t="shared" si="141"/>
        <v>0</v>
      </c>
      <c r="AX413" s="75">
        <f t="shared" si="153"/>
        <v>398</v>
      </c>
      <c r="AY413" s="355"/>
      <c r="AZ413" s="355"/>
      <c r="BA413" s="355"/>
      <c r="BB413" s="355"/>
      <c r="BC413" s="355"/>
      <c r="BD413" s="355"/>
      <c r="BE413" s="76">
        <f t="shared" si="142"/>
        <v>0</v>
      </c>
      <c r="BF413" s="355"/>
      <c r="BG413" s="355"/>
      <c r="BH413" s="355"/>
      <c r="BI413" s="355"/>
      <c r="BJ413" s="355"/>
      <c r="BK413" s="355"/>
      <c r="BL413" s="76">
        <f t="shared" si="143"/>
        <v>0</v>
      </c>
      <c r="BM413" s="355"/>
      <c r="BN413" s="355"/>
      <c r="BO413" s="355"/>
      <c r="BP413" s="355"/>
      <c r="BQ413" s="355"/>
      <c r="BR413" s="355"/>
      <c r="BS413" s="76">
        <f t="shared" si="144"/>
        <v>0</v>
      </c>
      <c r="BT413" s="355"/>
      <c r="BU413" s="355"/>
      <c r="BV413" s="355"/>
      <c r="BW413" s="355"/>
      <c r="BX413" s="355"/>
      <c r="BY413" s="355"/>
      <c r="BZ413" s="76">
        <f t="shared" si="145"/>
        <v>0</v>
      </c>
      <c r="CA413" s="355"/>
      <c r="CB413" s="355"/>
      <c r="CC413" s="355"/>
      <c r="CD413" s="355"/>
      <c r="CE413" s="355"/>
      <c r="CF413" s="355"/>
      <c r="CG413" s="76">
        <f t="shared" si="146"/>
        <v>0</v>
      </c>
      <c r="CH413" s="355"/>
      <c r="CI413" s="355"/>
      <c r="CJ413" s="355"/>
      <c r="CK413" s="355"/>
      <c r="CL413" s="355"/>
      <c r="CM413" s="355"/>
      <c r="CN413" s="76">
        <f t="shared" si="147"/>
        <v>0</v>
      </c>
      <c r="CP413" s="75">
        <f t="shared" si="148"/>
        <v>398</v>
      </c>
      <c r="CQ413" s="76">
        <f t="shared" si="149"/>
        <v>0</v>
      </c>
      <c r="CR413" s="76">
        <f t="shared" si="150"/>
        <v>0</v>
      </c>
      <c r="CS413" s="76">
        <f t="shared" si="151"/>
        <v>0</v>
      </c>
    </row>
    <row r="414" spans="1:97" ht="18" customHeight="1" x14ac:dyDescent="0.25">
      <c r="A414" s="75">
        <f t="shared" si="152"/>
        <v>399</v>
      </c>
      <c r="B414" s="355"/>
      <c r="C414" s="355"/>
      <c r="D414" s="355"/>
      <c r="E414" s="355"/>
      <c r="F414" s="355"/>
      <c r="G414" s="355"/>
      <c r="H414" s="76">
        <f t="shared" si="132"/>
        <v>0</v>
      </c>
      <c r="I414" s="355"/>
      <c r="J414" s="355"/>
      <c r="K414" s="355"/>
      <c r="L414" s="355"/>
      <c r="M414" s="355"/>
      <c r="N414" s="355"/>
      <c r="O414" s="76">
        <f t="shared" si="133"/>
        <v>0</v>
      </c>
      <c r="P414" s="355"/>
      <c r="Q414" s="355"/>
      <c r="R414" s="355"/>
      <c r="S414" s="355"/>
      <c r="T414" s="355"/>
      <c r="U414" s="355"/>
      <c r="V414" s="76">
        <f t="shared" si="137"/>
        <v>0</v>
      </c>
      <c r="W414" s="355"/>
      <c r="X414" s="355"/>
      <c r="Y414" s="355"/>
      <c r="Z414" s="355"/>
      <c r="AA414" s="355"/>
      <c r="AB414" s="355"/>
      <c r="AC414" s="76">
        <f t="shared" si="138"/>
        <v>0</v>
      </c>
      <c r="AD414" s="355"/>
      <c r="AE414" s="355"/>
      <c r="AF414" s="355"/>
      <c r="AG414" s="355"/>
      <c r="AH414" s="355"/>
      <c r="AI414" s="355"/>
      <c r="AJ414" s="76">
        <f t="shared" si="134"/>
        <v>0</v>
      </c>
      <c r="AK414" s="355"/>
      <c r="AL414" s="355"/>
      <c r="AM414" s="355"/>
      <c r="AN414" s="355"/>
      <c r="AO414" s="355"/>
      <c r="AP414" s="355"/>
      <c r="AQ414" s="76">
        <f t="shared" si="135"/>
        <v>0</v>
      </c>
      <c r="AS414" s="75">
        <f t="shared" si="136"/>
        <v>399</v>
      </c>
      <c r="AT414" s="76">
        <f t="shared" si="139"/>
        <v>0</v>
      </c>
      <c r="AU414" s="76">
        <f t="shared" si="140"/>
        <v>0</v>
      </c>
      <c r="AV414" s="76">
        <f t="shared" si="141"/>
        <v>0</v>
      </c>
      <c r="AX414" s="75">
        <f t="shared" si="153"/>
        <v>399</v>
      </c>
      <c r="AY414" s="355"/>
      <c r="AZ414" s="355"/>
      <c r="BA414" s="355"/>
      <c r="BB414" s="355"/>
      <c r="BC414" s="355"/>
      <c r="BD414" s="355"/>
      <c r="BE414" s="76">
        <f t="shared" si="142"/>
        <v>0</v>
      </c>
      <c r="BF414" s="355"/>
      <c r="BG414" s="355"/>
      <c r="BH414" s="355"/>
      <c r="BI414" s="355"/>
      <c r="BJ414" s="355"/>
      <c r="BK414" s="355"/>
      <c r="BL414" s="76">
        <f t="shared" si="143"/>
        <v>0</v>
      </c>
      <c r="BM414" s="355"/>
      <c r="BN414" s="355"/>
      <c r="BO414" s="355"/>
      <c r="BP414" s="355"/>
      <c r="BQ414" s="355"/>
      <c r="BR414" s="355"/>
      <c r="BS414" s="76">
        <f t="shared" si="144"/>
        <v>0</v>
      </c>
      <c r="BT414" s="355"/>
      <c r="BU414" s="355"/>
      <c r="BV414" s="355"/>
      <c r="BW414" s="355"/>
      <c r="BX414" s="355"/>
      <c r="BY414" s="355"/>
      <c r="BZ414" s="76">
        <f t="shared" si="145"/>
        <v>0</v>
      </c>
      <c r="CA414" s="355"/>
      <c r="CB414" s="355"/>
      <c r="CC414" s="355"/>
      <c r="CD414" s="355"/>
      <c r="CE414" s="355"/>
      <c r="CF414" s="355"/>
      <c r="CG414" s="76">
        <f t="shared" si="146"/>
        <v>0</v>
      </c>
      <c r="CH414" s="355"/>
      <c r="CI414" s="355"/>
      <c r="CJ414" s="355"/>
      <c r="CK414" s="355"/>
      <c r="CL414" s="355"/>
      <c r="CM414" s="355"/>
      <c r="CN414" s="76">
        <f t="shared" si="147"/>
        <v>0</v>
      </c>
      <c r="CP414" s="75">
        <f t="shared" si="148"/>
        <v>399</v>
      </c>
      <c r="CQ414" s="76">
        <f t="shared" si="149"/>
        <v>0</v>
      </c>
      <c r="CR414" s="76">
        <f t="shared" si="150"/>
        <v>0</v>
      </c>
      <c r="CS414" s="76">
        <f t="shared" si="151"/>
        <v>0</v>
      </c>
    </row>
    <row r="415" spans="1:97" ht="18" customHeight="1" x14ac:dyDescent="0.25">
      <c r="A415" s="75">
        <f t="shared" si="152"/>
        <v>400</v>
      </c>
      <c r="B415" s="355"/>
      <c r="C415" s="355"/>
      <c r="D415" s="355"/>
      <c r="E415" s="355"/>
      <c r="F415" s="355"/>
      <c r="G415" s="355"/>
      <c r="H415" s="76">
        <f t="shared" si="132"/>
        <v>0</v>
      </c>
      <c r="I415" s="355"/>
      <c r="J415" s="355"/>
      <c r="K415" s="355"/>
      <c r="L415" s="355"/>
      <c r="M415" s="355"/>
      <c r="N415" s="355"/>
      <c r="O415" s="76">
        <f t="shared" si="133"/>
        <v>0</v>
      </c>
      <c r="P415" s="355"/>
      <c r="Q415" s="355"/>
      <c r="R415" s="355"/>
      <c r="S415" s="355"/>
      <c r="T415" s="355"/>
      <c r="U415" s="355"/>
      <c r="V415" s="76">
        <f t="shared" si="137"/>
        <v>0</v>
      </c>
      <c r="W415" s="355"/>
      <c r="X415" s="355"/>
      <c r="Y415" s="355"/>
      <c r="Z415" s="355"/>
      <c r="AA415" s="355"/>
      <c r="AB415" s="355"/>
      <c r="AC415" s="76">
        <f t="shared" si="138"/>
        <v>0</v>
      </c>
      <c r="AD415" s="355"/>
      <c r="AE415" s="355"/>
      <c r="AF415" s="355"/>
      <c r="AG415" s="355"/>
      <c r="AH415" s="355"/>
      <c r="AI415" s="355"/>
      <c r="AJ415" s="76">
        <f t="shared" si="134"/>
        <v>0</v>
      </c>
      <c r="AK415" s="355"/>
      <c r="AL415" s="355"/>
      <c r="AM415" s="355"/>
      <c r="AN415" s="355"/>
      <c r="AO415" s="355"/>
      <c r="AP415" s="355"/>
      <c r="AQ415" s="76">
        <f t="shared" si="135"/>
        <v>0</v>
      </c>
      <c r="AS415" s="75">
        <f t="shared" si="136"/>
        <v>400</v>
      </c>
      <c r="AT415" s="76">
        <f t="shared" si="139"/>
        <v>0</v>
      </c>
      <c r="AU415" s="76">
        <f t="shared" si="140"/>
        <v>0</v>
      </c>
      <c r="AV415" s="76">
        <f t="shared" si="141"/>
        <v>0</v>
      </c>
      <c r="AX415" s="75">
        <f t="shared" si="153"/>
        <v>400</v>
      </c>
      <c r="AY415" s="355"/>
      <c r="AZ415" s="355"/>
      <c r="BA415" s="355"/>
      <c r="BB415" s="355"/>
      <c r="BC415" s="355"/>
      <c r="BD415" s="355"/>
      <c r="BE415" s="76">
        <f t="shared" si="142"/>
        <v>0</v>
      </c>
      <c r="BF415" s="355"/>
      <c r="BG415" s="355"/>
      <c r="BH415" s="355"/>
      <c r="BI415" s="355"/>
      <c r="BJ415" s="355"/>
      <c r="BK415" s="355"/>
      <c r="BL415" s="76">
        <f t="shared" si="143"/>
        <v>0</v>
      </c>
      <c r="BM415" s="355"/>
      <c r="BN415" s="355"/>
      <c r="BO415" s="355"/>
      <c r="BP415" s="355"/>
      <c r="BQ415" s="355"/>
      <c r="BR415" s="355"/>
      <c r="BS415" s="76">
        <f t="shared" si="144"/>
        <v>0</v>
      </c>
      <c r="BT415" s="355"/>
      <c r="BU415" s="355"/>
      <c r="BV415" s="355"/>
      <c r="BW415" s="355"/>
      <c r="BX415" s="355"/>
      <c r="BY415" s="355"/>
      <c r="BZ415" s="76">
        <f t="shared" si="145"/>
        <v>0</v>
      </c>
      <c r="CA415" s="355"/>
      <c r="CB415" s="355"/>
      <c r="CC415" s="355"/>
      <c r="CD415" s="355"/>
      <c r="CE415" s="355"/>
      <c r="CF415" s="355"/>
      <c r="CG415" s="76">
        <f t="shared" si="146"/>
        <v>0</v>
      </c>
      <c r="CH415" s="355"/>
      <c r="CI415" s="355"/>
      <c r="CJ415" s="355"/>
      <c r="CK415" s="355"/>
      <c r="CL415" s="355"/>
      <c r="CM415" s="355"/>
      <c r="CN415" s="76">
        <f t="shared" si="147"/>
        <v>0</v>
      </c>
      <c r="CP415" s="75">
        <f t="shared" si="148"/>
        <v>400</v>
      </c>
      <c r="CQ415" s="76">
        <f t="shared" si="149"/>
        <v>0</v>
      </c>
      <c r="CR415" s="76">
        <f t="shared" si="150"/>
        <v>0</v>
      </c>
      <c r="CS415" s="76">
        <f t="shared" si="151"/>
        <v>0</v>
      </c>
    </row>
    <row r="416" spans="1:97" ht="18" customHeight="1" x14ac:dyDescent="0.25">
      <c r="A416" s="75">
        <f t="shared" si="152"/>
        <v>401</v>
      </c>
      <c r="B416" s="355"/>
      <c r="C416" s="355"/>
      <c r="D416" s="355"/>
      <c r="E416" s="355"/>
      <c r="F416" s="355"/>
      <c r="G416" s="355"/>
      <c r="H416" s="76">
        <f t="shared" si="132"/>
        <v>0</v>
      </c>
      <c r="I416" s="355"/>
      <c r="J416" s="355"/>
      <c r="K416" s="355"/>
      <c r="L416" s="355"/>
      <c r="M416" s="355"/>
      <c r="N416" s="355"/>
      <c r="O416" s="76">
        <f t="shared" si="133"/>
        <v>0</v>
      </c>
      <c r="P416" s="355"/>
      <c r="Q416" s="355"/>
      <c r="R416" s="355"/>
      <c r="S416" s="355"/>
      <c r="T416" s="355"/>
      <c r="U416" s="355"/>
      <c r="V416" s="76">
        <f t="shared" si="137"/>
        <v>0</v>
      </c>
      <c r="W416" s="355"/>
      <c r="X416" s="355"/>
      <c r="Y416" s="355"/>
      <c r="Z416" s="355"/>
      <c r="AA416" s="355"/>
      <c r="AB416" s="355"/>
      <c r="AC416" s="76">
        <f t="shared" si="138"/>
        <v>0</v>
      </c>
      <c r="AD416" s="355"/>
      <c r="AE416" s="355"/>
      <c r="AF416" s="355"/>
      <c r="AG416" s="355"/>
      <c r="AH416" s="355"/>
      <c r="AI416" s="355"/>
      <c r="AJ416" s="76">
        <f t="shared" si="134"/>
        <v>0</v>
      </c>
      <c r="AK416" s="355"/>
      <c r="AL416" s="355"/>
      <c r="AM416" s="355"/>
      <c r="AN416" s="355"/>
      <c r="AO416" s="355"/>
      <c r="AP416" s="355"/>
      <c r="AQ416" s="76">
        <f t="shared" si="135"/>
        <v>0</v>
      </c>
      <c r="AS416" s="75">
        <f t="shared" si="136"/>
        <v>401</v>
      </c>
      <c r="AT416" s="76">
        <f t="shared" si="139"/>
        <v>0</v>
      </c>
      <c r="AU416" s="76">
        <f t="shared" si="140"/>
        <v>0</v>
      </c>
      <c r="AV416" s="76">
        <f t="shared" si="141"/>
        <v>0</v>
      </c>
      <c r="AX416" s="75">
        <f t="shared" si="153"/>
        <v>401</v>
      </c>
      <c r="AY416" s="355"/>
      <c r="AZ416" s="355"/>
      <c r="BA416" s="355"/>
      <c r="BB416" s="355"/>
      <c r="BC416" s="355"/>
      <c r="BD416" s="355"/>
      <c r="BE416" s="76">
        <f t="shared" si="142"/>
        <v>0</v>
      </c>
      <c r="BF416" s="355"/>
      <c r="BG416" s="355"/>
      <c r="BH416" s="355"/>
      <c r="BI416" s="355"/>
      <c r="BJ416" s="355"/>
      <c r="BK416" s="355"/>
      <c r="BL416" s="76">
        <f t="shared" si="143"/>
        <v>0</v>
      </c>
      <c r="BM416" s="355"/>
      <c r="BN416" s="355"/>
      <c r="BO416" s="355"/>
      <c r="BP416" s="355"/>
      <c r="BQ416" s="355"/>
      <c r="BR416" s="355"/>
      <c r="BS416" s="76">
        <f t="shared" si="144"/>
        <v>0</v>
      </c>
      <c r="BT416" s="355"/>
      <c r="BU416" s="355"/>
      <c r="BV416" s="355"/>
      <c r="BW416" s="355"/>
      <c r="BX416" s="355"/>
      <c r="BY416" s="355"/>
      <c r="BZ416" s="76">
        <f t="shared" si="145"/>
        <v>0</v>
      </c>
      <c r="CA416" s="355"/>
      <c r="CB416" s="355"/>
      <c r="CC416" s="355"/>
      <c r="CD416" s="355"/>
      <c r="CE416" s="355"/>
      <c r="CF416" s="355"/>
      <c r="CG416" s="76">
        <f t="shared" si="146"/>
        <v>0</v>
      </c>
      <c r="CH416" s="355"/>
      <c r="CI416" s="355"/>
      <c r="CJ416" s="355"/>
      <c r="CK416" s="355"/>
      <c r="CL416" s="355"/>
      <c r="CM416" s="355"/>
      <c r="CN416" s="76">
        <f t="shared" si="147"/>
        <v>0</v>
      </c>
      <c r="CP416" s="75">
        <f t="shared" si="148"/>
        <v>401</v>
      </c>
      <c r="CQ416" s="76">
        <f t="shared" si="149"/>
        <v>0</v>
      </c>
      <c r="CR416" s="76">
        <f t="shared" si="150"/>
        <v>0</v>
      </c>
      <c r="CS416" s="76">
        <f t="shared" si="151"/>
        <v>0</v>
      </c>
    </row>
    <row r="417" spans="1:97" ht="18" customHeight="1" x14ac:dyDescent="0.25">
      <c r="A417" s="75">
        <f t="shared" si="152"/>
        <v>402</v>
      </c>
      <c r="B417" s="355"/>
      <c r="C417" s="355"/>
      <c r="D417" s="355"/>
      <c r="E417" s="355"/>
      <c r="F417" s="355"/>
      <c r="G417" s="355"/>
      <c r="H417" s="76">
        <f t="shared" si="132"/>
        <v>0</v>
      </c>
      <c r="I417" s="355"/>
      <c r="J417" s="355"/>
      <c r="K417" s="355"/>
      <c r="L417" s="355"/>
      <c r="M417" s="355"/>
      <c r="N417" s="355"/>
      <c r="O417" s="76">
        <f t="shared" si="133"/>
        <v>0</v>
      </c>
      <c r="P417" s="355"/>
      <c r="Q417" s="355"/>
      <c r="R417" s="355"/>
      <c r="S417" s="355"/>
      <c r="T417" s="355"/>
      <c r="U417" s="355"/>
      <c r="V417" s="76">
        <f t="shared" si="137"/>
        <v>0</v>
      </c>
      <c r="W417" s="355"/>
      <c r="X417" s="355"/>
      <c r="Y417" s="355"/>
      <c r="Z417" s="355"/>
      <c r="AA417" s="355"/>
      <c r="AB417" s="355"/>
      <c r="AC417" s="76">
        <f t="shared" si="138"/>
        <v>0</v>
      </c>
      <c r="AD417" s="355"/>
      <c r="AE417" s="355"/>
      <c r="AF417" s="355"/>
      <c r="AG417" s="355"/>
      <c r="AH417" s="355"/>
      <c r="AI417" s="355"/>
      <c r="AJ417" s="76">
        <f t="shared" si="134"/>
        <v>0</v>
      </c>
      <c r="AK417" s="355"/>
      <c r="AL417" s="355"/>
      <c r="AM417" s="355"/>
      <c r="AN417" s="355"/>
      <c r="AO417" s="355"/>
      <c r="AP417" s="355"/>
      <c r="AQ417" s="76">
        <f t="shared" si="135"/>
        <v>0</v>
      </c>
      <c r="AS417" s="75">
        <f t="shared" si="136"/>
        <v>402</v>
      </c>
      <c r="AT417" s="76">
        <f t="shared" si="139"/>
        <v>0</v>
      </c>
      <c r="AU417" s="76">
        <f t="shared" si="140"/>
        <v>0</v>
      </c>
      <c r="AV417" s="76">
        <f t="shared" si="141"/>
        <v>0</v>
      </c>
      <c r="AX417" s="75">
        <f t="shared" si="153"/>
        <v>402</v>
      </c>
      <c r="AY417" s="355"/>
      <c r="AZ417" s="355"/>
      <c r="BA417" s="355"/>
      <c r="BB417" s="355"/>
      <c r="BC417" s="355"/>
      <c r="BD417" s="355"/>
      <c r="BE417" s="76">
        <f t="shared" si="142"/>
        <v>0</v>
      </c>
      <c r="BF417" s="355"/>
      <c r="BG417" s="355"/>
      <c r="BH417" s="355"/>
      <c r="BI417" s="355"/>
      <c r="BJ417" s="355"/>
      <c r="BK417" s="355"/>
      <c r="BL417" s="76">
        <f t="shared" si="143"/>
        <v>0</v>
      </c>
      <c r="BM417" s="355"/>
      <c r="BN417" s="355"/>
      <c r="BO417" s="355"/>
      <c r="BP417" s="355"/>
      <c r="BQ417" s="355"/>
      <c r="BR417" s="355"/>
      <c r="BS417" s="76">
        <f t="shared" si="144"/>
        <v>0</v>
      </c>
      <c r="BT417" s="355"/>
      <c r="BU417" s="355"/>
      <c r="BV417" s="355"/>
      <c r="BW417" s="355"/>
      <c r="BX417" s="355"/>
      <c r="BY417" s="355"/>
      <c r="BZ417" s="76">
        <f t="shared" si="145"/>
        <v>0</v>
      </c>
      <c r="CA417" s="355"/>
      <c r="CB417" s="355"/>
      <c r="CC417" s="355"/>
      <c r="CD417" s="355"/>
      <c r="CE417" s="355"/>
      <c r="CF417" s="355"/>
      <c r="CG417" s="76">
        <f t="shared" si="146"/>
        <v>0</v>
      </c>
      <c r="CH417" s="355"/>
      <c r="CI417" s="355"/>
      <c r="CJ417" s="355"/>
      <c r="CK417" s="355"/>
      <c r="CL417" s="355"/>
      <c r="CM417" s="355"/>
      <c r="CN417" s="76">
        <f t="shared" si="147"/>
        <v>0</v>
      </c>
      <c r="CP417" s="75">
        <f t="shared" si="148"/>
        <v>402</v>
      </c>
      <c r="CQ417" s="76">
        <f t="shared" si="149"/>
        <v>0</v>
      </c>
      <c r="CR417" s="76">
        <f t="shared" si="150"/>
        <v>0</v>
      </c>
      <c r="CS417" s="76">
        <f t="shared" si="151"/>
        <v>0</v>
      </c>
    </row>
    <row r="418" spans="1:97" ht="18" customHeight="1" x14ac:dyDescent="0.25">
      <c r="A418" s="75">
        <f t="shared" si="152"/>
        <v>403</v>
      </c>
      <c r="B418" s="355"/>
      <c r="C418" s="355"/>
      <c r="D418" s="355"/>
      <c r="E418" s="355"/>
      <c r="F418" s="355"/>
      <c r="G418" s="355"/>
      <c r="H418" s="76">
        <f t="shared" si="132"/>
        <v>0</v>
      </c>
      <c r="I418" s="355"/>
      <c r="J418" s="355"/>
      <c r="K418" s="355"/>
      <c r="L418" s="355"/>
      <c r="M418" s="355"/>
      <c r="N418" s="355"/>
      <c r="O418" s="76">
        <f t="shared" si="133"/>
        <v>0</v>
      </c>
      <c r="P418" s="355"/>
      <c r="Q418" s="355"/>
      <c r="R418" s="355"/>
      <c r="S418" s="355"/>
      <c r="T418" s="355"/>
      <c r="U418" s="355"/>
      <c r="V418" s="76">
        <f t="shared" si="137"/>
        <v>0</v>
      </c>
      <c r="W418" s="355"/>
      <c r="X418" s="355"/>
      <c r="Y418" s="355"/>
      <c r="Z418" s="355"/>
      <c r="AA418" s="355"/>
      <c r="AB418" s="355"/>
      <c r="AC418" s="76">
        <f t="shared" si="138"/>
        <v>0</v>
      </c>
      <c r="AD418" s="355"/>
      <c r="AE418" s="355"/>
      <c r="AF418" s="355"/>
      <c r="AG418" s="355"/>
      <c r="AH418" s="355"/>
      <c r="AI418" s="355"/>
      <c r="AJ418" s="76">
        <f t="shared" si="134"/>
        <v>0</v>
      </c>
      <c r="AK418" s="355"/>
      <c r="AL418" s="355"/>
      <c r="AM418" s="355"/>
      <c r="AN418" s="355"/>
      <c r="AO418" s="355"/>
      <c r="AP418" s="355"/>
      <c r="AQ418" s="76">
        <f t="shared" si="135"/>
        <v>0</v>
      </c>
      <c r="AS418" s="75">
        <f t="shared" si="136"/>
        <v>403</v>
      </c>
      <c r="AT418" s="76">
        <f t="shared" si="139"/>
        <v>0</v>
      </c>
      <c r="AU418" s="76">
        <f t="shared" si="140"/>
        <v>0</v>
      </c>
      <c r="AV418" s="76">
        <f t="shared" si="141"/>
        <v>0</v>
      </c>
      <c r="AX418" s="75">
        <f t="shared" si="153"/>
        <v>403</v>
      </c>
      <c r="AY418" s="355"/>
      <c r="AZ418" s="355"/>
      <c r="BA418" s="355"/>
      <c r="BB418" s="355"/>
      <c r="BC418" s="355"/>
      <c r="BD418" s="355"/>
      <c r="BE418" s="76">
        <f t="shared" si="142"/>
        <v>0</v>
      </c>
      <c r="BF418" s="355"/>
      <c r="BG418" s="355"/>
      <c r="BH418" s="355"/>
      <c r="BI418" s="355"/>
      <c r="BJ418" s="355"/>
      <c r="BK418" s="355"/>
      <c r="BL418" s="76">
        <f t="shared" si="143"/>
        <v>0</v>
      </c>
      <c r="BM418" s="355"/>
      <c r="BN418" s="355"/>
      <c r="BO418" s="355"/>
      <c r="BP418" s="355"/>
      <c r="BQ418" s="355"/>
      <c r="BR418" s="355"/>
      <c r="BS418" s="76">
        <f t="shared" si="144"/>
        <v>0</v>
      </c>
      <c r="BT418" s="355"/>
      <c r="BU418" s="355"/>
      <c r="BV418" s="355"/>
      <c r="BW418" s="355"/>
      <c r="BX418" s="355"/>
      <c r="BY418" s="355"/>
      <c r="BZ418" s="76">
        <f t="shared" si="145"/>
        <v>0</v>
      </c>
      <c r="CA418" s="355"/>
      <c r="CB418" s="355"/>
      <c r="CC418" s="355"/>
      <c r="CD418" s="355"/>
      <c r="CE418" s="355"/>
      <c r="CF418" s="355"/>
      <c r="CG418" s="76">
        <f t="shared" si="146"/>
        <v>0</v>
      </c>
      <c r="CH418" s="355"/>
      <c r="CI418" s="355"/>
      <c r="CJ418" s="355"/>
      <c r="CK418" s="355"/>
      <c r="CL418" s="355"/>
      <c r="CM418" s="355"/>
      <c r="CN418" s="76">
        <f t="shared" si="147"/>
        <v>0</v>
      </c>
      <c r="CP418" s="75">
        <f t="shared" si="148"/>
        <v>403</v>
      </c>
      <c r="CQ418" s="76">
        <f t="shared" si="149"/>
        <v>0</v>
      </c>
      <c r="CR418" s="76">
        <f t="shared" si="150"/>
        <v>0</v>
      </c>
      <c r="CS418" s="76">
        <f t="shared" si="151"/>
        <v>0</v>
      </c>
    </row>
    <row r="419" spans="1:97" ht="18" customHeight="1" x14ac:dyDescent="0.25">
      <c r="A419" s="75">
        <f t="shared" si="152"/>
        <v>404</v>
      </c>
      <c r="B419" s="355"/>
      <c r="C419" s="355"/>
      <c r="D419" s="355"/>
      <c r="E419" s="355"/>
      <c r="F419" s="355"/>
      <c r="G419" s="355"/>
      <c r="H419" s="76">
        <f t="shared" si="132"/>
        <v>0</v>
      </c>
      <c r="I419" s="355"/>
      <c r="J419" s="355"/>
      <c r="K419" s="355"/>
      <c r="L419" s="355"/>
      <c r="M419" s="355"/>
      <c r="N419" s="355"/>
      <c r="O419" s="76">
        <f t="shared" si="133"/>
        <v>0</v>
      </c>
      <c r="P419" s="355"/>
      <c r="Q419" s="355"/>
      <c r="R419" s="355"/>
      <c r="S419" s="355"/>
      <c r="T419" s="355"/>
      <c r="U419" s="355"/>
      <c r="V419" s="76">
        <f t="shared" si="137"/>
        <v>0</v>
      </c>
      <c r="W419" s="355"/>
      <c r="X419" s="355"/>
      <c r="Y419" s="355"/>
      <c r="Z419" s="355"/>
      <c r="AA419" s="355"/>
      <c r="AB419" s="355"/>
      <c r="AC419" s="76">
        <f t="shared" si="138"/>
        <v>0</v>
      </c>
      <c r="AD419" s="355"/>
      <c r="AE419" s="355"/>
      <c r="AF419" s="355"/>
      <c r="AG419" s="355"/>
      <c r="AH419" s="355"/>
      <c r="AI419" s="355"/>
      <c r="AJ419" s="76">
        <f t="shared" si="134"/>
        <v>0</v>
      </c>
      <c r="AK419" s="355"/>
      <c r="AL419" s="355"/>
      <c r="AM419" s="355"/>
      <c r="AN419" s="355"/>
      <c r="AO419" s="355"/>
      <c r="AP419" s="355"/>
      <c r="AQ419" s="76">
        <f t="shared" si="135"/>
        <v>0</v>
      </c>
      <c r="AS419" s="75">
        <f t="shared" si="136"/>
        <v>404</v>
      </c>
      <c r="AT419" s="76">
        <f t="shared" si="139"/>
        <v>0</v>
      </c>
      <c r="AU419" s="76">
        <f t="shared" si="140"/>
        <v>0</v>
      </c>
      <c r="AV419" s="76">
        <f t="shared" si="141"/>
        <v>0</v>
      </c>
      <c r="AX419" s="75">
        <f t="shared" si="153"/>
        <v>404</v>
      </c>
      <c r="AY419" s="355"/>
      <c r="AZ419" s="355"/>
      <c r="BA419" s="355"/>
      <c r="BB419" s="355"/>
      <c r="BC419" s="355"/>
      <c r="BD419" s="355"/>
      <c r="BE419" s="76">
        <f t="shared" si="142"/>
        <v>0</v>
      </c>
      <c r="BF419" s="355"/>
      <c r="BG419" s="355"/>
      <c r="BH419" s="355"/>
      <c r="BI419" s="355"/>
      <c r="BJ419" s="355"/>
      <c r="BK419" s="355"/>
      <c r="BL419" s="76">
        <f t="shared" si="143"/>
        <v>0</v>
      </c>
      <c r="BM419" s="355"/>
      <c r="BN419" s="355"/>
      <c r="BO419" s="355"/>
      <c r="BP419" s="355"/>
      <c r="BQ419" s="355"/>
      <c r="BR419" s="355"/>
      <c r="BS419" s="76">
        <f t="shared" si="144"/>
        <v>0</v>
      </c>
      <c r="BT419" s="355"/>
      <c r="BU419" s="355"/>
      <c r="BV419" s="355"/>
      <c r="BW419" s="355"/>
      <c r="BX419" s="355"/>
      <c r="BY419" s="355"/>
      <c r="BZ419" s="76">
        <f t="shared" si="145"/>
        <v>0</v>
      </c>
      <c r="CA419" s="355"/>
      <c r="CB419" s="355"/>
      <c r="CC419" s="355"/>
      <c r="CD419" s="355"/>
      <c r="CE419" s="355"/>
      <c r="CF419" s="355"/>
      <c r="CG419" s="76">
        <f t="shared" si="146"/>
        <v>0</v>
      </c>
      <c r="CH419" s="355"/>
      <c r="CI419" s="355"/>
      <c r="CJ419" s="355"/>
      <c r="CK419" s="355"/>
      <c r="CL419" s="355"/>
      <c r="CM419" s="355"/>
      <c r="CN419" s="76">
        <f t="shared" si="147"/>
        <v>0</v>
      </c>
      <c r="CP419" s="75">
        <f t="shared" si="148"/>
        <v>404</v>
      </c>
      <c r="CQ419" s="76">
        <f t="shared" si="149"/>
        <v>0</v>
      </c>
      <c r="CR419" s="76">
        <f t="shared" si="150"/>
        <v>0</v>
      </c>
      <c r="CS419" s="76">
        <f t="shared" si="151"/>
        <v>0</v>
      </c>
    </row>
    <row r="420" spans="1:97" ht="18" customHeight="1" x14ac:dyDescent="0.25">
      <c r="A420" s="75">
        <f t="shared" si="152"/>
        <v>405</v>
      </c>
      <c r="B420" s="355"/>
      <c r="C420" s="355"/>
      <c r="D420" s="355"/>
      <c r="E420" s="355"/>
      <c r="F420" s="355"/>
      <c r="G420" s="355"/>
      <c r="H420" s="76">
        <f t="shared" si="132"/>
        <v>0</v>
      </c>
      <c r="I420" s="355"/>
      <c r="J420" s="355"/>
      <c r="K420" s="355"/>
      <c r="L420" s="355"/>
      <c r="M420" s="355"/>
      <c r="N420" s="355"/>
      <c r="O420" s="76">
        <f t="shared" si="133"/>
        <v>0</v>
      </c>
      <c r="P420" s="355"/>
      <c r="Q420" s="355"/>
      <c r="R420" s="355"/>
      <c r="S420" s="355"/>
      <c r="T420" s="355"/>
      <c r="U420" s="355"/>
      <c r="V420" s="76">
        <f t="shared" si="137"/>
        <v>0</v>
      </c>
      <c r="W420" s="355"/>
      <c r="X420" s="355"/>
      <c r="Y420" s="355"/>
      <c r="Z420" s="355"/>
      <c r="AA420" s="355"/>
      <c r="AB420" s="355"/>
      <c r="AC420" s="76">
        <f t="shared" si="138"/>
        <v>0</v>
      </c>
      <c r="AD420" s="355"/>
      <c r="AE420" s="355"/>
      <c r="AF420" s="355"/>
      <c r="AG420" s="355"/>
      <c r="AH420" s="355"/>
      <c r="AI420" s="355"/>
      <c r="AJ420" s="76">
        <f t="shared" si="134"/>
        <v>0</v>
      </c>
      <c r="AK420" s="355"/>
      <c r="AL420" s="355"/>
      <c r="AM420" s="355"/>
      <c r="AN420" s="355"/>
      <c r="AO420" s="355"/>
      <c r="AP420" s="355"/>
      <c r="AQ420" s="76">
        <f t="shared" si="135"/>
        <v>0</v>
      </c>
      <c r="AS420" s="75">
        <f t="shared" si="136"/>
        <v>405</v>
      </c>
      <c r="AT420" s="76">
        <f t="shared" si="139"/>
        <v>0</v>
      </c>
      <c r="AU420" s="76">
        <f t="shared" si="140"/>
        <v>0</v>
      </c>
      <c r="AV420" s="76">
        <f t="shared" si="141"/>
        <v>0</v>
      </c>
      <c r="AX420" s="75">
        <f t="shared" si="153"/>
        <v>405</v>
      </c>
      <c r="AY420" s="355"/>
      <c r="AZ420" s="355"/>
      <c r="BA420" s="355"/>
      <c r="BB420" s="355"/>
      <c r="BC420" s="355"/>
      <c r="BD420" s="355"/>
      <c r="BE420" s="76">
        <f t="shared" si="142"/>
        <v>0</v>
      </c>
      <c r="BF420" s="355"/>
      <c r="BG420" s="355"/>
      <c r="BH420" s="355"/>
      <c r="BI420" s="355"/>
      <c r="BJ420" s="355"/>
      <c r="BK420" s="355"/>
      <c r="BL420" s="76">
        <f t="shared" si="143"/>
        <v>0</v>
      </c>
      <c r="BM420" s="355"/>
      <c r="BN420" s="355"/>
      <c r="BO420" s="355"/>
      <c r="BP420" s="355"/>
      <c r="BQ420" s="355"/>
      <c r="BR420" s="355"/>
      <c r="BS420" s="76">
        <f t="shared" si="144"/>
        <v>0</v>
      </c>
      <c r="BT420" s="355"/>
      <c r="BU420" s="355"/>
      <c r="BV420" s="355"/>
      <c r="BW420" s="355"/>
      <c r="BX420" s="355"/>
      <c r="BY420" s="355"/>
      <c r="BZ420" s="76">
        <f t="shared" si="145"/>
        <v>0</v>
      </c>
      <c r="CA420" s="355"/>
      <c r="CB420" s="355"/>
      <c r="CC420" s="355"/>
      <c r="CD420" s="355"/>
      <c r="CE420" s="355"/>
      <c r="CF420" s="355"/>
      <c r="CG420" s="76">
        <f t="shared" si="146"/>
        <v>0</v>
      </c>
      <c r="CH420" s="355"/>
      <c r="CI420" s="355"/>
      <c r="CJ420" s="355"/>
      <c r="CK420" s="355"/>
      <c r="CL420" s="355"/>
      <c r="CM420" s="355"/>
      <c r="CN420" s="76">
        <f t="shared" si="147"/>
        <v>0</v>
      </c>
      <c r="CP420" s="75">
        <f t="shared" si="148"/>
        <v>405</v>
      </c>
      <c r="CQ420" s="76">
        <f t="shared" si="149"/>
        <v>0</v>
      </c>
      <c r="CR420" s="76">
        <f t="shared" si="150"/>
        <v>0</v>
      </c>
      <c r="CS420" s="76">
        <f t="shared" si="151"/>
        <v>0</v>
      </c>
    </row>
    <row r="421" spans="1:97" ht="18" customHeight="1" x14ac:dyDescent="0.25">
      <c r="A421" s="75">
        <f t="shared" si="152"/>
        <v>406</v>
      </c>
      <c r="B421" s="355"/>
      <c r="C421" s="355"/>
      <c r="D421" s="355"/>
      <c r="E421" s="355"/>
      <c r="F421" s="355"/>
      <c r="G421" s="355"/>
      <c r="H421" s="76">
        <f t="shared" si="132"/>
        <v>0</v>
      </c>
      <c r="I421" s="355"/>
      <c r="J421" s="355"/>
      <c r="K421" s="355"/>
      <c r="L421" s="355"/>
      <c r="M421" s="355"/>
      <c r="N421" s="355"/>
      <c r="O421" s="76">
        <f t="shared" si="133"/>
        <v>0</v>
      </c>
      <c r="P421" s="355"/>
      <c r="Q421" s="355"/>
      <c r="R421" s="355"/>
      <c r="S421" s="355"/>
      <c r="T421" s="355"/>
      <c r="U421" s="355"/>
      <c r="V421" s="76">
        <f t="shared" si="137"/>
        <v>0</v>
      </c>
      <c r="W421" s="355"/>
      <c r="X421" s="355"/>
      <c r="Y421" s="355"/>
      <c r="Z421" s="355"/>
      <c r="AA421" s="355"/>
      <c r="AB421" s="355"/>
      <c r="AC421" s="76">
        <f t="shared" si="138"/>
        <v>0</v>
      </c>
      <c r="AD421" s="355"/>
      <c r="AE421" s="355"/>
      <c r="AF421" s="355"/>
      <c r="AG421" s="355"/>
      <c r="AH421" s="355"/>
      <c r="AI421" s="355"/>
      <c r="AJ421" s="76">
        <f t="shared" si="134"/>
        <v>0</v>
      </c>
      <c r="AK421" s="355"/>
      <c r="AL421" s="355"/>
      <c r="AM421" s="355"/>
      <c r="AN421" s="355"/>
      <c r="AO421" s="355"/>
      <c r="AP421" s="355"/>
      <c r="AQ421" s="76">
        <f t="shared" si="135"/>
        <v>0</v>
      </c>
      <c r="AS421" s="75">
        <f t="shared" si="136"/>
        <v>406</v>
      </c>
      <c r="AT421" s="76">
        <f t="shared" si="139"/>
        <v>0</v>
      </c>
      <c r="AU421" s="76">
        <f t="shared" si="140"/>
        <v>0</v>
      </c>
      <c r="AV421" s="76">
        <f t="shared" si="141"/>
        <v>0</v>
      </c>
      <c r="AX421" s="75">
        <f t="shared" si="153"/>
        <v>406</v>
      </c>
      <c r="AY421" s="355"/>
      <c r="AZ421" s="355"/>
      <c r="BA421" s="355"/>
      <c r="BB421" s="355"/>
      <c r="BC421" s="355"/>
      <c r="BD421" s="355"/>
      <c r="BE421" s="76">
        <f t="shared" si="142"/>
        <v>0</v>
      </c>
      <c r="BF421" s="355"/>
      <c r="BG421" s="355"/>
      <c r="BH421" s="355"/>
      <c r="BI421" s="355"/>
      <c r="BJ421" s="355"/>
      <c r="BK421" s="355"/>
      <c r="BL421" s="76">
        <f t="shared" si="143"/>
        <v>0</v>
      </c>
      <c r="BM421" s="355"/>
      <c r="BN421" s="355"/>
      <c r="BO421" s="355"/>
      <c r="BP421" s="355"/>
      <c r="BQ421" s="355"/>
      <c r="BR421" s="355"/>
      <c r="BS421" s="76">
        <f t="shared" si="144"/>
        <v>0</v>
      </c>
      <c r="BT421" s="355"/>
      <c r="BU421" s="355"/>
      <c r="BV421" s="355"/>
      <c r="BW421" s="355"/>
      <c r="BX421" s="355"/>
      <c r="BY421" s="355"/>
      <c r="BZ421" s="76">
        <f t="shared" si="145"/>
        <v>0</v>
      </c>
      <c r="CA421" s="355"/>
      <c r="CB421" s="355"/>
      <c r="CC421" s="355"/>
      <c r="CD421" s="355"/>
      <c r="CE421" s="355"/>
      <c r="CF421" s="355"/>
      <c r="CG421" s="76">
        <f t="shared" si="146"/>
        <v>0</v>
      </c>
      <c r="CH421" s="355"/>
      <c r="CI421" s="355"/>
      <c r="CJ421" s="355"/>
      <c r="CK421" s="355"/>
      <c r="CL421" s="355"/>
      <c r="CM421" s="355"/>
      <c r="CN421" s="76">
        <f t="shared" si="147"/>
        <v>0</v>
      </c>
      <c r="CP421" s="75">
        <f t="shared" si="148"/>
        <v>406</v>
      </c>
      <c r="CQ421" s="76">
        <f t="shared" si="149"/>
        <v>0</v>
      </c>
      <c r="CR421" s="76">
        <f t="shared" si="150"/>
        <v>0</v>
      </c>
      <c r="CS421" s="76">
        <f t="shared" si="151"/>
        <v>0</v>
      </c>
    </row>
    <row r="422" spans="1:97" ht="18" customHeight="1" x14ac:dyDescent="0.25">
      <c r="A422" s="75">
        <f t="shared" si="152"/>
        <v>407</v>
      </c>
      <c r="B422" s="355"/>
      <c r="C422" s="355"/>
      <c r="D422" s="355"/>
      <c r="E422" s="355"/>
      <c r="F422" s="355"/>
      <c r="G422" s="355"/>
      <c r="H422" s="76">
        <f t="shared" si="132"/>
        <v>0</v>
      </c>
      <c r="I422" s="355"/>
      <c r="J422" s="355"/>
      <c r="K422" s="355"/>
      <c r="L422" s="355"/>
      <c r="M422" s="355"/>
      <c r="N422" s="355"/>
      <c r="O422" s="76">
        <f t="shared" si="133"/>
        <v>0</v>
      </c>
      <c r="P422" s="355"/>
      <c r="Q422" s="355"/>
      <c r="R422" s="355"/>
      <c r="S422" s="355"/>
      <c r="T422" s="355"/>
      <c r="U422" s="355"/>
      <c r="V422" s="76">
        <f t="shared" si="137"/>
        <v>0</v>
      </c>
      <c r="W422" s="355"/>
      <c r="X422" s="355"/>
      <c r="Y422" s="355"/>
      <c r="Z422" s="355"/>
      <c r="AA422" s="355"/>
      <c r="AB422" s="355"/>
      <c r="AC422" s="76">
        <f t="shared" si="138"/>
        <v>0</v>
      </c>
      <c r="AD422" s="355"/>
      <c r="AE422" s="355"/>
      <c r="AF422" s="355"/>
      <c r="AG422" s="355"/>
      <c r="AH422" s="355"/>
      <c r="AI422" s="355"/>
      <c r="AJ422" s="76">
        <f t="shared" si="134"/>
        <v>0</v>
      </c>
      <c r="AK422" s="355"/>
      <c r="AL422" s="355"/>
      <c r="AM422" s="355"/>
      <c r="AN422" s="355"/>
      <c r="AO422" s="355"/>
      <c r="AP422" s="355"/>
      <c r="AQ422" s="76">
        <f t="shared" si="135"/>
        <v>0</v>
      </c>
      <c r="AS422" s="75">
        <f t="shared" si="136"/>
        <v>407</v>
      </c>
      <c r="AT422" s="76">
        <f t="shared" si="139"/>
        <v>0</v>
      </c>
      <c r="AU422" s="76">
        <f t="shared" si="140"/>
        <v>0</v>
      </c>
      <c r="AV422" s="76">
        <f t="shared" si="141"/>
        <v>0</v>
      </c>
      <c r="AX422" s="75">
        <f t="shared" si="153"/>
        <v>407</v>
      </c>
      <c r="AY422" s="355"/>
      <c r="AZ422" s="355"/>
      <c r="BA422" s="355"/>
      <c r="BB422" s="355"/>
      <c r="BC422" s="355"/>
      <c r="BD422" s="355"/>
      <c r="BE422" s="76">
        <f t="shared" si="142"/>
        <v>0</v>
      </c>
      <c r="BF422" s="355"/>
      <c r="BG422" s="355"/>
      <c r="BH422" s="355"/>
      <c r="BI422" s="355"/>
      <c r="BJ422" s="355"/>
      <c r="BK422" s="355"/>
      <c r="BL422" s="76">
        <f t="shared" si="143"/>
        <v>0</v>
      </c>
      <c r="BM422" s="355"/>
      <c r="BN422" s="355"/>
      <c r="BO422" s="355"/>
      <c r="BP422" s="355"/>
      <c r="BQ422" s="355"/>
      <c r="BR422" s="355"/>
      <c r="BS422" s="76">
        <f t="shared" si="144"/>
        <v>0</v>
      </c>
      <c r="BT422" s="355"/>
      <c r="BU422" s="355"/>
      <c r="BV422" s="355"/>
      <c r="BW422" s="355"/>
      <c r="BX422" s="355"/>
      <c r="BY422" s="355"/>
      <c r="BZ422" s="76">
        <f t="shared" si="145"/>
        <v>0</v>
      </c>
      <c r="CA422" s="355"/>
      <c r="CB422" s="355"/>
      <c r="CC422" s="355"/>
      <c r="CD422" s="355"/>
      <c r="CE422" s="355"/>
      <c r="CF422" s="355"/>
      <c r="CG422" s="76">
        <f t="shared" si="146"/>
        <v>0</v>
      </c>
      <c r="CH422" s="355"/>
      <c r="CI422" s="355"/>
      <c r="CJ422" s="355"/>
      <c r="CK422" s="355"/>
      <c r="CL422" s="355"/>
      <c r="CM422" s="355"/>
      <c r="CN422" s="76">
        <f t="shared" si="147"/>
        <v>0</v>
      </c>
      <c r="CP422" s="75">
        <f t="shared" si="148"/>
        <v>407</v>
      </c>
      <c r="CQ422" s="76">
        <f t="shared" si="149"/>
        <v>0</v>
      </c>
      <c r="CR422" s="76">
        <f t="shared" si="150"/>
        <v>0</v>
      </c>
      <c r="CS422" s="76">
        <f t="shared" si="151"/>
        <v>0</v>
      </c>
    </row>
    <row r="423" spans="1:97" ht="18" customHeight="1" x14ac:dyDescent="0.25">
      <c r="A423" s="75">
        <f t="shared" si="152"/>
        <v>408</v>
      </c>
      <c r="B423" s="355"/>
      <c r="C423" s="355"/>
      <c r="D423" s="355"/>
      <c r="E423" s="355"/>
      <c r="F423" s="355"/>
      <c r="G423" s="355"/>
      <c r="H423" s="76">
        <f t="shared" si="132"/>
        <v>0</v>
      </c>
      <c r="I423" s="355"/>
      <c r="J423" s="355"/>
      <c r="K423" s="355"/>
      <c r="L423" s="355"/>
      <c r="M423" s="355"/>
      <c r="N423" s="355"/>
      <c r="O423" s="76">
        <f t="shared" si="133"/>
        <v>0</v>
      </c>
      <c r="P423" s="355"/>
      <c r="Q423" s="355"/>
      <c r="R423" s="355"/>
      <c r="S423" s="355"/>
      <c r="T423" s="355"/>
      <c r="U423" s="355"/>
      <c r="V423" s="76">
        <f t="shared" si="137"/>
        <v>0</v>
      </c>
      <c r="W423" s="355"/>
      <c r="X423" s="355"/>
      <c r="Y423" s="355"/>
      <c r="Z423" s="355"/>
      <c r="AA423" s="355"/>
      <c r="AB423" s="355"/>
      <c r="AC423" s="76">
        <f t="shared" si="138"/>
        <v>0</v>
      </c>
      <c r="AD423" s="355"/>
      <c r="AE423" s="355"/>
      <c r="AF423" s="355"/>
      <c r="AG423" s="355"/>
      <c r="AH423" s="355"/>
      <c r="AI423" s="355"/>
      <c r="AJ423" s="76">
        <f t="shared" si="134"/>
        <v>0</v>
      </c>
      <c r="AK423" s="355"/>
      <c r="AL423" s="355"/>
      <c r="AM423" s="355"/>
      <c r="AN423" s="355"/>
      <c r="AO423" s="355"/>
      <c r="AP423" s="355"/>
      <c r="AQ423" s="76">
        <f t="shared" si="135"/>
        <v>0</v>
      </c>
      <c r="AS423" s="75">
        <f t="shared" si="136"/>
        <v>408</v>
      </c>
      <c r="AT423" s="76">
        <f t="shared" si="139"/>
        <v>0</v>
      </c>
      <c r="AU423" s="76">
        <f t="shared" si="140"/>
        <v>0</v>
      </c>
      <c r="AV423" s="76">
        <f t="shared" si="141"/>
        <v>0</v>
      </c>
      <c r="AX423" s="75">
        <f t="shared" si="153"/>
        <v>408</v>
      </c>
      <c r="AY423" s="355"/>
      <c r="AZ423" s="355"/>
      <c r="BA423" s="355"/>
      <c r="BB423" s="355"/>
      <c r="BC423" s="355"/>
      <c r="BD423" s="355"/>
      <c r="BE423" s="76">
        <f t="shared" si="142"/>
        <v>0</v>
      </c>
      <c r="BF423" s="355"/>
      <c r="BG423" s="355"/>
      <c r="BH423" s="355"/>
      <c r="BI423" s="355"/>
      <c r="BJ423" s="355"/>
      <c r="BK423" s="355"/>
      <c r="BL423" s="76">
        <f t="shared" si="143"/>
        <v>0</v>
      </c>
      <c r="BM423" s="355"/>
      <c r="BN423" s="355"/>
      <c r="BO423" s="355"/>
      <c r="BP423" s="355"/>
      <c r="BQ423" s="355"/>
      <c r="BR423" s="355"/>
      <c r="BS423" s="76">
        <f t="shared" si="144"/>
        <v>0</v>
      </c>
      <c r="BT423" s="355"/>
      <c r="BU423" s="355"/>
      <c r="BV423" s="355"/>
      <c r="BW423" s="355"/>
      <c r="BX423" s="355"/>
      <c r="BY423" s="355"/>
      <c r="BZ423" s="76">
        <f t="shared" si="145"/>
        <v>0</v>
      </c>
      <c r="CA423" s="355"/>
      <c r="CB423" s="355"/>
      <c r="CC423" s="355"/>
      <c r="CD423" s="355"/>
      <c r="CE423" s="355"/>
      <c r="CF423" s="355"/>
      <c r="CG423" s="76">
        <f t="shared" si="146"/>
        <v>0</v>
      </c>
      <c r="CH423" s="355"/>
      <c r="CI423" s="355"/>
      <c r="CJ423" s="355"/>
      <c r="CK423" s="355"/>
      <c r="CL423" s="355"/>
      <c r="CM423" s="355"/>
      <c r="CN423" s="76">
        <f t="shared" si="147"/>
        <v>0</v>
      </c>
      <c r="CP423" s="75">
        <f t="shared" si="148"/>
        <v>408</v>
      </c>
      <c r="CQ423" s="76">
        <f t="shared" si="149"/>
        <v>0</v>
      </c>
      <c r="CR423" s="76">
        <f t="shared" si="150"/>
        <v>0</v>
      </c>
      <c r="CS423" s="76">
        <f t="shared" si="151"/>
        <v>0</v>
      </c>
    </row>
    <row r="424" spans="1:97" ht="18" customHeight="1" x14ac:dyDescent="0.25">
      <c r="A424" s="75">
        <f t="shared" si="152"/>
        <v>409</v>
      </c>
      <c r="B424" s="355"/>
      <c r="C424" s="355"/>
      <c r="D424" s="355"/>
      <c r="E424" s="355"/>
      <c r="F424" s="355"/>
      <c r="G424" s="355"/>
      <c r="H424" s="76">
        <f t="shared" si="132"/>
        <v>0</v>
      </c>
      <c r="I424" s="355"/>
      <c r="J424" s="355"/>
      <c r="K424" s="355"/>
      <c r="L424" s="355"/>
      <c r="M424" s="355"/>
      <c r="N424" s="355"/>
      <c r="O424" s="76">
        <f t="shared" si="133"/>
        <v>0</v>
      </c>
      <c r="P424" s="355"/>
      <c r="Q424" s="355"/>
      <c r="R424" s="355"/>
      <c r="S424" s="355"/>
      <c r="T424" s="355"/>
      <c r="U424" s="355"/>
      <c r="V424" s="76">
        <f t="shared" si="137"/>
        <v>0</v>
      </c>
      <c r="W424" s="355"/>
      <c r="X424" s="355"/>
      <c r="Y424" s="355"/>
      <c r="Z424" s="355"/>
      <c r="AA424" s="355"/>
      <c r="AB424" s="355"/>
      <c r="AC424" s="76">
        <f t="shared" si="138"/>
        <v>0</v>
      </c>
      <c r="AD424" s="355"/>
      <c r="AE424" s="355"/>
      <c r="AF424" s="355"/>
      <c r="AG424" s="355"/>
      <c r="AH424" s="355"/>
      <c r="AI424" s="355"/>
      <c r="AJ424" s="76">
        <f t="shared" si="134"/>
        <v>0</v>
      </c>
      <c r="AK424" s="355"/>
      <c r="AL424" s="355"/>
      <c r="AM424" s="355"/>
      <c r="AN424" s="355"/>
      <c r="AO424" s="355"/>
      <c r="AP424" s="355"/>
      <c r="AQ424" s="76">
        <f t="shared" si="135"/>
        <v>0</v>
      </c>
      <c r="AS424" s="75">
        <f t="shared" si="136"/>
        <v>409</v>
      </c>
      <c r="AT424" s="76">
        <f t="shared" si="139"/>
        <v>0</v>
      </c>
      <c r="AU424" s="76">
        <f t="shared" si="140"/>
        <v>0</v>
      </c>
      <c r="AV424" s="76">
        <f t="shared" si="141"/>
        <v>0</v>
      </c>
      <c r="AX424" s="75">
        <f t="shared" si="153"/>
        <v>409</v>
      </c>
      <c r="AY424" s="355"/>
      <c r="AZ424" s="355"/>
      <c r="BA424" s="355"/>
      <c r="BB424" s="355"/>
      <c r="BC424" s="355"/>
      <c r="BD424" s="355"/>
      <c r="BE424" s="76">
        <f t="shared" si="142"/>
        <v>0</v>
      </c>
      <c r="BF424" s="355"/>
      <c r="BG424" s="355"/>
      <c r="BH424" s="355"/>
      <c r="BI424" s="355"/>
      <c r="BJ424" s="355"/>
      <c r="BK424" s="355"/>
      <c r="BL424" s="76">
        <f t="shared" si="143"/>
        <v>0</v>
      </c>
      <c r="BM424" s="355"/>
      <c r="BN424" s="355"/>
      <c r="BO424" s="355"/>
      <c r="BP424" s="355"/>
      <c r="BQ424" s="355"/>
      <c r="BR424" s="355"/>
      <c r="BS424" s="76">
        <f t="shared" si="144"/>
        <v>0</v>
      </c>
      <c r="BT424" s="355"/>
      <c r="BU424" s="355"/>
      <c r="BV424" s="355"/>
      <c r="BW424" s="355"/>
      <c r="BX424" s="355"/>
      <c r="BY424" s="355"/>
      <c r="BZ424" s="76">
        <f t="shared" si="145"/>
        <v>0</v>
      </c>
      <c r="CA424" s="355"/>
      <c r="CB424" s="355"/>
      <c r="CC424" s="355"/>
      <c r="CD424" s="355"/>
      <c r="CE424" s="355"/>
      <c r="CF424" s="355"/>
      <c r="CG424" s="76">
        <f t="shared" si="146"/>
        <v>0</v>
      </c>
      <c r="CH424" s="355"/>
      <c r="CI424" s="355"/>
      <c r="CJ424" s="355"/>
      <c r="CK424" s="355"/>
      <c r="CL424" s="355"/>
      <c r="CM424" s="355"/>
      <c r="CN424" s="76">
        <f t="shared" si="147"/>
        <v>0</v>
      </c>
      <c r="CP424" s="75">
        <f t="shared" si="148"/>
        <v>409</v>
      </c>
      <c r="CQ424" s="76">
        <f t="shared" si="149"/>
        <v>0</v>
      </c>
      <c r="CR424" s="76">
        <f t="shared" si="150"/>
        <v>0</v>
      </c>
      <c r="CS424" s="76">
        <f t="shared" si="151"/>
        <v>0</v>
      </c>
    </row>
    <row r="425" spans="1:97" ht="18" customHeight="1" x14ac:dyDescent="0.25">
      <c r="A425" s="75">
        <f t="shared" si="152"/>
        <v>410</v>
      </c>
      <c r="B425" s="355"/>
      <c r="C425" s="355"/>
      <c r="D425" s="355"/>
      <c r="E425" s="355"/>
      <c r="F425" s="355"/>
      <c r="G425" s="355"/>
      <c r="H425" s="76">
        <f t="shared" si="132"/>
        <v>0</v>
      </c>
      <c r="I425" s="355"/>
      <c r="J425" s="355"/>
      <c r="K425" s="355"/>
      <c r="L425" s="355"/>
      <c r="M425" s="355"/>
      <c r="N425" s="355"/>
      <c r="O425" s="76">
        <f t="shared" si="133"/>
        <v>0</v>
      </c>
      <c r="P425" s="355"/>
      <c r="Q425" s="355"/>
      <c r="R425" s="355"/>
      <c r="S425" s="355"/>
      <c r="T425" s="355"/>
      <c r="U425" s="355"/>
      <c r="V425" s="76">
        <f t="shared" si="137"/>
        <v>0</v>
      </c>
      <c r="W425" s="355"/>
      <c r="X425" s="355"/>
      <c r="Y425" s="355"/>
      <c r="Z425" s="355"/>
      <c r="AA425" s="355"/>
      <c r="AB425" s="355"/>
      <c r="AC425" s="76">
        <f t="shared" si="138"/>
        <v>0</v>
      </c>
      <c r="AD425" s="355"/>
      <c r="AE425" s="355"/>
      <c r="AF425" s="355"/>
      <c r="AG425" s="355"/>
      <c r="AH425" s="355"/>
      <c r="AI425" s="355"/>
      <c r="AJ425" s="76">
        <f t="shared" si="134"/>
        <v>0</v>
      </c>
      <c r="AK425" s="355"/>
      <c r="AL425" s="355"/>
      <c r="AM425" s="355"/>
      <c r="AN425" s="355"/>
      <c r="AO425" s="355"/>
      <c r="AP425" s="355"/>
      <c r="AQ425" s="76">
        <f t="shared" si="135"/>
        <v>0</v>
      </c>
      <c r="AS425" s="75">
        <f t="shared" si="136"/>
        <v>410</v>
      </c>
      <c r="AT425" s="76">
        <f t="shared" si="139"/>
        <v>0</v>
      </c>
      <c r="AU425" s="76">
        <f t="shared" si="140"/>
        <v>0</v>
      </c>
      <c r="AV425" s="76">
        <f t="shared" si="141"/>
        <v>0</v>
      </c>
      <c r="AX425" s="75">
        <f t="shared" si="153"/>
        <v>410</v>
      </c>
      <c r="AY425" s="355"/>
      <c r="AZ425" s="355"/>
      <c r="BA425" s="355"/>
      <c r="BB425" s="355"/>
      <c r="BC425" s="355"/>
      <c r="BD425" s="355"/>
      <c r="BE425" s="76">
        <f t="shared" si="142"/>
        <v>0</v>
      </c>
      <c r="BF425" s="355"/>
      <c r="BG425" s="355"/>
      <c r="BH425" s="355"/>
      <c r="BI425" s="355"/>
      <c r="BJ425" s="355"/>
      <c r="BK425" s="355"/>
      <c r="BL425" s="76">
        <f t="shared" si="143"/>
        <v>0</v>
      </c>
      <c r="BM425" s="355"/>
      <c r="BN425" s="355"/>
      <c r="BO425" s="355"/>
      <c r="BP425" s="355"/>
      <c r="BQ425" s="355"/>
      <c r="BR425" s="355"/>
      <c r="BS425" s="76">
        <f t="shared" si="144"/>
        <v>0</v>
      </c>
      <c r="BT425" s="355"/>
      <c r="BU425" s="355"/>
      <c r="BV425" s="355"/>
      <c r="BW425" s="355"/>
      <c r="BX425" s="355"/>
      <c r="BY425" s="355"/>
      <c r="BZ425" s="76">
        <f t="shared" si="145"/>
        <v>0</v>
      </c>
      <c r="CA425" s="355"/>
      <c r="CB425" s="355"/>
      <c r="CC425" s="355"/>
      <c r="CD425" s="355"/>
      <c r="CE425" s="355"/>
      <c r="CF425" s="355"/>
      <c r="CG425" s="76">
        <f t="shared" si="146"/>
        <v>0</v>
      </c>
      <c r="CH425" s="355"/>
      <c r="CI425" s="355"/>
      <c r="CJ425" s="355"/>
      <c r="CK425" s="355"/>
      <c r="CL425" s="355"/>
      <c r="CM425" s="355"/>
      <c r="CN425" s="76">
        <f t="shared" si="147"/>
        <v>0</v>
      </c>
      <c r="CP425" s="75">
        <f t="shared" si="148"/>
        <v>410</v>
      </c>
      <c r="CQ425" s="76">
        <f t="shared" si="149"/>
        <v>0</v>
      </c>
      <c r="CR425" s="76">
        <f t="shared" si="150"/>
        <v>0</v>
      </c>
      <c r="CS425" s="76">
        <f t="shared" si="151"/>
        <v>0</v>
      </c>
    </row>
    <row r="426" spans="1:97" ht="18" customHeight="1" x14ac:dyDescent="0.25">
      <c r="A426" s="75">
        <f t="shared" si="152"/>
        <v>411</v>
      </c>
      <c r="B426" s="355"/>
      <c r="C426" s="355"/>
      <c r="D426" s="355"/>
      <c r="E426" s="355"/>
      <c r="F426" s="355"/>
      <c r="G426" s="355"/>
      <c r="H426" s="76">
        <f t="shared" si="132"/>
        <v>0</v>
      </c>
      <c r="I426" s="355"/>
      <c r="J426" s="355"/>
      <c r="K426" s="355"/>
      <c r="L426" s="355"/>
      <c r="M426" s="355"/>
      <c r="N426" s="355"/>
      <c r="O426" s="76">
        <f t="shared" si="133"/>
        <v>0</v>
      </c>
      <c r="P426" s="355"/>
      <c r="Q426" s="355"/>
      <c r="R426" s="355"/>
      <c r="S426" s="355"/>
      <c r="T426" s="355"/>
      <c r="U426" s="355"/>
      <c r="V426" s="76">
        <f t="shared" si="137"/>
        <v>0</v>
      </c>
      <c r="W426" s="355"/>
      <c r="X426" s="355"/>
      <c r="Y426" s="355"/>
      <c r="Z426" s="355"/>
      <c r="AA426" s="355"/>
      <c r="AB426" s="355"/>
      <c r="AC426" s="76">
        <f t="shared" si="138"/>
        <v>0</v>
      </c>
      <c r="AD426" s="355"/>
      <c r="AE426" s="355"/>
      <c r="AF426" s="355"/>
      <c r="AG426" s="355"/>
      <c r="AH426" s="355"/>
      <c r="AI426" s="355"/>
      <c r="AJ426" s="76">
        <f t="shared" si="134"/>
        <v>0</v>
      </c>
      <c r="AK426" s="355"/>
      <c r="AL426" s="355"/>
      <c r="AM426" s="355"/>
      <c r="AN426" s="355"/>
      <c r="AO426" s="355"/>
      <c r="AP426" s="355"/>
      <c r="AQ426" s="76">
        <f t="shared" si="135"/>
        <v>0</v>
      </c>
      <c r="AS426" s="75">
        <f t="shared" si="136"/>
        <v>411</v>
      </c>
      <c r="AT426" s="76">
        <f t="shared" si="139"/>
        <v>0</v>
      </c>
      <c r="AU426" s="76">
        <f t="shared" si="140"/>
        <v>0</v>
      </c>
      <c r="AV426" s="76">
        <f t="shared" si="141"/>
        <v>0</v>
      </c>
      <c r="AX426" s="75">
        <f t="shared" si="153"/>
        <v>411</v>
      </c>
      <c r="AY426" s="355"/>
      <c r="AZ426" s="355"/>
      <c r="BA426" s="355"/>
      <c r="BB426" s="355"/>
      <c r="BC426" s="355"/>
      <c r="BD426" s="355"/>
      <c r="BE426" s="76">
        <f t="shared" si="142"/>
        <v>0</v>
      </c>
      <c r="BF426" s="355"/>
      <c r="BG426" s="355"/>
      <c r="BH426" s="355"/>
      <c r="BI426" s="355"/>
      <c r="BJ426" s="355"/>
      <c r="BK426" s="355"/>
      <c r="BL426" s="76">
        <f t="shared" si="143"/>
        <v>0</v>
      </c>
      <c r="BM426" s="355"/>
      <c r="BN426" s="355"/>
      <c r="BO426" s="355"/>
      <c r="BP426" s="355"/>
      <c r="BQ426" s="355"/>
      <c r="BR426" s="355"/>
      <c r="BS426" s="76">
        <f t="shared" si="144"/>
        <v>0</v>
      </c>
      <c r="BT426" s="355"/>
      <c r="BU426" s="355"/>
      <c r="BV426" s="355"/>
      <c r="BW426" s="355"/>
      <c r="BX426" s="355"/>
      <c r="BY426" s="355"/>
      <c r="BZ426" s="76">
        <f t="shared" si="145"/>
        <v>0</v>
      </c>
      <c r="CA426" s="355"/>
      <c r="CB426" s="355"/>
      <c r="CC426" s="355"/>
      <c r="CD426" s="355"/>
      <c r="CE426" s="355"/>
      <c r="CF426" s="355"/>
      <c r="CG426" s="76">
        <f t="shared" si="146"/>
        <v>0</v>
      </c>
      <c r="CH426" s="355"/>
      <c r="CI426" s="355"/>
      <c r="CJ426" s="355"/>
      <c r="CK426" s="355"/>
      <c r="CL426" s="355"/>
      <c r="CM426" s="355"/>
      <c r="CN426" s="76">
        <f t="shared" si="147"/>
        <v>0</v>
      </c>
      <c r="CP426" s="75">
        <f t="shared" si="148"/>
        <v>411</v>
      </c>
      <c r="CQ426" s="76">
        <f t="shared" si="149"/>
        <v>0</v>
      </c>
      <c r="CR426" s="76">
        <f t="shared" si="150"/>
        <v>0</v>
      </c>
      <c r="CS426" s="76">
        <f t="shared" si="151"/>
        <v>0</v>
      </c>
    </row>
    <row r="427" spans="1:97" ht="18" customHeight="1" x14ac:dyDescent="0.25">
      <c r="A427" s="75">
        <f t="shared" si="152"/>
        <v>412</v>
      </c>
      <c r="B427" s="355"/>
      <c r="C427" s="355"/>
      <c r="D427" s="355"/>
      <c r="E427" s="355"/>
      <c r="F427" s="355"/>
      <c r="G427" s="355"/>
      <c r="H427" s="76">
        <f t="shared" si="132"/>
        <v>0</v>
      </c>
      <c r="I427" s="355"/>
      <c r="J427" s="355"/>
      <c r="K427" s="355"/>
      <c r="L427" s="355"/>
      <c r="M427" s="355"/>
      <c r="N427" s="355"/>
      <c r="O427" s="76">
        <f t="shared" si="133"/>
        <v>0</v>
      </c>
      <c r="P427" s="355"/>
      <c r="Q427" s="355"/>
      <c r="R427" s="355"/>
      <c r="S427" s="355"/>
      <c r="T427" s="355"/>
      <c r="U427" s="355"/>
      <c r="V427" s="76">
        <f t="shared" si="137"/>
        <v>0</v>
      </c>
      <c r="W427" s="355"/>
      <c r="X427" s="355"/>
      <c r="Y427" s="355"/>
      <c r="Z427" s="355"/>
      <c r="AA427" s="355"/>
      <c r="AB427" s="355"/>
      <c r="AC427" s="76">
        <f t="shared" si="138"/>
        <v>0</v>
      </c>
      <c r="AD427" s="355"/>
      <c r="AE427" s="355"/>
      <c r="AF427" s="355"/>
      <c r="AG427" s="355"/>
      <c r="AH427" s="355"/>
      <c r="AI427" s="355"/>
      <c r="AJ427" s="76">
        <f t="shared" si="134"/>
        <v>0</v>
      </c>
      <c r="AK427" s="355"/>
      <c r="AL427" s="355"/>
      <c r="AM427" s="355"/>
      <c r="AN427" s="355"/>
      <c r="AO427" s="355"/>
      <c r="AP427" s="355"/>
      <c r="AQ427" s="76">
        <f t="shared" si="135"/>
        <v>0</v>
      </c>
      <c r="AS427" s="75">
        <f t="shared" si="136"/>
        <v>412</v>
      </c>
      <c r="AT427" s="76">
        <f t="shared" si="139"/>
        <v>0</v>
      </c>
      <c r="AU427" s="76">
        <f t="shared" si="140"/>
        <v>0</v>
      </c>
      <c r="AV427" s="76">
        <f t="shared" si="141"/>
        <v>0</v>
      </c>
      <c r="AX427" s="75">
        <f t="shared" si="153"/>
        <v>412</v>
      </c>
      <c r="AY427" s="355"/>
      <c r="AZ427" s="355"/>
      <c r="BA427" s="355"/>
      <c r="BB427" s="355"/>
      <c r="BC427" s="355"/>
      <c r="BD427" s="355"/>
      <c r="BE427" s="76">
        <f t="shared" si="142"/>
        <v>0</v>
      </c>
      <c r="BF427" s="355"/>
      <c r="BG427" s="355"/>
      <c r="BH427" s="355"/>
      <c r="BI427" s="355"/>
      <c r="BJ427" s="355"/>
      <c r="BK427" s="355"/>
      <c r="BL427" s="76">
        <f t="shared" si="143"/>
        <v>0</v>
      </c>
      <c r="BM427" s="355"/>
      <c r="BN427" s="355"/>
      <c r="BO427" s="355"/>
      <c r="BP427" s="355"/>
      <c r="BQ427" s="355"/>
      <c r="BR427" s="355"/>
      <c r="BS427" s="76">
        <f t="shared" si="144"/>
        <v>0</v>
      </c>
      <c r="BT427" s="355"/>
      <c r="BU427" s="355"/>
      <c r="BV427" s="355"/>
      <c r="BW427" s="355"/>
      <c r="BX427" s="355"/>
      <c r="BY427" s="355"/>
      <c r="BZ427" s="76">
        <f t="shared" si="145"/>
        <v>0</v>
      </c>
      <c r="CA427" s="355"/>
      <c r="CB427" s="355"/>
      <c r="CC427" s="355"/>
      <c r="CD427" s="355"/>
      <c r="CE427" s="355"/>
      <c r="CF427" s="355"/>
      <c r="CG427" s="76">
        <f t="shared" si="146"/>
        <v>0</v>
      </c>
      <c r="CH427" s="355"/>
      <c r="CI427" s="355"/>
      <c r="CJ427" s="355"/>
      <c r="CK427" s="355"/>
      <c r="CL427" s="355"/>
      <c r="CM427" s="355"/>
      <c r="CN427" s="76">
        <f t="shared" si="147"/>
        <v>0</v>
      </c>
      <c r="CP427" s="75">
        <f t="shared" si="148"/>
        <v>412</v>
      </c>
      <c r="CQ427" s="76">
        <f t="shared" si="149"/>
        <v>0</v>
      </c>
      <c r="CR427" s="76">
        <f t="shared" si="150"/>
        <v>0</v>
      </c>
      <c r="CS427" s="76">
        <f t="shared" si="151"/>
        <v>0</v>
      </c>
    </row>
    <row r="428" spans="1:97" ht="18" customHeight="1" x14ac:dyDescent="0.25">
      <c r="A428" s="75">
        <f t="shared" si="152"/>
        <v>413</v>
      </c>
      <c r="B428" s="355"/>
      <c r="C428" s="355"/>
      <c r="D428" s="355"/>
      <c r="E428" s="355"/>
      <c r="F428" s="355"/>
      <c r="G428" s="355"/>
      <c r="H428" s="76">
        <f t="shared" si="132"/>
        <v>0</v>
      </c>
      <c r="I428" s="355"/>
      <c r="J428" s="355"/>
      <c r="K428" s="355"/>
      <c r="L428" s="355"/>
      <c r="M428" s="355"/>
      <c r="N428" s="355"/>
      <c r="O428" s="76">
        <f t="shared" si="133"/>
        <v>0</v>
      </c>
      <c r="P428" s="355"/>
      <c r="Q428" s="355"/>
      <c r="R428" s="355"/>
      <c r="S428" s="355"/>
      <c r="T428" s="355"/>
      <c r="U428" s="355"/>
      <c r="V428" s="76">
        <f t="shared" si="137"/>
        <v>0</v>
      </c>
      <c r="W428" s="355"/>
      <c r="X428" s="355"/>
      <c r="Y428" s="355"/>
      <c r="Z428" s="355"/>
      <c r="AA428" s="355"/>
      <c r="AB428" s="355"/>
      <c r="AC428" s="76">
        <f t="shared" si="138"/>
        <v>0</v>
      </c>
      <c r="AD428" s="355"/>
      <c r="AE428" s="355"/>
      <c r="AF428" s="355"/>
      <c r="AG428" s="355"/>
      <c r="AH428" s="355"/>
      <c r="AI428" s="355"/>
      <c r="AJ428" s="76">
        <f t="shared" si="134"/>
        <v>0</v>
      </c>
      <c r="AK428" s="355"/>
      <c r="AL428" s="355"/>
      <c r="AM428" s="355"/>
      <c r="AN428" s="355"/>
      <c r="AO428" s="355"/>
      <c r="AP428" s="355"/>
      <c r="AQ428" s="76">
        <f t="shared" si="135"/>
        <v>0</v>
      </c>
      <c r="AS428" s="75">
        <f t="shared" si="136"/>
        <v>413</v>
      </c>
      <c r="AT428" s="76">
        <f t="shared" si="139"/>
        <v>0</v>
      </c>
      <c r="AU428" s="76">
        <f t="shared" si="140"/>
        <v>0</v>
      </c>
      <c r="AV428" s="76">
        <f t="shared" si="141"/>
        <v>0</v>
      </c>
      <c r="AX428" s="75">
        <f t="shared" si="153"/>
        <v>413</v>
      </c>
      <c r="AY428" s="355"/>
      <c r="AZ428" s="355"/>
      <c r="BA428" s="355"/>
      <c r="BB428" s="355"/>
      <c r="BC428" s="355"/>
      <c r="BD428" s="355"/>
      <c r="BE428" s="76">
        <f t="shared" si="142"/>
        <v>0</v>
      </c>
      <c r="BF428" s="355"/>
      <c r="BG428" s="355"/>
      <c r="BH428" s="355"/>
      <c r="BI428" s="355"/>
      <c r="BJ428" s="355"/>
      <c r="BK428" s="355"/>
      <c r="BL428" s="76">
        <f t="shared" si="143"/>
        <v>0</v>
      </c>
      <c r="BM428" s="355"/>
      <c r="BN428" s="355"/>
      <c r="BO428" s="355"/>
      <c r="BP428" s="355"/>
      <c r="BQ428" s="355"/>
      <c r="BR428" s="355"/>
      <c r="BS428" s="76">
        <f t="shared" si="144"/>
        <v>0</v>
      </c>
      <c r="BT428" s="355"/>
      <c r="BU428" s="355"/>
      <c r="BV428" s="355"/>
      <c r="BW428" s="355"/>
      <c r="BX428" s="355"/>
      <c r="BY428" s="355"/>
      <c r="BZ428" s="76">
        <f t="shared" si="145"/>
        <v>0</v>
      </c>
      <c r="CA428" s="355"/>
      <c r="CB428" s="355"/>
      <c r="CC428" s="355"/>
      <c r="CD428" s="355"/>
      <c r="CE428" s="355"/>
      <c r="CF428" s="355"/>
      <c r="CG428" s="76">
        <f t="shared" si="146"/>
        <v>0</v>
      </c>
      <c r="CH428" s="355"/>
      <c r="CI428" s="355"/>
      <c r="CJ428" s="355"/>
      <c r="CK428" s="355"/>
      <c r="CL428" s="355"/>
      <c r="CM428" s="355"/>
      <c r="CN428" s="76">
        <f t="shared" si="147"/>
        <v>0</v>
      </c>
      <c r="CP428" s="75">
        <f t="shared" si="148"/>
        <v>413</v>
      </c>
      <c r="CQ428" s="76">
        <f t="shared" si="149"/>
        <v>0</v>
      </c>
      <c r="CR428" s="76">
        <f t="shared" si="150"/>
        <v>0</v>
      </c>
      <c r="CS428" s="76">
        <f t="shared" si="151"/>
        <v>0</v>
      </c>
    </row>
    <row r="429" spans="1:97" ht="18" customHeight="1" x14ac:dyDescent="0.25">
      <c r="A429" s="75">
        <f t="shared" si="152"/>
        <v>414</v>
      </c>
      <c r="B429" s="355"/>
      <c r="C429" s="355"/>
      <c r="D429" s="355"/>
      <c r="E429" s="355"/>
      <c r="F429" s="355"/>
      <c r="G429" s="355"/>
      <c r="H429" s="76">
        <f t="shared" si="132"/>
        <v>0</v>
      </c>
      <c r="I429" s="355"/>
      <c r="J429" s="355"/>
      <c r="K429" s="355"/>
      <c r="L429" s="355"/>
      <c r="M429" s="355"/>
      <c r="N429" s="355"/>
      <c r="O429" s="76">
        <f t="shared" si="133"/>
        <v>0</v>
      </c>
      <c r="P429" s="355"/>
      <c r="Q429" s="355"/>
      <c r="R429" s="355"/>
      <c r="S429" s="355"/>
      <c r="T429" s="355"/>
      <c r="U429" s="355"/>
      <c r="V429" s="76">
        <f t="shared" si="137"/>
        <v>0</v>
      </c>
      <c r="W429" s="355"/>
      <c r="X429" s="355"/>
      <c r="Y429" s="355"/>
      <c r="Z429" s="355"/>
      <c r="AA429" s="355"/>
      <c r="AB429" s="355"/>
      <c r="AC429" s="76">
        <f t="shared" si="138"/>
        <v>0</v>
      </c>
      <c r="AD429" s="355"/>
      <c r="AE429" s="355"/>
      <c r="AF429" s="355"/>
      <c r="AG429" s="355"/>
      <c r="AH429" s="355"/>
      <c r="AI429" s="355"/>
      <c r="AJ429" s="76">
        <f t="shared" si="134"/>
        <v>0</v>
      </c>
      <c r="AK429" s="355"/>
      <c r="AL429" s="355"/>
      <c r="AM429" s="355"/>
      <c r="AN429" s="355"/>
      <c r="AO429" s="355"/>
      <c r="AP429" s="355"/>
      <c r="AQ429" s="76">
        <f t="shared" si="135"/>
        <v>0</v>
      </c>
      <c r="AS429" s="75">
        <f t="shared" si="136"/>
        <v>414</v>
      </c>
      <c r="AT429" s="76">
        <f t="shared" si="139"/>
        <v>0</v>
      </c>
      <c r="AU429" s="76">
        <f t="shared" si="140"/>
        <v>0</v>
      </c>
      <c r="AV429" s="76">
        <f t="shared" si="141"/>
        <v>0</v>
      </c>
      <c r="AX429" s="75">
        <f t="shared" si="153"/>
        <v>414</v>
      </c>
      <c r="AY429" s="355"/>
      <c r="AZ429" s="355"/>
      <c r="BA429" s="355"/>
      <c r="BB429" s="355"/>
      <c r="BC429" s="355"/>
      <c r="BD429" s="355"/>
      <c r="BE429" s="76">
        <f t="shared" si="142"/>
        <v>0</v>
      </c>
      <c r="BF429" s="355"/>
      <c r="BG429" s="355"/>
      <c r="BH429" s="355"/>
      <c r="BI429" s="355"/>
      <c r="BJ429" s="355"/>
      <c r="BK429" s="355"/>
      <c r="BL429" s="76">
        <f t="shared" si="143"/>
        <v>0</v>
      </c>
      <c r="BM429" s="355"/>
      <c r="BN429" s="355"/>
      <c r="BO429" s="355"/>
      <c r="BP429" s="355"/>
      <c r="BQ429" s="355"/>
      <c r="BR429" s="355"/>
      <c r="BS429" s="76">
        <f t="shared" si="144"/>
        <v>0</v>
      </c>
      <c r="BT429" s="355"/>
      <c r="BU429" s="355"/>
      <c r="BV429" s="355"/>
      <c r="BW429" s="355"/>
      <c r="BX429" s="355"/>
      <c r="BY429" s="355"/>
      <c r="BZ429" s="76">
        <f t="shared" si="145"/>
        <v>0</v>
      </c>
      <c r="CA429" s="355"/>
      <c r="CB429" s="355"/>
      <c r="CC429" s="355"/>
      <c r="CD429" s="355"/>
      <c r="CE429" s="355"/>
      <c r="CF429" s="355"/>
      <c r="CG429" s="76">
        <f t="shared" si="146"/>
        <v>0</v>
      </c>
      <c r="CH429" s="355"/>
      <c r="CI429" s="355"/>
      <c r="CJ429" s="355"/>
      <c r="CK429" s="355"/>
      <c r="CL429" s="355"/>
      <c r="CM429" s="355"/>
      <c r="CN429" s="76">
        <f t="shared" si="147"/>
        <v>0</v>
      </c>
      <c r="CP429" s="75">
        <f t="shared" si="148"/>
        <v>414</v>
      </c>
      <c r="CQ429" s="76">
        <f t="shared" si="149"/>
        <v>0</v>
      </c>
      <c r="CR429" s="76">
        <f t="shared" si="150"/>
        <v>0</v>
      </c>
      <c r="CS429" s="76">
        <f t="shared" si="151"/>
        <v>0</v>
      </c>
    </row>
    <row r="430" spans="1:97" ht="18" customHeight="1" x14ac:dyDescent="0.25">
      <c r="A430" s="75">
        <f t="shared" si="152"/>
        <v>415</v>
      </c>
      <c r="B430" s="355"/>
      <c r="C430" s="355"/>
      <c r="D430" s="355"/>
      <c r="E430" s="355"/>
      <c r="F430" s="355"/>
      <c r="G430" s="355"/>
      <c r="H430" s="76">
        <f t="shared" si="132"/>
        <v>0</v>
      </c>
      <c r="I430" s="355"/>
      <c r="J430" s="355"/>
      <c r="K430" s="355"/>
      <c r="L430" s="355"/>
      <c r="M430" s="355"/>
      <c r="N430" s="355"/>
      <c r="O430" s="76">
        <f t="shared" si="133"/>
        <v>0</v>
      </c>
      <c r="P430" s="355"/>
      <c r="Q430" s="355"/>
      <c r="R430" s="355"/>
      <c r="S430" s="355"/>
      <c r="T430" s="355"/>
      <c r="U430" s="355"/>
      <c r="V430" s="76">
        <f t="shared" si="137"/>
        <v>0</v>
      </c>
      <c r="W430" s="355"/>
      <c r="X430" s="355"/>
      <c r="Y430" s="355"/>
      <c r="Z430" s="355"/>
      <c r="AA430" s="355"/>
      <c r="AB430" s="355"/>
      <c r="AC430" s="76">
        <f t="shared" si="138"/>
        <v>0</v>
      </c>
      <c r="AD430" s="355"/>
      <c r="AE430" s="355"/>
      <c r="AF430" s="355"/>
      <c r="AG430" s="355"/>
      <c r="AH430" s="355"/>
      <c r="AI430" s="355"/>
      <c r="AJ430" s="76">
        <f t="shared" si="134"/>
        <v>0</v>
      </c>
      <c r="AK430" s="355"/>
      <c r="AL430" s="355"/>
      <c r="AM430" s="355"/>
      <c r="AN430" s="355"/>
      <c r="AO430" s="355"/>
      <c r="AP430" s="355"/>
      <c r="AQ430" s="76">
        <f t="shared" si="135"/>
        <v>0</v>
      </c>
      <c r="AS430" s="75">
        <f t="shared" si="136"/>
        <v>415</v>
      </c>
      <c r="AT430" s="76">
        <f t="shared" si="139"/>
        <v>0</v>
      </c>
      <c r="AU430" s="76">
        <f t="shared" si="140"/>
        <v>0</v>
      </c>
      <c r="AV430" s="76">
        <f t="shared" si="141"/>
        <v>0</v>
      </c>
      <c r="AX430" s="75">
        <f t="shared" si="153"/>
        <v>415</v>
      </c>
      <c r="AY430" s="355"/>
      <c r="AZ430" s="355"/>
      <c r="BA430" s="355"/>
      <c r="BB430" s="355"/>
      <c r="BC430" s="355"/>
      <c r="BD430" s="355"/>
      <c r="BE430" s="76">
        <f t="shared" si="142"/>
        <v>0</v>
      </c>
      <c r="BF430" s="355"/>
      <c r="BG430" s="355"/>
      <c r="BH430" s="355"/>
      <c r="BI430" s="355"/>
      <c r="BJ430" s="355"/>
      <c r="BK430" s="355"/>
      <c r="BL430" s="76">
        <f t="shared" si="143"/>
        <v>0</v>
      </c>
      <c r="BM430" s="355"/>
      <c r="BN430" s="355"/>
      <c r="BO430" s="355"/>
      <c r="BP430" s="355"/>
      <c r="BQ430" s="355"/>
      <c r="BR430" s="355"/>
      <c r="BS430" s="76">
        <f t="shared" si="144"/>
        <v>0</v>
      </c>
      <c r="BT430" s="355"/>
      <c r="BU430" s="355"/>
      <c r="BV430" s="355"/>
      <c r="BW430" s="355"/>
      <c r="BX430" s="355"/>
      <c r="BY430" s="355"/>
      <c r="BZ430" s="76">
        <f t="shared" si="145"/>
        <v>0</v>
      </c>
      <c r="CA430" s="355"/>
      <c r="CB430" s="355"/>
      <c r="CC430" s="355"/>
      <c r="CD430" s="355"/>
      <c r="CE430" s="355"/>
      <c r="CF430" s="355"/>
      <c r="CG430" s="76">
        <f t="shared" si="146"/>
        <v>0</v>
      </c>
      <c r="CH430" s="355"/>
      <c r="CI430" s="355"/>
      <c r="CJ430" s="355"/>
      <c r="CK430" s="355"/>
      <c r="CL430" s="355"/>
      <c r="CM430" s="355"/>
      <c r="CN430" s="76">
        <f t="shared" si="147"/>
        <v>0</v>
      </c>
      <c r="CP430" s="75">
        <f t="shared" si="148"/>
        <v>415</v>
      </c>
      <c r="CQ430" s="76">
        <f t="shared" si="149"/>
        <v>0</v>
      </c>
      <c r="CR430" s="76">
        <f t="shared" si="150"/>
        <v>0</v>
      </c>
      <c r="CS430" s="76">
        <f t="shared" si="151"/>
        <v>0</v>
      </c>
    </row>
    <row r="431" spans="1:97" ht="18" customHeight="1" x14ac:dyDescent="0.25">
      <c r="A431" s="75">
        <f t="shared" si="152"/>
        <v>416</v>
      </c>
      <c r="B431" s="355"/>
      <c r="C431" s="355"/>
      <c r="D431" s="355"/>
      <c r="E431" s="355"/>
      <c r="F431" s="355"/>
      <c r="G431" s="355"/>
      <c r="H431" s="76">
        <f t="shared" si="132"/>
        <v>0</v>
      </c>
      <c r="I431" s="355"/>
      <c r="J431" s="355"/>
      <c r="K431" s="355"/>
      <c r="L431" s="355"/>
      <c r="M431" s="355"/>
      <c r="N431" s="355"/>
      <c r="O431" s="76">
        <f t="shared" si="133"/>
        <v>0</v>
      </c>
      <c r="P431" s="355"/>
      <c r="Q431" s="355"/>
      <c r="R431" s="355"/>
      <c r="S431" s="355"/>
      <c r="T431" s="355"/>
      <c r="U431" s="355"/>
      <c r="V431" s="76">
        <f t="shared" si="137"/>
        <v>0</v>
      </c>
      <c r="W431" s="355"/>
      <c r="X431" s="355"/>
      <c r="Y431" s="355"/>
      <c r="Z431" s="355"/>
      <c r="AA431" s="355"/>
      <c r="AB431" s="355"/>
      <c r="AC431" s="76">
        <f t="shared" si="138"/>
        <v>0</v>
      </c>
      <c r="AD431" s="355"/>
      <c r="AE431" s="355"/>
      <c r="AF431" s="355"/>
      <c r="AG431" s="355"/>
      <c r="AH431" s="355"/>
      <c r="AI431" s="355"/>
      <c r="AJ431" s="76">
        <f t="shared" si="134"/>
        <v>0</v>
      </c>
      <c r="AK431" s="355"/>
      <c r="AL431" s="355"/>
      <c r="AM431" s="355"/>
      <c r="AN431" s="355"/>
      <c r="AO431" s="355"/>
      <c r="AP431" s="355"/>
      <c r="AQ431" s="76">
        <f t="shared" si="135"/>
        <v>0</v>
      </c>
      <c r="AS431" s="75">
        <f t="shared" si="136"/>
        <v>416</v>
      </c>
      <c r="AT431" s="76">
        <f t="shared" si="139"/>
        <v>0</v>
      </c>
      <c r="AU431" s="76">
        <f t="shared" si="140"/>
        <v>0</v>
      </c>
      <c r="AV431" s="76">
        <f t="shared" si="141"/>
        <v>0</v>
      </c>
      <c r="AX431" s="75">
        <f t="shared" si="153"/>
        <v>416</v>
      </c>
      <c r="AY431" s="355"/>
      <c r="AZ431" s="355"/>
      <c r="BA431" s="355"/>
      <c r="BB431" s="355"/>
      <c r="BC431" s="355"/>
      <c r="BD431" s="355"/>
      <c r="BE431" s="76">
        <f t="shared" si="142"/>
        <v>0</v>
      </c>
      <c r="BF431" s="355"/>
      <c r="BG431" s="355"/>
      <c r="BH431" s="355"/>
      <c r="BI431" s="355"/>
      <c r="BJ431" s="355"/>
      <c r="BK431" s="355"/>
      <c r="BL431" s="76">
        <f t="shared" si="143"/>
        <v>0</v>
      </c>
      <c r="BM431" s="355"/>
      <c r="BN431" s="355"/>
      <c r="BO431" s="355"/>
      <c r="BP431" s="355"/>
      <c r="BQ431" s="355"/>
      <c r="BR431" s="355"/>
      <c r="BS431" s="76">
        <f t="shared" si="144"/>
        <v>0</v>
      </c>
      <c r="BT431" s="355"/>
      <c r="BU431" s="355"/>
      <c r="BV431" s="355"/>
      <c r="BW431" s="355"/>
      <c r="BX431" s="355"/>
      <c r="BY431" s="355"/>
      <c r="BZ431" s="76">
        <f t="shared" si="145"/>
        <v>0</v>
      </c>
      <c r="CA431" s="355"/>
      <c r="CB431" s="355"/>
      <c r="CC431" s="355"/>
      <c r="CD431" s="355"/>
      <c r="CE431" s="355"/>
      <c r="CF431" s="355"/>
      <c r="CG431" s="76">
        <f t="shared" si="146"/>
        <v>0</v>
      </c>
      <c r="CH431" s="355"/>
      <c r="CI431" s="355"/>
      <c r="CJ431" s="355"/>
      <c r="CK431" s="355"/>
      <c r="CL431" s="355"/>
      <c r="CM431" s="355"/>
      <c r="CN431" s="76">
        <f t="shared" si="147"/>
        <v>0</v>
      </c>
      <c r="CP431" s="75">
        <f t="shared" si="148"/>
        <v>416</v>
      </c>
      <c r="CQ431" s="76">
        <f t="shared" si="149"/>
        <v>0</v>
      </c>
      <c r="CR431" s="76">
        <f t="shared" si="150"/>
        <v>0</v>
      </c>
      <c r="CS431" s="76">
        <f t="shared" si="151"/>
        <v>0</v>
      </c>
    </row>
    <row r="432" spans="1:97" ht="18" customHeight="1" x14ac:dyDescent="0.25">
      <c r="A432" s="75">
        <f t="shared" si="152"/>
        <v>417</v>
      </c>
      <c r="B432" s="355"/>
      <c r="C432" s="355"/>
      <c r="D432" s="355"/>
      <c r="E432" s="355"/>
      <c r="F432" s="355"/>
      <c r="G432" s="355"/>
      <c r="H432" s="76">
        <f t="shared" si="132"/>
        <v>0</v>
      </c>
      <c r="I432" s="355"/>
      <c r="J432" s="355"/>
      <c r="K432" s="355"/>
      <c r="L432" s="355"/>
      <c r="M432" s="355"/>
      <c r="N432" s="355"/>
      <c r="O432" s="76">
        <f t="shared" si="133"/>
        <v>0</v>
      </c>
      <c r="P432" s="355"/>
      <c r="Q432" s="355"/>
      <c r="R432" s="355"/>
      <c r="S432" s="355"/>
      <c r="T432" s="355"/>
      <c r="U432" s="355"/>
      <c r="V432" s="76">
        <f t="shared" si="137"/>
        <v>0</v>
      </c>
      <c r="W432" s="355"/>
      <c r="X432" s="355"/>
      <c r="Y432" s="355"/>
      <c r="Z432" s="355"/>
      <c r="AA432" s="355"/>
      <c r="AB432" s="355"/>
      <c r="AC432" s="76">
        <f t="shared" si="138"/>
        <v>0</v>
      </c>
      <c r="AD432" s="355"/>
      <c r="AE432" s="355"/>
      <c r="AF432" s="355"/>
      <c r="AG432" s="355"/>
      <c r="AH432" s="355"/>
      <c r="AI432" s="355"/>
      <c r="AJ432" s="76">
        <f t="shared" si="134"/>
        <v>0</v>
      </c>
      <c r="AK432" s="355"/>
      <c r="AL432" s="355"/>
      <c r="AM432" s="355"/>
      <c r="AN432" s="355"/>
      <c r="AO432" s="355"/>
      <c r="AP432" s="355"/>
      <c r="AQ432" s="76">
        <f t="shared" si="135"/>
        <v>0</v>
      </c>
      <c r="AS432" s="75">
        <f t="shared" si="136"/>
        <v>417</v>
      </c>
      <c r="AT432" s="76">
        <f t="shared" si="139"/>
        <v>0</v>
      </c>
      <c r="AU432" s="76">
        <f t="shared" si="140"/>
        <v>0</v>
      </c>
      <c r="AV432" s="76">
        <f t="shared" si="141"/>
        <v>0</v>
      </c>
      <c r="AX432" s="75">
        <f t="shared" si="153"/>
        <v>417</v>
      </c>
      <c r="AY432" s="355"/>
      <c r="AZ432" s="355"/>
      <c r="BA432" s="355"/>
      <c r="BB432" s="355"/>
      <c r="BC432" s="355"/>
      <c r="BD432" s="355"/>
      <c r="BE432" s="76">
        <f t="shared" si="142"/>
        <v>0</v>
      </c>
      <c r="BF432" s="355"/>
      <c r="BG432" s="355"/>
      <c r="BH432" s="355"/>
      <c r="BI432" s="355"/>
      <c r="BJ432" s="355"/>
      <c r="BK432" s="355"/>
      <c r="BL432" s="76">
        <f t="shared" si="143"/>
        <v>0</v>
      </c>
      <c r="BM432" s="355"/>
      <c r="BN432" s="355"/>
      <c r="BO432" s="355"/>
      <c r="BP432" s="355"/>
      <c r="BQ432" s="355"/>
      <c r="BR432" s="355"/>
      <c r="BS432" s="76">
        <f t="shared" si="144"/>
        <v>0</v>
      </c>
      <c r="BT432" s="355"/>
      <c r="BU432" s="355"/>
      <c r="BV432" s="355"/>
      <c r="BW432" s="355"/>
      <c r="BX432" s="355"/>
      <c r="BY432" s="355"/>
      <c r="BZ432" s="76">
        <f t="shared" si="145"/>
        <v>0</v>
      </c>
      <c r="CA432" s="355"/>
      <c r="CB432" s="355"/>
      <c r="CC432" s="355"/>
      <c r="CD432" s="355"/>
      <c r="CE432" s="355"/>
      <c r="CF432" s="355"/>
      <c r="CG432" s="76">
        <f t="shared" si="146"/>
        <v>0</v>
      </c>
      <c r="CH432" s="355"/>
      <c r="CI432" s="355"/>
      <c r="CJ432" s="355"/>
      <c r="CK432" s="355"/>
      <c r="CL432" s="355"/>
      <c r="CM432" s="355"/>
      <c r="CN432" s="76">
        <f t="shared" si="147"/>
        <v>0</v>
      </c>
      <c r="CP432" s="75">
        <f t="shared" si="148"/>
        <v>417</v>
      </c>
      <c r="CQ432" s="76">
        <f t="shared" si="149"/>
        <v>0</v>
      </c>
      <c r="CR432" s="76">
        <f t="shared" si="150"/>
        <v>0</v>
      </c>
      <c r="CS432" s="76">
        <f t="shared" si="151"/>
        <v>0</v>
      </c>
    </row>
    <row r="433" spans="1:97" ht="18" customHeight="1" x14ac:dyDescent="0.25">
      <c r="A433" s="75">
        <f t="shared" si="152"/>
        <v>418</v>
      </c>
      <c r="B433" s="355"/>
      <c r="C433" s="355"/>
      <c r="D433" s="355"/>
      <c r="E433" s="355"/>
      <c r="F433" s="355"/>
      <c r="G433" s="355"/>
      <c r="H433" s="76">
        <f t="shared" si="132"/>
        <v>0</v>
      </c>
      <c r="I433" s="355"/>
      <c r="J433" s="355"/>
      <c r="K433" s="355"/>
      <c r="L433" s="355"/>
      <c r="M433" s="355"/>
      <c r="N433" s="355"/>
      <c r="O433" s="76">
        <f t="shared" si="133"/>
        <v>0</v>
      </c>
      <c r="P433" s="355"/>
      <c r="Q433" s="355"/>
      <c r="R433" s="355"/>
      <c r="S433" s="355"/>
      <c r="T433" s="355"/>
      <c r="U433" s="355"/>
      <c r="V433" s="76">
        <f t="shared" si="137"/>
        <v>0</v>
      </c>
      <c r="W433" s="355"/>
      <c r="X433" s="355"/>
      <c r="Y433" s="355"/>
      <c r="Z433" s="355"/>
      <c r="AA433" s="355"/>
      <c r="AB433" s="355"/>
      <c r="AC433" s="76">
        <f t="shared" si="138"/>
        <v>0</v>
      </c>
      <c r="AD433" s="355"/>
      <c r="AE433" s="355"/>
      <c r="AF433" s="355"/>
      <c r="AG433" s="355"/>
      <c r="AH433" s="355"/>
      <c r="AI433" s="355"/>
      <c r="AJ433" s="76">
        <f t="shared" si="134"/>
        <v>0</v>
      </c>
      <c r="AK433" s="355"/>
      <c r="AL433" s="355"/>
      <c r="AM433" s="355"/>
      <c r="AN433" s="355"/>
      <c r="AO433" s="355"/>
      <c r="AP433" s="355"/>
      <c r="AQ433" s="76">
        <f t="shared" si="135"/>
        <v>0</v>
      </c>
      <c r="AS433" s="75">
        <f t="shared" si="136"/>
        <v>418</v>
      </c>
      <c r="AT433" s="76">
        <f t="shared" si="139"/>
        <v>0</v>
      </c>
      <c r="AU433" s="76">
        <f t="shared" si="140"/>
        <v>0</v>
      </c>
      <c r="AV433" s="76">
        <f t="shared" si="141"/>
        <v>0</v>
      </c>
      <c r="AX433" s="75">
        <f t="shared" si="153"/>
        <v>418</v>
      </c>
      <c r="AY433" s="355"/>
      <c r="AZ433" s="355"/>
      <c r="BA433" s="355"/>
      <c r="BB433" s="355"/>
      <c r="BC433" s="355"/>
      <c r="BD433" s="355"/>
      <c r="BE433" s="76">
        <f t="shared" si="142"/>
        <v>0</v>
      </c>
      <c r="BF433" s="355"/>
      <c r="BG433" s="355"/>
      <c r="BH433" s="355"/>
      <c r="BI433" s="355"/>
      <c r="BJ433" s="355"/>
      <c r="BK433" s="355"/>
      <c r="BL433" s="76">
        <f t="shared" si="143"/>
        <v>0</v>
      </c>
      <c r="BM433" s="355"/>
      <c r="BN433" s="355"/>
      <c r="BO433" s="355"/>
      <c r="BP433" s="355"/>
      <c r="BQ433" s="355"/>
      <c r="BR433" s="355"/>
      <c r="BS433" s="76">
        <f t="shared" si="144"/>
        <v>0</v>
      </c>
      <c r="BT433" s="355"/>
      <c r="BU433" s="355"/>
      <c r="BV433" s="355"/>
      <c r="BW433" s="355"/>
      <c r="BX433" s="355"/>
      <c r="BY433" s="355"/>
      <c r="BZ433" s="76">
        <f t="shared" si="145"/>
        <v>0</v>
      </c>
      <c r="CA433" s="355"/>
      <c r="CB433" s="355"/>
      <c r="CC433" s="355"/>
      <c r="CD433" s="355"/>
      <c r="CE433" s="355"/>
      <c r="CF433" s="355"/>
      <c r="CG433" s="76">
        <f t="shared" si="146"/>
        <v>0</v>
      </c>
      <c r="CH433" s="355"/>
      <c r="CI433" s="355"/>
      <c r="CJ433" s="355"/>
      <c r="CK433" s="355"/>
      <c r="CL433" s="355"/>
      <c r="CM433" s="355"/>
      <c r="CN433" s="76">
        <f t="shared" si="147"/>
        <v>0</v>
      </c>
      <c r="CP433" s="75">
        <f t="shared" si="148"/>
        <v>418</v>
      </c>
      <c r="CQ433" s="76">
        <f t="shared" si="149"/>
        <v>0</v>
      </c>
      <c r="CR433" s="76">
        <f t="shared" si="150"/>
        <v>0</v>
      </c>
      <c r="CS433" s="76">
        <f t="shared" si="151"/>
        <v>0</v>
      </c>
    </row>
    <row r="434" spans="1:97" ht="18" customHeight="1" x14ac:dyDescent="0.25">
      <c r="A434" s="75">
        <f t="shared" si="152"/>
        <v>419</v>
      </c>
      <c r="B434" s="355"/>
      <c r="C434" s="355"/>
      <c r="D434" s="355"/>
      <c r="E434" s="355"/>
      <c r="F434" s="355"/>
      <c r="G434" s="355"/>
      <c r="H434" s="76">
        <f t="shared" si="132"/>
        <v>0</v>
      </c>
      <c r="I434" s="355"/>
      <c r="J434" s="355"/>
      <c r="K434" s="355"/>
      <c r="L434" s="355"/>
      <c r="M434" s="355"/>
      <c r="N434" s="355"/>
      <c r="O434" s="76">
        <f t="shared" si="133"/>
        <v>0</v>
      </c>
      <c r="P434" s="355"/>
      <c r="Q434" s="355"/>
      <c r="R434" s="355"/>
      <c r="S434" s="355"/>
      <c r="T434" s="355"/>
      <c r="U434" s="355"/>
      <c r="V434" s="76">
        <f t="shared" si="137"/>
        <v>0</v>
      </c>
      <c r="W434" s="355"/>
      <c r="X434" s="355"/>
      <c r="Y434" s="355"/>
      <c r="Z434" s="355"/>
      <c r="AA434" s="355"/>
      <c r="AB434" s="355"/>
      <c r="AC434" s="76">
        <f t="shared" si="138"/>
        <v>0</v>
      </c>
      <c r="AD434" s="355"/>
      <c r="AE434" s="355"/>
      <c r="AF434" s="355"/>
      <c r="AG434" s="355"/>
      <c r="AH434" s="355"/>
      <c r="AI434" s="355"/>
      <c r="AJ434" s="76">
        <f t="shared" si="134"/>
        <v>0</v>
      </c>
      <c r="AK434" s="355"/>
      <c r="AL434" s="355"/>
      <c r="AM434" s="355"/>
      <c r="AN434" s="355"/>
      <c r="AO434" s="355"/>
      <c r="AP434" s="355"/>
      <c r="AQ434" s="76">
        <f t="shared" si="135"/>
        <v>0</v>
      </c>
      <c r="AS434" s="75">
        <f t="shared" si="136"/>
        <v>419</v>
      </c>
      <c r="AT434" s="76">
        <f t="shared" si="139"/>
        <v>0</v>
      </c>
      <c r="AU434" s="76">
        <f t="shared" si="140"/>
        <v>0</v>
      </c>
      <c r="AV434" s="76">
        <f t="shared" si="141"/>
        <v>0</v>
      </c>
      <c r="AX434" s="75">
        <f t="shared" si="153"/>
        <v>419</v>
      </c>
      <c r="AY434" s="355"/>
      <c r="AZ434" s="355"/>
      <c r="BA434" s="355"/>
      <c r="BB434" s="355"/>
      <c r="BC434" s="355"/>
      <c r="BD434" s="355"/>
      <c r="BE434" s="76">
        <f t="shared" si="142"/>
        <v>0</v>
      </c>
      <c r="BF434" s="355"/>
      <c r="BG434" s="355"/>
      <c r="BH434" s="355"/>
      <c r="BI434" s="355"/>
      <c r="BJ434" s="355"/>
      <c r="BK434" s="355"/>
      <c r="BL434" s="76">
        <f t="shared" si="143"/>
        <v>0</v>
      </c>
      <c r="BM434" s="355"/>
      <c r="BN434" s="355"/>
      <c r="BO434" s="355"/>
      <c r="BP434" s="355"/>
      <c r="BQ434" s="355"/>
      <c r="BR434" s="355"/>
      <c r="BS434" s="76">
        <f t="shared" si="144"/>
        <v>0</v>
      </c>
      <c r="BT434" s="355"/>
      <c r="BU434" s="355"/>
      <c r="BV434" s="355"/>
      <c r="BW434" s="355"/>
      <c r="BX434" s="355"/>
      <c r="BY434" s="355"/>
      <c r="BZ434" s="76">
        <f t="shared" si="145"/>
        <v>0</v>
      </c>
      <c r="CA434" s="355"/>
      <c r="CB434" s="355"/>
      <c r="CC434" s="355"/>
      <c r="CD434" s="355"/>
      <c r="CE434" s="355"/>
      <c r="CF434" s="355"/>
      <c r="CG434" s="76">
        <f t="shared" si="146"/>
        <v>0</v>
      </c>
      <c r="CH434" s="355"/>
      <c r="CI434" s="355"/>
      <c r="CJ434" s="355"/>
      <c r="CK434" s="355"/>
      <c r="CL434" s="355"/>
      <c r="CM434" s="355"/>
      <c r="CN434" s="76">
        <f t="shared" si="147"/>
        <v>0</v>
      </c>
      <c r="CP434" s="75">
        <f t="shared" si="148"/>
        <v>419</v>
      </c>
      <c r="CQ434" s="76">
        <f t="shared" si="149"/>
        <v>0</v>
      </c>
      <c r="CR434" s="76">
        <f t="shared" si="150"/>
        <v>0</v>
      </c>
      <c r="CS434" s="76">
        <f t="shared" si="151"/>
        <v>0</v>
      </c>
    </row>
    <row r="435" spans="1:97" ht="18" customHeight="1" x14ac:dyDescent="0.25">
      <c r="A435" s="75">
        <f t="shared" si="152"/>
        <v>420</v>
      </c>
      <c r="B435" s="355"/>
      <c r="C435" s="355"/>
      <c r="D435" s="355"/>
      <c r="E435" s="355"/>
      <c r="F435" s="355"/>
      <c r="G435" s="355"/>
      <c r="H435" s="76">
        <f t="shared" ref="H435:H498" si="154">SUM(C435:F435)-B435-G435</f>
        <v>0</v>
      </c>
      <c r="I435" s="355"/>
      <c r="J435" s="355"/>
      <c r="K435" s="355"/>
      <c r="L435" s="355"/>
      <c r="M435" s="355"/>
      <c r="N435" s="355"/>
      <c r="O435" s="76">
        <f t="shared" ref="O435:O498" si="155">SUM(J435:M435)-I435-N435</f>
        <v>0</v>
      </c>
      <c r="P435" s="355"/>
      <c r="Q435" s="355"/>
      <c r="R435" s="355"/>
      <c r="S435" s="355"/>
      <c r="T435" s="355"/>
      <c r="U435" s="355"/>
      <c r="V435" s="76">
        <f t="shared" si="137"/>
        <v>0</v>
      </c>
      <c r="W435" s="355"/>
      <c r="X435" s="355"/>
      <c r="Y435" s="355"/>
      <c r="Z435" s="355"/>
      <c r="AA435" s="355"/>
      <c r="AB435" s="355"/>
      <c r="AC435" s="76">
        <f t="shared" si="138"/>
        <v>0</v>
      </c>
      <c r="AD435" s="355"/>
      <c r="AE435" s="355"/>
      <c r="AF435" s="355"/>
      <c r="AG435" s="355"/>
      <c r="AH435" s="355"/>
      <c r="AI435" s="355"/>
      <c r="AJ435" s="76">
        <f t="shared" ref="AJ435:AJ498" si="156">SUM(AE435:AH435)-AD435-AI435</f>
        <v>0</v>
      </c>
      <c r="AK435" s="355"/>
      <c r="AL435" s="355"/>
      <c r="AM435" s="355"/>
      <c r="AN435" s="355"/>
      <c r="AO435" s="355"/>
      <c r="AP435" s="355"/>
      <c r="AQ435" s="76">
        <f t="shared" ref="AQ435:AQ498" si="157">SUM(AL435:AO435)-AK435-AP435</f>
        <v>0</v>
      </c>
      <c r="AS435" s="75">
        <f t="shared" ref="AS435:AS498" si="158">A435</f>
        <v>420</v>
      </c>
      <c r="AT435" s="76">
        <f t="shared" si="139"/>
        <v>0</v>
      </c>
      <c r="AU435" s="76">
        <f t="shared" si="140"/>
        <v>0</v>
      </c>
      <c r="AV435" s="76">
        <f t="shared" si="141"/>
        <v>0</v>
      </c>
      <c r="AX435" s="75">
        <f t="shared" si="153"/>
        <v>420</v>
      </c>
      <c r="AY435" s="355"/>
      <c r="AZ435" s="355"/>
      <c r="BA435" s="355"/>
      <c r="BB435" s="355"/>
      <c r="BC435" s="355"/>
      <c r="BD435" s="355"/>
      <c r="BE435" s="76">
        <f t="shared" si="142"/>
        <v>0</v>
      </c>
      <c r="BF435" s="355"/>
      <c r="BG435" s="355"/>
      <c r="BH435" s="355"/>
      <c r="BI435" s="355"/>
      <c r="BJ435" s="355"/>
      <c r="BK435" s="355"/>
      <c r="BL435" s="76">
        <f t="shared" si="143"/>
        <v>0</v>
      </c>
      <c r="BM435" s="355"/>
      <c r="BN435" s="355"/>
      <c r="BO435" s="355"/>
      <c r="BP435" s="355"/>
      <c r="BQ435" s="355"/>
      <c r="BR435" s="355"/>
      <c r="BS435" s="76">
        <f t="shared" si="144"/>
        <v>0</v>
      </c>
      <c r="BT435" s="355"/>
      <c r="BU435" s="355"/>
      <c r="BV435" s="355"/>
      <c r="BW435" s="355"/>
      <c r="BX435" s="355"/>
      <c r="BY435" s="355"/>
      <c r="BZ435" s="76">
        <f t="shared" si="145"/>
        <v>0</v>
      </c>
      <c r="CA435" s="355"/>
      <c r="CB435" s="355"/>
      <c r="CC435" s="355"/>
      <c r="CD435" s="355"/>
      <c r="CE435" s="355"/>
      <c r="CF435" s="355"/>
      <c r="CG435" s="76">
        <f t="shared" si="146"/>
        <v>0</v>
      </c>
      <c r="CH435" s="355"/>
      <c r="CI435" s="355"/>
      <c r="CJ435" s="355"/>
      <c r="CK435" s="355"/>
      <c r="CL435" s="355"/>
      <c r="CM435" s="355"/>
      <c r="CN435" s="76">
        <f t="shared" si="147"/>
        <v>0</v>
      </c>
      <c r="CP435" s="75">
        <f t="shared" si="148"/>
        <v>420</v>
      </c>
      <c r="CQ435" s="76">
        <f t="shared" si="149"/>
        <v>0</v>
      </c>
      <c r="CR435" s="76">
        <f t="shared" si="150"/>
        <v>0</v>
      </c>
      <c r="CS435" s="76">
        <f t="shared" si="151"/>
        <v>0</v>
      </c>
    </row>
    <row r="436" spans="1:97" ht="18" customHeight="1" x14ac:dyDescent="0.25">
      <c r="A436" s="75">
        <f t="shared" si="152"/>
        <v>421</v>
      </c>
      <c r="B436" s="355"/>
      <c r="C436" s="355"/>
      <c r="D436" s="355"/>
      <c r="E436" s="355"/>
      <c r="F436" s="355"/>
      <c r="G436" s="355"/>
      <c r="H436" s="76">
        <f t="shared" si="154"/>
        <v>0</v>
      </c>
      <c r="I436" s="355"/>
      <c r="J436" s="355"/>
      <c r="K436" s="355"/>
      <c r="L436" s="355"/>
      <c r="M436" s="355"/>
      <c r="N436" s="355"/>
      <c r="O436" s="76">
        <f t="shared" si="155"/>
        <v>0</v>
      </c>
      <c r="P436" s="355"/>
      <c r="Q436" s="355"/>
      <c r="R436" s="355"/>
      <c r="S436" s="355"/>
      <c r="T436" s="355"/>
      <c r="U436" s="355"/>
      <c r="V436" s="76">
        <f t="shared" si="137"/>
        <v>0</v>
      </c>
      <c r="W436" s="355"/>
      <c r="X436" s="355"/>
      <c r="Y436" s="355"/>
      <c r="Z436" s="355"/>
      <c r="AA436" s="355"/>
      <c r="AB436" s="355"/>
      <c r="AC436" s="76">
        <f t="shared" si="138"/>
        <v>0</v>
      </c>
      <c r="AD436" s="355"/>
      <c r="AE436" s="355"/>
      <c r="AF436" s="355"/>
      <c r="AG436" s="355"/>
      <c r="AH436" s="355"/>
      <c r="AI436" s="355"/>
      <c r="AJ436" s="76">
        <f t="shared" si="156"/>
        <v>0</v>
      </c>
      <c r="AK436" s="355"/>
      <c r="AL436" s="355"/>
      <c r="AM436" s="355"/>
      <c r="AN436" s="355"/>
      <c r="AO436" s="355"/>
      <c r="AP436" s="355"/>
      <c r="AQ436" s="76">
        <f t="shared" si="157"/>
        <v>0</v>
      </c>
      <c r="AS436" s="75">
        <f t="shared" si="158"/>
        <v>421</v>
      </c>
      <c r="AT436" s="76">
        <f t="shared" si="139"/>
        <v>0</v>
      </c>
      <c r="AU436" s="76">
        <f t="shared" si="140"/>
        <v>0</v>
      </c>
      <c r="AV436" s="76">
        <f t="shared" si="141"/>
        <v>0</v>
      </c>
      <c r="AX436" s="75">
        <f t="shared" si="153"/>
        <v>421</v>
      </c>
      <c r="AY436" s="355"/>
      <c r="AZ436" s="355"/>
      <c r="BA436" s="355"/>
      <c r="BB436" s="355"/>
      <c r="BC436" s="355"/>
      <c r="BD436" s="355"/>
      <c r="BE436" s="76">
        <f t="shared" si="142"/>
        <v>0</v>
      </c>
      <c r="BF436" s="355"/>
      <c r="BG436" s="355"/>
      <c r="BH436" s="355"/>
      <c r="BI436" s="355"/>
      <c r="BJ436" s="355"/>
      <c r="BK436" s="355"/>
      <c r="BL436" s="76">
        <f t="shared" si="143"/>
        <v>0</v>
      </c>
      <c r="BM436" s="355"/>
      <c r="BN436" s="355"/>
      <c r="BO436" s="355"/>
      <c r="BP436" s="355"/>
      <c r="BQ436" s="355"/>
      <c r="BR436" s="355"/>
      <c r="BS436" s="76">
        <f t="shared" si="144"/>
        <v>0</v>
      </c>
      <c r="BT436" s="355"/>
      <c r="BU436" s="355"/>
      <c r="BV436" s="355"/>
      <c r="BW436" s="355"/>
      <c r="BX436" s="355"/>
      <c r="BY436" s="355"/>
      <c r="BZ436" s="76">
        <f t="shared" si="145"/>
        <v>0</v>
      </c>
      <c r="CA436" s="355"/>
      <c r="CB436" s="355"/>
      <c r="CC436" s="355"/>
      <c r="CD436" s="355"/>
      <c r="CE436" s="355"/>
      <c r="CF436" s="355"/>
      <c r="CG436" s="76">
        <f t="shared" si="146"/>
        <v>0</v>
      </c>
      <c r="CH436" s="355"/>
      <c r="CI436" s="355"/>
      <c r="CJ436" s="355"/>
      <c r="CK436" s="355"/>
      <c r="CL436" s="355"/>
      <c r="CM436" s="355"/>
      <c r="CN436" s="76">
        <f t="shared" si="147"/>
        <v>0</v>
      </c>
      <c r="CP436" s="75">
        <f t="shared" si="148"/>
        <v>421</v>
      </c>
      <c r="CQ436" s="76">
        <f t="shared" si="149"/>
        <v>0</v>
      </c>
      <c r="CR436" s="76">
        <f t="shared" si="150"/>
        <v>0</v>
      </c>
      <c r="CS436" s="76">
        <f t="shared" si="151"/>
        <v>0</v>
      </c>
    </row>
    <row r="437" spans="1:97" ht="18" customHeight="1" x14ac:dyDescent="0.25">
      <c r="A437" s="75">
        <f t="shared" si="152"/>
        <v>422</v>
      </c>
      <c r="B437" s="355"/>
      <c r="C437" s="355"/>
      <c r="D437" s="355"/>
      <c r="E437" s="355"/>
      <c r="F437" s="355"/>
      <c r="G437" s="355"/>
      <c r="H437" s="76">
        <f t="shared" si="154"/>
        <v>0</v>
      </c>
      <c r="I437" s="355"/>
      <c r="J437" s="355"/>
      <c r="K437" s="355"/>
      <c r="L437" s="355"/>
      <c r="M437" s="355"/>
      <c r="N437" s="355"/>
      <c r="O437" s="76">
        <f t="shared" si="155"/>
        <v>0</v>
      </c>
      <c r="P437" s="355"/>
      <c r="Q437" s="355"/>
      <c r="R437" s="355"/>
      <c r="S437" s="355"/>
      <c r="T437" s="355"/>
      <c r="U437" s="355"/>
      <c r="V437" s="76">
        <f t="shared" si="137"/>
        <v>0</v>
      </c>
      <c r="W437" s="355"/>
      <c r="X437" s="355"/>
      <c r="Y437" s="355"/>
      <c r="Z437" s="355"/>
      <c r="AA437" s="355"/>
      <c r="AB437" s="355"/>
      <c r="AC437" s="76">
        <f t="shared" si="138"/>
        <v>0</v>
      </c>
      <c r="AD437" s="355"/>
      <c r="AE437" s="355"/>
      <c r="AF437" s="355"/>
      <c r="AG437" s="355"/>
      <c r="AH437" s="355"/>
      <c r="AI437" s="355"/>
      <c r="AJ437" s="76">
        <f t="shared" si="156"/>
        <v>0</v>
      </c>
      <c r="AK437" s="355"/>
      <c r="AL437" s="355"/>
      <c r="AM437" s="355"/>
      <c r="AN437" s="355"/>
      <c r="AO437" s="355"/>
      <c r="AP437" s="355"/>
      <c r="AQ437" s="76">
        <f t="shared" si="157"/>
        <v>0</v>
      </c>
      <c r="AS437" s="75">
        <f t="shared" si="158"/>
        <v>422</v>
      </c>
      <c r="AT437" s="76">
        <f t="shared" si="139"/>
        <v>0</v>
      </c>
      <c r="AU437" s="76">
        <f t="shared" si="140"/>
        <v>0</v>
      </c>
      <c r="AV437" s="76">
        <f t="shared" si="141"/>
        <v>0</v>
      </c>
      <c r="AX437" s="75">
        <f t="shared" si="153"/>
        <v>422</v>
      </c>
      <c r="AY437" s="355"/>
      <c r="AZ437" s="355"/>
      <c r="BA437" s="355"/>
      <c r="BB437" s="355"/>
      <c r="BC437" s="355"/>
      <c r="BD437" s="355"/>
      <c r="BE437" s="76">
        <f t="shared" si="142"/>
        <v>0</v>
      </c>
      <c r="BF437" s="355"/>
      <c r="BG437" s="355"/>
      <c r="BH437" s="355"/>
      <c r="BI437" s="355"/>
      <c r="BJ437" s="355"/>
      <c r="BK437" s="355"/>
      <c r="BL437" s="76">
        <f t="shared" si="143"/>
        <v>0</v>
      </c>
      <c r="BM437" s="355"/>
      <c r="BN437" s="355"/>
      <c r="BO437" s="355"/>
      <c r="BP437" s="355"/>
      <c r="BQ437" s="355"/>
      <c r="BR437" s="355"/>
      <c r="BS437" s="76">
        <f t="shared" si="144"/>
        <v>0</v>
      </c>
      <c r="BT437" s="355"/>
      <c r="BU437" s="355"/>
      <c r="BV437" s="355"/>
      <c r="BW437" s="355"/>
      <c r="BX437" s="355"/>
      <c r="BY437" s="355"/>
      <c r="BZ437" s="76">
        <f t="shared" si="145"/>
        <v>0</v>
      </c>
      <c r="CA437" s="355"/>
      <c r="CB437" s="355"/>
      <c r="CC437" s="355"/>
      <c r="CD437" s="355"/>
      <c r="CE437" s="355"/>
      <c r="CF437" s="355"/>
      <c r="CG437" s="76">
        <f t="shared" si="146"/>
        <v>0</v>
      </c>
      <c r="CH437" s="355"/>
      <c r="CI437" s="355"/>
      <c r="CJ437" s="355"/>
      <c r="CK437" s="355"/>
      <c r="CL437" s="355"/>
      <c r="CM437" s="355"/>
      <c r="CN437" s="76">
        <f t="shared" si="147"/>
        <v>0</v>
      </c>
      <c r="CP437" s="75">
        <f t="shared" si="148"/>
        <v>422</v>
      </c>
      <c r="CQ437" s="76">
        <f t="shared" si="149"/>
        <v>0</v>
      </c>
      <c r="CR437" s="76">
        <f t="shared" si="150"/>
        <v>0</v>
      </c>
      <c r="CS437" s="76">
        <f t="shared" si="151"/>
        <v>0</v>
      </c>
    </row>
    <row r="438" spans="1:97" ht="18" customHeight="1" x14ac:dyDescent="0.25">
      <c r="A438" s="75">
        <f t="shared" si="152"/>
        <v>423</v>
      </c>
      <c r="B438" s="355"/>
      <c r="C438" s="355"/>
      <c r="D438" s="355"/>
      <c r="E438" s="355"/>
      <c r="F438" s="355"/>
      <c r="G438" s="355"/>
      <c r="H438" s="76">
        <f t="shared" si="154"/>
        <v>0</v>
      </c>
      <c r="I438" s="355"/>
      <c r="J438" s="355"/>
      <c r="K438" s="355"/>
      <c r="L438" s="355"/>
      <c r="M438" s="355"/>
      <c r="N438" s="355"/>
      <c r="O438" s="76">
        <f t="shared" si="155"/>
        <v>0</v>
      </c>
      <c r="P438" s="355"/>
      <c r="Q438" s="355"/>
      <c r="R438" s="355"/>
      <c r="S438" s="355"/>
      <c r="T438" s="355"/>
      <c r="U438" s="355"/>
      <c r="V438" s="76">
        <f t="shared" si="137"/>
        <v>0</v>
      </c>
      <c r="W438" s="355"/>
      <c r="X438" s="355"/>
      <c r="Y438" s="355"/>
      <c r="Z438" s="355"/>
      <c r="AA438" s="355"/>
      <c r="AB438" s="355"/>
      <c r="AC438" s="76">
        <f t="shared" si="138"/>
        <v>0</v>
      </c>
      <c r="AD438" s="355"/>
      <c r="AE438" s="355"/>
      <c r="AF438" s="355"/>
      <c r="AG438" s="355"/>
      <c r="AH438" s="355"/>
      <c r="AI438" s="355"/>
      <c r="AJ438" s="76">
        <f t="shared" si="156"/>
        <v>0</v>
      </c>
      <c r="AK438" s="355"/>
      <c r="AL438" s="355"/>
      <c r="AM438" s="355"/>
      <c r="AN438" s="355"/>
      <c r="AO438" s="355"/>
      <c r="AP438" s="355"/>
      <c r="AQ438" s="76">
        <f t="shared" si="157"/>
        <v>0</v>
      </c>
      <c r="AS438" s="75">
        <f t="shared" si="158"/>
        <v>423</v>
      </c>
      <c r="AT438" s="76">
        <f t="shared" si="139"/>
        <v>0</v>
      </c>
      <c r="AU438" s="76">
        <f t="shared" si="140"/>
        <v>0</v>
      </c>
      <c r="AV438" s="76">
        <f t="shared" si="141"/>
        <v>0</v>
      </c>
      <c r="AX438" s="75">
        <f t="shared" si="153"/>
        <v>423</v>
      </c>
      <c r="AY438" s="355"/>
      <c r="AZ438" s="355"/>
      <c r="BA438" s="355"/>
      <c r="BB438" s="355"/>
      <c r="BC438" s="355"/>
      <c r="BD438" s="355"/>
      <c r="BE438" s="76">
        <f t="shared" si="142"/>
        <v>0</v>
      </c>
      <c r="BF438" s="355"/>
      <c r="BG438" s="355"/>
      <c r="BH438" s="355"/>
      <c r="BI438" s="355"/>
      <c r="BJ438" s="355"/>
      <c r="BK438" s="355"/>
      <c r="BL438" s="76">
        <f t="shared" si="143"/>
        <v>0</v>
      </c>
      <c r="BM438" s="355"/>
      <c r="BN438" s="355"/>
      <c r="BO438" s="355"/>
      <c r="BP438" s="355"/>
      <c r="BQ438" s="355"/>
      <c r="BR438" s="355"/>
      <c r="BS438" s="76">
        <f t="shared" si="144"/>
        <v>0</v>
      </c>
      <c r="BT438" s="355"/>
      <c r="BU438" s="355"/>
      <c r="BV438" s="355"/>
      <c r="BW438" s="355"/>
      <c r="BX438" s="355"/>
      <c r="BY438" s="355"/>
      <c r="BZ438" s="76">
        <f t="shared" si="145"/>
        <v>0</v>
      </c>
      <c r="CA438" s="355"/>
      <c r="CB438" s="355"/>
      <c r="CC438" s="355"/>
      <c r="CD438" s="355"/>
      <c r="CE438" s="355"/>
      <c r="CF438" s="355"/>
      <c r="CG438" s="76">
        <f t="shared" si="146"/>
        <v>0</v>
      </c>
      <c r="CH438" s="355"/>
      <c r="CI438" s="355"/>
      <c r="CJ438" s="355"/>
      <c r="CK438" s="355"/>
      <c r="CL438" s="355"/>
      <c r="CM438" s="355"/>
      <c r="CN438" s="76">
        <f t="shared" si="147"/>
        <v>0</v>
      </c>
      <c r="CP438" s="75">
        <f t="shared" si="148"/>
        <v>423</v>
      </c>
      <c r="CQ438" s="76">
        <f t="shared" si="149"/>
        <v>0</v>
      </c>
      <c r="CR438" s="76">
        <f t="shared" si="150"/>
        <v>0</v>
      </c>
      <c r="CS438" s="76">
        <f t="shared" si="151"/>
        <v>0</v>
      </c>
    </row>
    <row r="439" spans="1:97" ht="18" customHeight="1" x14ac:dyDescent="0.25">
      <c r="A439" s="75">
        <f t="shared" si="152"/>
        <v>424</v>
      </c>
      <c r="B439" s="355"/>
      <c r="C439" s="355"/>
      <c r="D439" s="355"/>
      <c r="E439" s="355"/>
      <c r="F439" s="355"/>
      <c r="G439" s="355"/>
      <c r="H439" s="76">
        <f t="shared" si="154"/>
        <v>0</v>
      </c>
      <c r="I439" s="355"/>
      <c r="J439" s="355"/>
      <c r="K439" s="355"/>
      <c r="L439" s="355"/>
      <c r="M439" s="355"/>
      <c r="N439" s="355"/>
      <c r="O439" s="76">
        <f t="shared" si="155"/>
        <v>0</v>
      </c>
      <c r="P439" s="355"/>
      <c r="Q439" s="355"/>
      <c r="R439" s="355"/>
      <c r="S439" s="355"/>
      <c r="T439" s="355"/>
      <c r="U439" s="355"/>
      <c r="V439" s="76">
        <f t="shared" si="137"/>
        <v>0</v>
      </c>
      <c r="W439" s="355"/>
      <c r="X439" s="355"/>
      <c r="Y439" s="355"/>
      <c r="Z439" s="355"/>
      <c r="AA439" s="355"/>
      <c r="AB439" s="355"/>
      <c r="AC439" s="76">
        <f t="shared" si="138"/>
        <v>0</v>
      </c>
      <c r="AD439" s="355"/>
      <c r="AE439" s="355"/>
      <c r="AF439" s="355"/>
      <c r="AG439" s="355"/>
      <c r="AH439" s="355"/>
      <c r="AI439" s="355"/>
      <c r="AJ439" s="76">
        <f t="shared" si="156"/>
        <v>0</v>
      </c>
      <c r="AK439" s="355"/>
      <c r="AL439" s="355"/>
      <c r="AM439" s="355"/>
      <c r="AN439" s="355"/>
      <c r="AO439" s="355"/>
      <c r="AP439" s="355"/>
      <c r="AQ439" s="76">
        <f t="shared" si="157"/>
        <v>0</v>
      </c>
      <c r="AS439" s="75">
        <f t="shared" si="158"/>
        <v>424</v>
      </c>
      <c r="AT439" s="76">
        <f t="shared" si="139"/>
        <v>0</v>
      </c>
      <c r="AU439" s="76">
        <f t="shared" si="140"/>
        <v>0</v>
      </c>
      <c r="AV439" s="76">
        <f t="shared" si="141"/>
        <v>0</v>
      </c>
      <c r="AX439" s="75">
        <f t="shared" si="153"/>
        <v>424</v>
      </c>
      <c r="AY439" s="355"/>
      <c r="AZ439" s="355"/>
      <c r="BA439" s="355"/>
      <c r="BB439" s="355"/>
      <c r="BC439" s="355"/>
      <c r="BD439" s="355"/>
      <c r="BE439" s="76">
        <f t="shared" si="142"/>
        <v>0</v>
      </c>
      <c r="BF439" s="355"/>
      <c r="BG439" s="355"/>
      <c r="BH439" s="355"/>
      <c r="BI439" s="355"/>
      <c r="BJ439" s="355"/>
      <c r="BK439" s="355"/>
      <c r="BL439" s="76">
        <f t="shared" si="143"/>
        <v>0</v>
      </c>
      <c r="BM439" s="355"/>
      <c r="BN439" s="355"/>
      <c r="BO439" s="355"/>
      <c r="BP439" s="355"/>
      <c r="BQ439" s="355"/>
      <c r="BR439" s="355"/>
      <c r="BS439" s="76">
        <f t="shared" si="144"/>
        <v>0</v>
      </c>
      <c r="BT439" s="355"/>
      <c r="BU439" s="355"/>
      <c r="BV439" s="355"/>
      <c r="BW439" s="355"/>
      <c r="BX439" s="355"/>
      <c r="BY439" s="355"/>
      <c r="BZ439" s="76">
        <f t="shared" si="145"/>
        <v>0</v>
      </c>
      <c r="CA439" s="355"/>
      <c r="CB439" s="355"/>
      <c r="CC439" s="355"/>
      <c r="CD439" s="355"/>
      <c r="CE439" s="355"/>
      <c r="CF439" s="355"/>
      <c r="CG439" s="76">
        <f t="shared" si="146"/>
        <v>0</v>
      </c>
      <c r="CH439" s="355"/>
      <c r="CI439" s="355"/>
      <c r="CJ439" s="355"/>
      <c r="CK439" s="355"/>
      <c r="CL439" s="355"/>
      <c r="CM439" s="355"/>
      <c r="CN439" s="76">
        <f t="shared" si="147"/>
        <v>0</v>
      </c>
      <c r="CP439" s="75">
        <f t="shared" si="148"/>
        <v>424</v>
      </c>
      <c r="CQ439" s="76">
        <f t="shared" si="149"/>
        <v>0</v>
      </c>
      <c r="CR439" s="76">
        <f t="shared" si="150"/>
        <v>0</v>
      </c>
      <c r="CS439" s="76">
        <f t="shared" si="151"/>
        <v>0</v>
      </c>
    </row>
    <row r="440" spans="1:97" ht="18" customHeight="1" x14ac:dyDescent="0.25">
      <c r="A440" s="75">
        <f t="shared" si="152"/>
        <v>425</v>
      </c>
      <c r="B440" s="355"/>
      <c r="C440" s="355"/>
      <c r="D440" s="355"/>
      <c r="E440" s="355"/>
      <c r="F440" s="355"/>
      <c r="G440" s="355"/>
      <c r="H440" s="76">
        <f t="shared" si="154"/>
        <v>0</v>
      </c>
      <c r="I440" s="355"/>
      <c r="J440" s="355"/>
      <c r="K440" s="355"/>
      <c r="L440" s="355"/>
      <c r="M440" s="355"/>
      <c r="N440" s="355"/>
      <c r="O440" s="76">
        <f t="shared" si="155"/>
        <v>0</v>
      </c>
      <c r="P440" s="355"/>
      <c r="Q440" s="355"/>
      <c r="R440" s="355"/>
      <c r="S440" s="355"/>
      <c r="T440" s="355"/>
      <c r="U440" s="355"/>
      <c r="V440" s="76">
        <f t="shared" si="137"/>
        <v>0</v>
      </c>
      <c r="W440" s="355"/>
      <c r="X440" s="355"/>
      <c r="Y440" s="355"/>
      <c r="Z440" s="355"/>
      <c r="AA440" s="355"/>
      <c r="AB440" s="355"/>
      <c r="AC440" s="76">
        <f t="shared" si="138"/>
        <v>0</v>
      </c>
      <c r="AD440" s="355"/>
      <c r="AE440" s="355"/>
      <c r="AF440" s="355"/>
      <c r="AG440" s="355"/>
      <c r="AH440" s="355"/>
      <c r="AI440" s="355"/>
      <c r="AJ440" s="76">
        <f t="shared" si="156"/>
        <v>0</v>
      </c>
      <c r="AK440" s="355"/>
      <c r="AL440" s="355"/>
      <c r="AM440" s="355"/>
      <c r="AN440" s="355"/>
      <c r="AO440" s="355"/>
      <c r="AP440" s="355"/>
      <c r="AQ440" s="76">
        <f t="shared" si="157"/>
        <v>0</v>
      </c>
      <c r="AS440" s="75">
        <f t="shared" si="158"/>
        <v>425</v>
      </c>
      <c r="AT440" s="76">
        <f t="shared" si="139"/>
        <v>0</v>
      </c>
      <c r="AU440" s="76">
        <f t="shared" si="140"/>
        <v>0</v>
      </c>
      <c r="AV440" s="76">
        <f t="shared" si="141"/>
        <v>0</v>
      </c>
      <c r="AX440" s="75">
        <f t="shared" si="153"/>
        <v>425</v>
      </c>
      <c r="AY440" s="355"/>
      <c r="AZ440" s="355"/>
      <c r="BA440" s="355"/>
      <c r="BB440" s="355"/>
      <c r="BC440" s="355"/>
      <c r="BD440" s="355"/>
      <c r="BE440" s="76">
        <f t="shared" si="142"/>
        <v>0</v>
      </c>
      <c r="BF440" s="355"/>
      <c r="BG440" s="355"/>
      <c r="BH440" s="355"/>
      <c r="BI440" s="355"/>
      <c r="BJ440" s="355"/>
      <c r="BK440" s="355"/>
      <c r="BL440" s="76">
        <f t="shared" si="143"/>
        <v>0</v>
      </c>
      <c r="BM440" s="355"/>
      <c r="BN440" s="355"/>
      <c r="BO440" s="355"/>
      <c r="BP440" s="355"/>
      <c r="BQ440" s="355"/>
      <c r="BR440" s="355"/>
      <c r="BS440" s="76">
        <f t="shared" si="144"/>
        <v>0</v>
      </c>
      <c r="BT440" s="355"/>
      <c r="BU440" s="355"/>
      <c r="BV440" s="355"/>
      <c r="BW440" s="355"/>
      <c r="BX440" s="355"/>
      <c r="BY440" s="355"/>
      <c r="BZ440" s="76">
        <f t="shared" si="145"/>
        <v>0</v>
      </c>
      <c r="CA440" s="355"/>
      <c r="CB440" s="355"/>
      <c r="CC440" s="355"/>
      <c r="CD440" s="355"/>
      <c r="CE440" s="355"/>
      <c r="CF440" s="355"/>
      <c r="CG440" s="76">
        <f t="shared" si="146"/>
        <v>0</v>
      </c>
      <c r="CH440" s="355"/>
      <c r="CI440" s="355"/>
      <c r="CJ440" s="355"/>
      <c r="CK440" s="355"/>
      <c r="CL440" s="355"/>
      <c r="CM440" s="355"/>
      <c r="CN440" s="76">
        <f t="shared" si="147"/>
        <v>0</v>
      </c>
      <c r="CP440" s="75">
        <f t="shared" si="148"/>
        <v>425</v>
      </c>
      <c r="CQ440" s="76">
        <f t="shared" si="149"/>
        <v>0</v>
      </c>
      <c r="CR440" s="76">
        <f t="shared" si="150"/>
        <v>0</v>
      </c>
      <c r="CS440" s="76">
        <f t="shared" si="151"/>
        <v>0</v>
      </c>
    </row>
    <row r="441" spans="1:97" ht="18" customHeight="1" x14ac:dyDescent="0.25">
      <c r="A441" s="75">
        <f t="shared" si="152"/>
        <v>426</v>
      </c>
      <c r="B441" s="355"/>
      <c r="C441" s="355"/>
      <c r="D441" s="355"/>
      <c r="E441" s="355"/>
      <c r="F441" s="355"/>
      <c r="G441" s="355"/>
      <c r="H441" s="76">
        <f t="shared" si="154"/>
        <v>0</v>
      </c>
      <c r="I441" s="355"/>
      <c r="J441" s="355"/>
      <c r="K441" s="355"/>
      <c r="L441" s="355"/>
      <c r="M441" s="355"/>
      <c r="N441" s="355"/>
      <c r="O441" s="76">
        <f t="shared" si="155"/>
        <v>0</v>
      </c>
      <c r="P441" s="355"/>
      <c r="Q441" s="355"/>
      <c r="R441" s="355"/>
      <c r="S441" s="355"/>
      <c r="T441" s="355"/>
      <c r="U441" s="355"/>
      <c r="V441" s="76">
        <f t="shared" si="137"/>
        <v>0</v>
      </c>
      <c r="W441" s="355"/>
      <c r="X441" s="355"/>
      <c r="Y441" s="355"/>
      <c r="Z441" s="355"/>
      <c r="AA441" s="355"/>
      <c r="AB441" s="355"/>
      <c r="AC441" s="76">
        <f t="shared" si="138"/>
        <v>0</v>
      </c>
      <c r="AD441" s="355"/>
      <c r="AE441" s="355"/>
      <c r="AF441" s="355"/>
      <c r="AG441" s="355"/>
      <c r="AH441" s="355"/>
      <c r="AI441" s="355"/>
      <c r="AJ441" s="76">
        <f t="shared" si="156"/>
        <v>0</v>
      </c>
      <c r="AK441" s="355"/>
      <c r="AL441" s="355"/>
      <c r="AM441" s="355"/>
      <c r="AN441" s="355"/>
      <c r="AO441" s="355"/>
      <c r="AP441" s="355"/>
      <c r="AQ441" s="76">
        <f t="shared" si="157"/>
        <v>0</v>
      </c>
      <c r="AS441" s="75">
        <f t="shared" si="158"/>
        <v>426</v>
      </c>
      <c r="AT441" s="76">
        <f t="shared" si="139"/>
        <v>0</v>
      </c>
      <c r="AU441" s="76">
        <f t="shared" si="140"/>
        <v>0</v>
      </c>
      <c r="AV441" s="76">
        <f t="shared" si="141"/>
        <v>0</v>
      </c>
      <c r="AX441" s="75">
        <f t="shared" si="153"/>
        <v>426</v>
      </c>
      <c r="AY441" s="355"/>
      <c r="AZ441" s="355"/>
      <c r="BA441" s="355"/>
      <c r="BB441" s="355"/>
      <c r="BC441" s="355"/>
      <c r="BD441" s="355"/>
      <c r="BE441" s="76">
        <f t="shared" si="142"/>
        <v>0</v>
      </c>
      <c r="BF441" s="355"/>
      <c r="BG441" s="355"/>
      <c r="BH441" s="355"/>
      <c r="BI441" s="355"/>
      <c r="BJ441" s="355"/>
      <c r="BK441" s="355"/>
      <c r="BL441" s="76">
        <f t="shared" si="143"/>
        <v>0</v>
      </c>
      <c r="BM441" s="355"/>
      <c r="BN441" s="355"/>
      <c r="BO441" s="355"/>
      <c r="BP441" s="355"/>
      <c r="BQ441" s="355"/>
      <c r="BR441" s="355"/>
      <c r="BS441" s="76">
        <f t="shared" si="144"/>
        <v>0</v>
      </c>
      <c r="BT441" s="355"/>
      <c r="BU441" s="355"/>
      <c r="BV441" s="355"/>
      <c r="BW441" s="355"/>
      <c r="BX441" s="355"/>
      <c r="BY441" s="355"/>
      <c r="BZ441" s="76">
        <f t="shared" si="145"/>
        <v>0</v>
      </c>
      <c r="CA441" s="355"/>
      <c r="CB441" s="355"/>
      <c r="CC441" s="355"/>
      <c r="CD441" s="355"/>
      <c r="CE441" s="355"/>
      <c r="CF441" s="355"/>
      <c r="CG441" s="76">
        <f t="shared" si="146"/>
        <v>0</v>
      </c>
      <c r="CH441" s="355"/>
      <c r="CI441" s="355"/>
      <c r="CJ441" s="355"/>
      <c r="CK441" s="355"/>
      <c r="CL441" s="355"/>
      <c r="CM441" s="355"/>
      <c r="CN441" s="76">
        <f t="shared" si="147"/>
        <v>0</v>
      </c>
      <c r="CP441" s="75">
        <f t="shared" si="148"/>
        <v>426</v>
      </c>
      <c r="CQ441" s="76">
        <f t="shared" si="149"/>
        <v>0</v>
      </c>
      <c r="CR441" s="76">
        <f t="shared" si="150"/>
        <v>0</v>
      </c>
      <c r="CS441" s="76">
        <f t="shared" si="151"/>
        <v>0</v>
      </c>
    </row>
    <row r="442" spans="1:97" ht="18" customHeight="1" x14ac:dyDescent="0.25">
      <c r="A442" s="75">
        <f t="shared" si="152"/>
        <v>427</v>
      </c>
      <c r="B442" s="355"/>
      <c r="C442" s="355"/>
      <c r="D442" s="355"/>
      <c r="E442" s="355"/>
      <c r="F442" s="355"/>
      <c r="G442" s="355"/>
      <c r="H442" s="76">
        <f t="shared" si="154"/>
        <v>0</v>
      </c>
      <c r="I442" s="355"/>
      <c r="J442" s="355"/>
      <c r="K442" s="355"/>
      <c r="L442" s="355"/>
      <c r="M442" s="355"/>
      <c r="N442" s="355"/>
      <c r="O442" s="76">
        <f t="shared" si="155"/>
        <v>0</v>
      </c>
      <c r="P442" s="355"/>
      <c r="Q442" s="355"/>
      <c r="R442" s="355"/>
      <c r="S442" s="355"/>
      <c r="T442" s="355"/>
      <c r="U442" s="355"/>
      <c r="V442" s="76">
        <f t="shared" si="137"/>
        <v>0</v>
      </c>
      <c r="W442" s="355"/>
      <c r="X442" s="355"/>
      <c r="Y442" s="355"/>
      <c r="Z442" s="355"/>
      <c r="AA442" s="355"/>
      <c r="AB442" s="355"/>
      <c r="AC442" s="76">
        <f t="shared" si="138"/>
        <v>0</v>
      </c>
      <c r="AD442" s="355"/>
      <c r="AE442" s="355"/>
      <c r="AF442" s="355"/>
      <c r="AG442" s="355"/>
      <c r="AH442" s="355"/>
      <c r="AI442" s="355"/>
      <c r="AJ442" s="76">
        <f t="shared" si="156"/>
        <v>0</v>
      </c>
      <c r="AK442" s="355"/>
      <c r="AL442" s="355"/>
      <c r="AM442" s="355"/>
      <c r="AN442" s="355"/>
      <c r="AO442" s="355"/>
      <c r="AP442" s="355"/>
      <c r="AQ442" s="76">
        <f t="shared" si="157"/>
        <v>0</v>
      </c>
      <c r="AS442" s="75">
        <f t="shared" si="158"/>
        <v>427</v>
      </c>
      <c r="AT442" s="76">
        <f t="shared" si="139"/>
        <v>0</v>
      </c>
      <c r="AU442" s="76">
        <f t="shared" si="140"/>
        <v>0</v>
      </c>
      <c r="AV442" s="76">
        <f t="shared" si="141"/>
        <v>0</v>
      </c>
      <c r="AX442" s="75">
        <f t="shared" si="153"/>
        <v>427</v>
      </c>
      <c r="AY442" s="355"/>
      <c r="AZ442" s="355"/>
      <c r="BA442" s="355"/>
      <c r="BB442" s="355"/>
      <c r="BC442" s="355"/>
      <c r="BD442" s="355"/>
      <c r="BE442" s="76">
        <f t="shared" si="142"/>
        <v>0</v>
      </c>
      <c r="BF442" s="355"/>
      <c r="BG442" s="355"/>
      <c r="BH442" s="355"/>
      <c r="BI442" s="355"/>
      <c r="BJ442" s="355"/>
      <c r="BK442" s="355"/>
      <c r="BL442" s="76">
        <f t="shared" si="143"/>
        <v>0</v>
      </c>
      <c r="BM442" s="355"/>
      <c r="BN442" s="355"/>
      <c r="BO442" s="355"/>
      <c r="BP442" s="355"/>
      <c r="BQ442" s="355"/>
      <c r="BR442" s="355"/>
      <c r="BS442" s="76">
        <f t="shared" si="144"/>
        <v>0</v>
      </c>
      <c r="BT442" s="355"/>
      <c r="BU442" s="355"/>
      <c r="BV442" s="355"/>
      <c r="BW442" s="355"/>
      <c r="BX442" s="355"/>
      <c r="BY442" s="355"/>
      <c r="BZ442" s="76">
        <f t="shared" si="145"/>
        <v>0</v>
      </c>
      <c r="CA442" s="355"/>
      <c r="CB442" s="355"/>
      <c r="CC442" s="355"/>
      <c r="CD442" s="355"/>
      <c r="CE442" s="355"/>
      <c r="CF442" s="355"/>
      <c r="CG442" s="76">
        <f t="shared" si="146"/>
        <v>0</v>
      </c>
      <c r="CH442" s="355"/>
      <c r="CI442" s="355"/>
      <c r="CJ442" s="355"/>
      <c r="CK442" s="355"/>
      <c r="CL442" s="355"/>
      <c r="CM442" s="355"/>
      <c r="CN442" s="76">
        <f t="shared" si="147"/>
        <v>0</v>
      </c>
      <c r="CP442" s="75">
        <f t="shared" si="148"/>
        <v>427</v>
      </c>
      <c r="CQ442" s="76">
        <f t="shared" si="149"/>
        <v>0</v>
      </c>
      <c r="CR442" s="76">
        <f t="shared" si="150"/>
        <v>0</v>
      </c>
      <c r="CS442" s="76">
        <f t="shared" si="151"/>
        <v>0</v>
      </c>
    </row>
    <row r="443" spans="1:97" ht="18" customHeight="1" x14ac:dyDescent="0.25">
      <c r="A443" s="75">
        <f t="shared" si="152"/>
        <v>428</v>
      </c>
      <c r="B443" s="355"/>
      <c r="C443" s="355"/>
      <c r="D443" s="355"/>
      <c r="E443" s="355"/>
      <c r="F443" s="355"/>
      <c r="G443" s="355"/>
      <c r="H443" s="76">
        <f t="shared" si="154"/>
        <v>0</v>
      </c>
      <c r="I443" s="355"/>
      <c r="J443" s="355"/>
      <c r="K443" s="355"/>
      <c r="L443" s="355"/>
      <c r="M443" s="355"/>
      <c r="N443" s="355"/>
      <c r="O443" s="76">
        <f t="shared" si="155"/>
        <v>0</v>
      </c>
      <c r="P443" s="355"/>
      <c r="Q443" s="355"/>
      <c r="R443" s="355"/>
      <c r="S443" s="355"/>
      <c r="T443" s="355"/>
      <c r="U443" s="355"/>
      <c r="V443" s="76">
        <f t="shared" si="137"/>
        <v>0</v>
      </c>
      <c r="W443" s="355"/>
      <c r="X443" s="355"/>
      <c r="Y443" s="355"/>
      <c r="Z443" s="355"/>
      <c r="AA443" s="355"/>
      <c r="AB443" s="355"/>
      <c r="AC443" s="76">
        <f t="shared" si="138"/>
        <v>0</v>
      </c>
      <c r="AD443" s="355"/>
      <c r="AE443" s="355"/>
      <c r="AF443" s="355"/>
      <c r="AG443" s="355"/>
      <c r="AH443" s="355"/>
      <c r="AI443" s="355"/>
      <c r="AJ443" s="76">
        <f t="shared" si="156"/>
        <v>0</v>
      </c>
      <c r="AK443" s="355"/>
      <c r="AL443" s="355"/>
      <c r="AM443" s="355"/>
      <c r="AN443" s="355"/>
      <c r="AO443" s="355"/>
      <c r="AP443" s="355"/>
      <c r="AQ443" s="76">
        <f t="shared" si="157"/>
        <v>0</v>
      </c>
      <c r="AS443" s="75">
        <f t="shared" si="158"/>
        <v>428</v>
      </c>
      <c r="AT443" s="76">
        <f t="shared" si="139"/>
        <v>0</v>
      </c>
      <c r="AU443" s="76">
        <f t="shared" si="140"/>
        <v>0</v>
      </c>
      <c r="AV443" s="76">
        <f t="shared" si="141"/>
        <v>0</v>
      </c>
      <c r="AX443" s="75">
        <f t="shared" si="153"/>
        <v>428</v>
      </c>
      <c r="AY443" s="355"/>
      <c r="AZ443" s="355"/>
      <c r="BA443" s="355"/>
      <c r="BB443" s="355"/>
      <c r="BC443" s="355"/>
      <c r="BD443" s="355"/>
      <c r="BE443" s="76">
        <f t="shared" si="142"/>
        <v>0</v>
      </c>
      <c r="BF443" s="355"/>
      <c r="BG443" s="355"/>
      <c r="BH443" s="355"/>
      <c r="BI443" s="355"/>
      <c r="BJ443" s="355"/>
      <c r="BK443" s="355"/>
      <c r="BL443" s="76">
        <f t="shared" si="143"/>
        <v>0</v>
      </c>
      <c r="BM443" s="355"/>
      <c r="BN443" s="355"/>
      <c r="BO443" s="355"/>
      <c r="BP443" s="355"/>
      <c r="BQ443" s="355"/>
      <c r="BR443" s="355"/>
      <c r="BS443" s="76">
        <f t="shared" si="144"/>
        <v>0</v>
      </c>
      <c r="BT443" s="355"/>
      <c r="BU443" s="355"/>
      <c r="BV443" s="355"/>
      <c r="BW443" s="355"/>
      <c r="BX443" s="355"/>
      <c r="BY443" s="355"/>
      <c r="BZ443" s="76">
        <f t="shared" si="145"/>
        <v>0</v>
      </c>
      <c r="CA443" s="355"/>
      <c r="CB443" s="355"/>
      <c r="CC443" s="355"/>
      <c r="CD443" s="355"/>
      <c r="CE443" s="355"/>
      <c r="CF443" s="355"/>
      <c r="CG443" s="76">
        <f t="shared" si="146"/>
        <v>0</v>
      </c>
      <c r="CH443" s="355"/>
      <c r="CI443" s="355"/>
      <c r="CJ443" s="355"/>
      <c r="CK443" s="355"/>
      <c r="CL443" s="355"/>
      <c r="CM443" s="355"/>
      <c r="CN443" s="76">
        <f t="shared" si="147"/>
        <v>0</v>
      </c>
      <c r="CP443" s="75">
        <f t="shared" si="148"/>
        <v>428</v>
      </c>
      <c r="CQ443" s="76">
        <f t="shared" si="149"/>
        <v>0</v>
      </c>
      <c r="CR443" s="76">
        <f t="shared" si="150"/>
        <v>0</v>
      </c>
      <c r="CS443" s="76">
        <f t="shared" si="151"/>
        <v>0</v>
      </c>
    </row>
    <row r="444" spans="1:97" ht="18" customHeight="1" x14ac:dyDescent="0.25">
      <c r="A444" s="75">
        <f t="shared" si="152"/>
        <v>429</v>
      </c>
      <c r="B444" s="355"/>
      <c r="C444" s="355"/>
      <c r="D444" s="355"/>
      <c r="E444" s="355"/>
      <c r="F444" s="355"/>
      <c r="G444" s="355"/>
      <c r="H444" s="76">
        <f t="shared" si="154"/>
        <v>0</v>
      </c>
      <c r="I444" s="355"/>
      <c r="J444" s="355"/>
      <c r="K444" s="355"/>
      <c r="L444" s="355"/>
      <c r="M444" s="355"/>
      <c r="N444" s="355"/>
      <c r="O444" s="76">
        <f t="shared" si="155"/>
        <v>0</v>
      </c>
      <c r="P444" s="355"/>
      <c r="Q444" s="355"/>
      <c r="R444" s="355"/>
      <c r="S444" s="355"/>
      <c r="T444" s="355"/>
      <c r="U444" s="355"/>
      <c r="V444" s="76">
        <f t="shared" si="137"/>
        <v>0</v>
      </c>
      <c r="W444" s="355"/>
      <c r="X444" s="355"/>
      <c r="Y444" s="355"/>
      <c r="Z444" s="355"/>
      <c r="AA444" s="355"/>
      <c r="AB444" s="355"/>
      <c r="AC444" s="76">
        <f t="shared" si="138"/>
        <v>0</v>
      </c>
      <c r="AD444" s="355"/>
      <c r="AE444" s="355"/>
      <c r="AF444" s="355"/>
      <c r="AG444" s="355"/>
      <c r="AH444" s="355"/>
      <c r="AI444" s="355"/>
      <c r="AJ444" s="76">
        <f t="shared" si="156"/>
        <v>0</v>
      </c>
      <c r="AK444" s="355"/>
      <c r="AL444" s="355"/>
      <c r="AM444" s="355"/>
      <c r="AN444" s="355"/>
      <c r="AO444" s="355"/>
      <c r="AP444" s="355"/>
      <c r="AQ444" s="76">
        <f t="shared" si="157"/>
        <v>0</v>
      </c>
      <c r="AS444" s="75">
        <f t="shared" si="158"/>
        <v>429</v>
      </c>
      <c r="AT444" s="76">
        <f t="shared" si="139"/>
        <v>0</v>
      </c>
      <c r="AU444" s="76">
        <f t="shared" si="140"/>
        <v>0</v>
      </c>
      <c r="AV444" s="76">
        <f t="shared" si="141"/>
        <v>0</v>
      </c>
      <c r="AX444" s="75">
        <f t="shared" si="153"/>
        <v>429</v>
      </c>
      <c r="AY444" s="355"/>
      <c r="AZ444" s="355"/>
      <c r="BA444" s="355"/>
      <c r="BB444" s="355"/>
      <c r="BC444" s="355"/>
      <c r="BD444" s="355"/>
      <c r="BE444" s="76">
        <f t="shared" si="142"/>
        <v>0</v>
      </c>
      <c r="BF444" s="355"/>
      <c r="BG444" s="355"/>
      <c r="BH444" s="355"/>
      <c r="BI444" s="355"/>
      <c r="BJ444" s="355"/>
      <c r="BK444" s="355"/>
      <c r="BL444" s="76">
        <f t="shared" si="143"/>
        <v>0</v>
      </c>
      <c r="BM444" s="355"/>
      <c r="BN444" s="355"/>
      <c r="BO444" s="355"/>
      <c r="BP444" s="355"/>
      <c r="BQ444" s="355"/>
      <c r="BR444" s="355"/>
      <c r="BS444" s="76">
        <f t="shared" si="144"/>
        <v>0</v>
      </c>
      <c r="BT444" s="355"/>
      <c r="BU444" s="355"/>
      <c r="BV444" s="355"/>
      <c r="BW444" s="355"/>
      <c r="BX444" s="355"/>
      <c r="BY444" s="355"/>
      <c r="BZ444" s="76">
        <f t="shared" si="145"/>
        <v>0</v>
      </c>
      <c r="CA444" s="355"/>
      <c r="CB444" s="355"/>
      <c r="CC444" s="355"/>
      <c r="CD444" s="355"/>
      <c r="CE444" s="355"/>
      <c r="CF444" s="355"/>
      <c r="CG444" s="76">
        <f t="shared" si="146"/>
        <v>0</v>
      </c>
      <c r="CH444" s="355"/>
      <c r="CI444" s="355"/>
      <c r="CJ444" s="355"/>
      <c r="CK444" s="355"/>
      <c r="CL444" s="355"/>
      <c r="CM444" s="355"/>
      <c r="CN444" s="76">
        <f t="shared" si="147"/>
        <v>0</v>
      </c>
      <c r="CP444" s="75">
        <f t="shared" si="148"/>
        <v>429</v>
      </c>
      <c r="CQ444" s="76">
        <f t="shared" si="149"/>
        <v>0</v>
      </c>
      <c r="CR444" s="76">
        <f t="shared" si="150"/>
        <v>0</v>
      </c>
      <c r="CS444" s="76">
        <f t="shared" si="151"/>
        <v>0</v>
      </c>
    </row>
    <row r="445" spans="1:97" ht="18" customHeight="1" x14ac:dyDescent="0.25">
      <c r="A445" s="75">
        <f t="shared" si="152"/>
        <v>430</v>
      </c>
      <c r="B445" s="355"/>
      <c r="C445" s="355"/>
      <c r="D445" s="355"/>
      <c r="E445" s="355"/>
      <c r="F445" s="355"/>
      <c r="G445" s="355"/>
      <c r="H445" s="76">
        <f t="shared" si="154"/>
        <v>0</v>
      </c>
      <c r="I445" s="355"/>
      <c r="J445" s="355"/>
      <c r="K445" s="355"/>
      <c r="L445" s="355"/>
      <c r="M445" s="355"/>
      <c r="N445" s="355"/>
      <c r="O445" s="76">
        <f t="shared" si="155"/>
        <v>0</v>
      </c>
      <c r="P445" s="355"/>
      <c r="Q445" s="355"/>
      <c r="R445" s="355"/>
      <c r="S445" s="355"/>
      <c r="T445" s="355"/>
      <c r="U445" s="355"/>
      <c r="V445" s="76">
        <f t="shared" si="137"/>
        <v>0</v>
      </c>
      <c r="W445" s="355"/>
      <c r="X445" s="355"/>
      <c r="Y445" s="355"/>
      <c r="Z445" s="355"/>
      <c r="AA445" s="355"/>
      <c r="AB445" s="355"/>
      <c r="AC445" s="76">
        <f t="shared" si="138"/>
        <v>0</v>
      </c>
      <c r="AD445" s="355"/>
      <c r="AE445" s="355"/>
      <c r="AF445" s="355"/>
      <c r="AG445" s="355"/>
      <c r="AH445" s="355"/>
      <c r="AI445" s="355"/>
      <c r="AJ445" s="76">
        <f t="shared" si="156"/>
        <v>0</v>
      </c>
      <c r="AK445" s="355"/>
      <c r="AL445" s="355"/>
      <c r="AM445" s="355"/>
      <c r="AN445" s="355"/>
      <c r="AO445" s="355"/>
      <c r="AP445" s="355"/>
      <c r="AQ445" s="76">
        <f t="shared" si="157"/>
        <v>0</v>
      </c>
      <c r="AS445" s="75">
        <f t="shared" si="158"/>
        <v>430</v>
      </c>
      <c r="AT445" s="76">
        <f t="shared" si="139"/>
        <v>0</v>
      </c>
      <c r="AU445" s="76">
        <f t="shared" si="140"/>
        <v>0</v>
      </c>
      <c r="AV445" s="76">
        <f t="shared" si="141"/>
        <v>0</v>
      </c>
      <c r="AX445" s="75">
        <f t="shared" si="153"/>
        <v>430</v>
      </c>
      <c r="AY445" s="355"/>
      <c r="AZ445" s="355"/>
      <c r="BA445" s="355"/>
      <c r="BB445" s="355"/>
      <c r="BC445" s="355"/>
      <c r="BD445" s="355"/>
      <c r="BE445" s="76">
        <f t="shared" si="142"/>
        <v>0</v>
      </c>
      <c r="BF445" s="355"/>
      <c r="BG445" s="355"/>
      <c r="BH445" s="355"/>
      <c r="BI445" s="355"/>
      <c r="BJ445" s="355"/>
      <c r="BK445" s="355"/>
      <c r="BL445" s="76">
        <f t="shared" si="143"/>
        <v>0</v>
      </c>
      <c r="BM445" s="355"/>
      <c r="BN445" s="355"/>
      <c r="BO445" s="355"/>
      <c r="BP445" s="355"/>
      <c r="BQ445" s="355"/>
      <c r="BR445" s="355"/>
      <c r="BS445" s="76">
        <f t="shared" si="144"/>
        <v>0</v>
      </c>
      <c r="BT445" s="355"/>
      <c r="BU445" s="355"/>
      <c r="BV445" s="355"/>
      <c r="BW445" s="355"/>
      <c r="BX445" s="355"/>
      <c r="BY445" s="355"/>
      <c r="BZ445" s="76">
        <f t="shared" si="145"/>
        <v>0</v>
      </c>
      <c r="CA445" s="355"/>
      <c r="CB445" s="355"/>
      <c r="CC445" s="355"/>
      <c r="CD445" s="355"/>
      <c r="CE445" s="355"/>
      <c r="CF445" s="355"/>
      <c r="CG445" s="76">
        <f t="shared" si="146"/>
        <v>0</v>
      </c>
      <c r="CH445" s="355"/>
      <c r="CI445" s="355"/>
      <c r="CJ445" s="355"/>
      <c r="CK445" s="355"/>
      <c r="CL445" s="355"/>
      <c r="CM445" s="355"/>
      <c r="CN445" s="76">
        <f t="shared" si="147"/>
        <v>0</v>
      </c>
      <c r="CP445" s="75">
        <f t="shared" si="148"/>
        <v>430</v>
      </c>
      <c r="CQ445" s="76">
        <f t="shared" si="149"/>
        <v>0</v>
      </c>
      <c r="CR445" s="76">
        <f t="shared" si="150"/>
        <v>0</v>
      </c>
      <c r="CS445" s="76">
        <f t="shared" si="151"/>
        <v>0</v>
      </c>
    </row>
    <row r="446" spans="1:97" ht="18" customHeight="1" x14ac:dyDescent="0.25">
      <c r="A446" s="75">
        <f t="shared" si="152"/>
        <v>431</v>
      </c>
      <c r="B446" s="355"/>
      <c r="C446" s="355"/>
      <c r="D446" s="355"/>
      <c r="E446" s="355"/>
      <c r="F446" s="355"/>
      <c r="G446" s="355"/>
      <c r="H446" s="76">
        <f t="shared" si="154"/>
        <v>0</v>
      </c>
      <c r="I446" s="355"/>
      <c r="J446" s="355"/>
      <c r="K446" s="355"/>
      <c r="L446" s="355"/>
      <c r="M446" s="355"/>
      <c r="N446" s="355"/>
      <c r="O446" s="76">
        <f t="shared" si="155"/>
        <v>0</v>
      </c>
      <c r="P446" s="355"/>
      <c r="Q446" s="355"/>
      <c r="R446" s="355"/>
      <c r="S446" s="355"/>
      <c r="T446" s="355"/>
      <c r="U446" s="355"/>
      <c r="V446" s="76">
        <f t="shared" si="137"/>
        <v>0</v>
      </c>
      <c r="W446" s="355"/>
      <c r="X446" s="355"/>
      <c r="Y446" s="355"/>
      <c r="Z446" s="355"/>
      <c r="AA446" s="355"/>
      <c r="AB446" s="355"/>
      <c r="AC446" s="76">
        <f t="shared" si="138"/>
        <v>0</v>
      </c>
      <c r="AD446" s="355"/>
      <c r="AE446" s="355"/>
      <c r="AF446" s="355"/>
      <c r="AG446" s="355"/>
      <c r="AH446" s="355"/>
      <c r="AI446" s="355"/>
      <c r="AJ446" s="76">
        <f t="shared" si="156"/>
        <v>0</v>
      </c>
      <c r="AK446" s="355"/>
      <c r="AL446" s="355"/>
      <c r="AM446" s="355"/>
      <c r="AN446" s="355"/>
      <c r="AO446" s="355"/>
      <c r="AP446" s="355"/>
      <c r="AQ446" s="76">
        <f t="shared" si="157"/>
        <v>0</v>
      </c>
      <c r="AS446" s="75">
        <f t="shared" si="158"/>
        <v>431</v>
      </c>
      <c r="AT446" s="76">
        <f t="shared" si="139"/>
        <v>0</v>
      </c>
      <c r="AU446" s="76">
        <f t="shared" si="140"/>
        <v>0</v>
      </c>
      <c r="AV446" s="76">
        <f t="shared" si="141"/>
        <v>0</v>
      </c>
      <c r="AX446" s="75">
        <f t="shared" si="153"/>
        <v>431</v>
      </c>
      <c r="AY446" s="355"/>
      <c r="AZ446" s="355"/>
      <c r="BA446" s="355"/>
      <c r="BB446" s="355"/>
      <c r="BC446" s="355"/>
      <c r="BD446" s="355"/>
      <c r="BE446" s="76">
        <f t="shared" si="142"/>
        <v>0</v>
      </c>
      <c r="BF446" s="355"/>
      <c r="BG446" s="355"/>
      <c r="BH446" s="355"/>
      <c r="BI446" s="355"/>
      <c r="BJ446" s="355"/>
      <c r="BK446" s="355"/>
      <c r="BL446" s="76">
        <f t="shared" si="143"/>
        <v>0</v>
      </c>
      <c r="BM446" s="355"/>
      <c r="BN446" s="355"/>
      <c r="BO446" s="355"/>
      <c r="BP446" s="355"/>
      <c r="BQ446" s="355"/>
      <c r="BR446" s="355"/>
      <c r="BS446" s="76">
        <f t="shared" si="144"/>
        <v>0</v>
      </c>
      <c r="BT446" s="355"/>
      <c r="BU446" s="355"/>
      <c r="BV446" s="355"/>
      <c r="BW446" s="355"/>
      <c r="BX446" s="355"/>
      <c r="BY446" s="355"/>
      <c r="BZ446" s="76">
        <f t="shared" si="145"/>
        <v>0</v>
      </c>
      <c r="CA446" s="355"/>
      <c r="CB446" s="355"/>
      <c r="CC446" s="355"/>
      <c r="CD446" s="355"/>
      <c r="CE446" s="355"/>
      <c r="CF446" s="355"/>
      <c r="CG446" s="76">
        <f t="shared" si="146"/>
        <v>0</v>
      </c>
      <c r="CH446" s="355"/>
      <c r="CI446" s="355"/>
      <c r="CJ446" s="355"/>
      <c r="CK446" s="355"/>
      <c r="CL446" s="355"/>
      <c r="CM446" s="355"/>
      <c r="CN446" s="76">
        <f t="shared" si="147"/>
        <v>0</v>
      </c>
      <c r="CP446" s="75">
        <f t="shared" si="148"/>
        <v>431</v>
      </c>
      <c r="CQ446" s="76">
        <f t="shared" si="149"/>
        <v>0</v>
      </c>
      <c r="CR446" s="76">
        <f t="shared" si="150"/>
        <v>0</v>
      </c>
      <c r="CS446" s="76">
        <f t="shared" si="151"/>
        <v>0</v>
      </c>
    </row>
    <row r="447" spans="1:97" ht="18" customHeight="1" x14ac:dyDescent="0.25">
      <c r="A447" s="75">
        <f t="shared" si="152"/>
        <v>432</v>
      </c>
      <c r="B447" s="355"/>
      <c r="C447" s="355"/>
      <c r="D447" s="355"/>
      <c r="E447" s="355"/>
      <c r="F447" s="355"/>
      <c r="G447" s="355"/>
      <c r="H447" s="76">
        <f t="shared" si="154"/>
        <v>0</v>
      </c>
      <c r="I447" s="355"/>
      <c r="J447" s="355"/>
      <c r="K447" s="355"/>
      <c r="L447" s="355"/>
      <c r="M447" s="355"/>
      <c r="N447" s="355"/>
      <c r="O447" s="76">
        <f t="shared" si="155"/>
        <v>0</v>
      </c>
      <c r="P447" s="355"/>
      <c r="Q447" s="355"/>
      <c r="R447" s="355"/>
      <c r="S447" s="355"/>
      <c r="T447" s="355"/>
      <c r="U447" s="355"/>
      <c r="V447" s="76">
        <f t="shared" si="137"/>
        <v>0</v>
      </c>
      <c r="W447" s="355"/>
      <c r="X447" s="355"/>
      <c r="Y447" s="355"/>
      <c r="Z447" s="355"/>
      <c r="AA447" s="355"/>
      <c r="AB447" s="355"/>
      <c r="AC447" s="76">
        <f t="shared" si="138"/>
        <v>0</v>
      </c>
      <c r="AD447" s="355"/>
      <c r="AE447" s="355"/>
      <c r="AF447" s="355"/>
      <c r="AG447" s="355"/>
      <c r="AH447" s="355"/>
      <c r="AI447" s="355"/>
      <c r="AJ447" s="76">
        <f t="shared" si="156"/>
        <v>0</v>
      </c>
      <c r="AK447" s="355"/>
      <c r="AL447" s="355"/>
      <c r="AM447" s="355"/>
      <c r="AN447" s="355"/>
      <c r="AO447" s="355"/>
      <c r="AP447" s="355"/>
      <c r="AQ447" s="76">
        <f t="shared" si="157"/>
        <v>0</v>
      </c>
      <c r="AS447" s="75">
        <f t="shared" si="158"/>
        <v>432</v>
      </c>
      <c r="AT447" s="76">
        <f t="shared" si="139"/>
        <v>0</v>
      </c>
      <c r="AU447" s="76">
        <f t="shared" si="140"/>
        <v>0</v>
      </c>
      <c r="AV447" s="76">
        <f t="shared" si="141"/>
        <v>0</v>
      </c>
      <c r="AX447" s="75">
        <f t="shared" si="153"/>
        <v>432</v>
      </c>
      <c r="AY447" s="355"/>
      <c r="AZ447" s="355"/>
      <c r="BA447" s="355"/>
      <c r="BB447" s="355"/>
      <c r="BC447" s="355"/>
      <c r="BD447" s="355"/>
      <c r="BE447" s="76">
        <f t="shared" si="142"/>
        <v>0</v>
      </c>
      <c r="BF447" s="355"/>
      <c r="BG447" s="355"/>
      <c r="BH447" s="355"/>
      <c r="BI447" s="355"/>
      <c r="BJ447" s="355"/>
      <c r="BK447" s="355"/>
      <c r="BL447" s="76">
        <f t="shared" si="143"/>
        <v>0</v>
      </c>
      <c r="BM447" s="355"/>
      <c r="BN447" s="355"/>
      <c r="BO447" s="355"/>
      <c r="BP447" s="355"/>
      <c r="BQ447" s="355"/>
      <c r="BR447" s="355"/>
      <c r="BS447" s="76">
        <f t="shared" si="144"/>
        <v>0</v>
      </c>
      <c r="BT447" s="355"/>
      <c r="BU447" s="355"/>
      <c r="BV447" s="355"/>
      <c r="BW447" s="355"/>
      <c r="BX447" s="355"/>
      <c r="BY447" s="355"/>
      <c r="BZ447" s="76">
        <f t="shared" si="145"/>
        <v>0</v>
      </c>
      <c r="CA447" s="355"/>
      <c r="CB447" s="355"/>
      <c r="CC447" s="355"/>
      <c r="CD447" s="355"/>
      <c r="CE447" s="355"/>
      <c r="CF447" s="355"/>
      <c r="CG447" s="76">
        <f t="shared" si="146"/>
        <v>0</v>
      </c>
      <c r="CH447" s="355"/>
      <c r="CI447" s="355"/>
      <c r="CJ447" s="355"/>
      <c r="CK447" s="355"/>
      <c r="CL447" s="355"/>
      <c r="CM447" s="355"/>
      <c r="CN447" s="76">
        <f t="shared" si="147"/>
        <v>0</v>
      </c>
      <c r="CP447" s="75">
        <f t="shared" si="148"/>
        <v>432</v>
      </c>
      <c r="CQ447" s="76">
        <f t="shared" si="149"/>
        <v>0</v>
      </c>
      <c r="CR447" s="76">
        <f t="shared" si="150"/>
        <v>0</v>
      </c>
      <c r="CS447" s="76">
        <f t="shared" si="151"/>
        <v>0</v>
      </c>
    </row>
    <row r="448" spans="1:97" ht="18" customHeight="1" x14ac:dyDescent="0.25">
      <c r="A448" s="75">
        <f t="shared" si="152"/>
        <v>433</v>
      </c>
      <c r="B448" s="355"/>
      <c r="C448" s="355"/>
      <c r="D448" s="355"/>
      <c r="E448" s="355"/>
      <c r="F448" s="355"/>
      <c r="G448" s="355"/>
      <c r="H448" s="76">
        <f t="shared" si="154"/>
        <v>0</v>
      </c>
      <c r="I448" s="355"/>
      <c r="J448" s="355"/>
      <c r="K448" s="355"/>
      <c r="L448" s="355"/>
      <c r="M448" s="355"/>
      <c r="N448" s="355"/>
      <c r="O448" s="76">
        <f t="shared" si="155"/>
        <v>0</v>
      </c>
      <c r="P448" s="355"/>
      <c r="Q448" s="355"/>
      <c r="R448" s="355"/>
      <c r="S448" s="355"/>
      <c r="T448" s="355"/>
      <c r="U448" s="355"/>
      <c r="V448" s="76">
        <f t="shared" si="137"/>
        <v>0</v>
      </c>
      <c r="W448" s="355"/>
      <c r="X448" s="355"/>
      <c r="Y448" s="355"/>
      <c r="Z448" s="355"/>
      <c r="AA448" s="355"/>
      <c r="AB448" s="355"/>
      <c r="AC448" s="76">
        <f t="shared" si="138"/>
        <v>0</v>
      </c>
      <c r="AD448" s="355"/>
      <c r="AE448" s="355"/>
      <c r="AF448" s="355"/>
      <c r="AG448" s="355"/>
      <c r="AH448" s="355"/>
      <c r="AI448" s="355"/>
      <c r="AJ448" s="76">
        <f t="shared" si="156"/>
        <v>0</v>
      </c>
      <c r="AK448" s="355"/>
      <c r="AL448" s="355"/>
      <c r="AM448" s="355"/>
      <c r="AN448" s="355"/>
      <c r="AO448" s="355"/>
      <c r="AP448" s="355"/>
      <c r="AQ448" s="76">
        <f t="shared" si="157"/>
        <v>0</v>
      </c>
      <c r="AS448" s="75">
        <f t="shared" si="158"/>
        <v>433</v>
      </c>
      <c r="AT448" s="76">
        <f t="shared" si="139"/>
        <v>0</v>
      </c>
      <c r="AU448" s="76">
        <f t="shared" si="140"/>
        <v>0</v>
      </c>
      <c r="AV448" s="76">
        <f t="shared" si="141"/>
        <v>0</v>
      </c>
      <c r="AX448" s="75">
        <f t="shared" si="153"/>
        <v>433</v>
      </c>
      <c r="AY448" s="355"/>
      <c r="AZ448" s="355"/>
      <c r="BA448" s="355"/>
      <c r="BB448" s="355"/>
      <c r="BC448" s="355"/>
      <c r="BD448" s="355"/>
      <c r="BE448" s="76">
        <f t="shared" si="142"/>
        <v>0</v>
      </c>
      <c r="BF448" s="355"/>
      <c r="BG448" s="355"/>
      <c r="BH448" s="355"/>
      <c r="BI448" s="355"/>
      <c r="BJ448" s="355"/>
      <c r="BK448" s="355"/>
      <c r="BL448" s="76">
        <f t="shared" si="143"/>
        <v>0</v>
      </c>
      <c r="BM448" s="355"/>
      <c r="BN448" s="355"/>
      <c r="BO448" s="355"/>
      <c r="BP448" s="355"/>
      <c r="BQ448" s="355"/>
      <c r="BR448" s="355"/>
      <c r="BS448" s="76">
        <f t="shared" si="144"/>
        <v>0</v>
      </c>
      <c r="BT448" s="355"/>
      <c r="BU448" s="355"/>
      <c r="BV448" s="355"/>
      <c r="BW448" s="355"/>
      <c r="BX448" s="355"/>
      <c r="BY448" s="355"/>
      <c r="BZ448" s="76">
        <f t="shared" si="145"/>
        <v>0</v>
      </c>
      <c r="CA448" s="355"/>
      <c r="CB448" s="355"/>
      <c r="CC448" s="355"/>
      <c r="CD448" s="355"/>
      <c r="CE448" s="355"/>
      <c r="CF448" s="355"/>
      <c r="CG448" s="76">
        <f t="shared" si="146"/>
        <v>0</v>
      </c>
      <c r="CH448" s="355"/>
      <c r="CI448" s="355"/>
      <c r="CJ448" s="355"/>
      <c r="CK448" s="355"/>
      <c r="CL448" s="355"/>
      <c r="CM448" s="355"/>
      <c r="CN448" s="76">
        <f t="shared" si="147"/>
        <v>0</v>
      </c>
      <c r="CP448" s="75">
        <f t="shared" si="148"/>
        <v>433</v>
      </c>
      <c r="CQ448" s="76">
        <f t="shared" si="149"/>
        <v>0</v>
      </c>
      <c r="CR448" s="76">
        <f t="shared" si="150"/>
        <v>0</v>
      </c>
      <c r="CS448" s="76">
        <f t="shared" si="151"/>
        <v>0</v>
      </c>
    </row>
    <row r="449" spans="1:97" ht="18" customHeight="1" x14ac:dyDescent="0.25">
      <c r="A449" s="75">
        <f t="shared" si="152"/>
        <v>434</v>
      </c>
      <c r="B449" s="355"/>
      <c r="C449" s="355"/>
      <c r="D449" s="355"/>
      <c r="E449" s="355"/>
      <c r="F449" s="355"/>
      <c r="G449" s="355"/>
      <c r="H449" s="76">
        <f t="shared" si="154"/>
        <v>0</v>
      </c>
      <c r="I449" s="355"/>
      <c r="J449" s="355"/>
      <c r="K449" s="355"/>
      <c r="L449" s="355"/>
      <c r="M449" s="355"/>
      <c r="N449" s="355"/>
      <c r="O449" s="76">
        <f t="shared" si="155"/>
        <v>0</v>
      </c>
      <c r="P449" s="355"/>
      <c r="Q449" s="355"/>
      <c r="R449" s="355"/>
      <c r="S449" s="355"/>
      <c r="T449" s="355"/>
      <c r="U449" s="355"/>
      <c r="V449" s="76">
        <f t="shared" si="137"/>
        <v>0</v>
      </c>
      <c r="W449" s="355"/>
      <c r="X449" s="355"/>
      <c r="Y449" s="355"/>
      <c r="Z449" s="355"/>
      <c r="AA449" s="355"/>
      <c r="AB449" s="355"/>
      <c r="AC449" s="76">
        <f t="shared" si="138"/>
        <v>0</v>
      </c>
      <c r="AD449" s="355"/>
      <c r="AE449" s="355"/>
      <c r="AF449" s="355"/>
      <c r="AG449" s="355"/>
      <c r="AH449" s="355"/>
      <c r="AI449" s="355"/>
      <c r="AJ449" s="76">
        <f t="shared" si="156"/>
        <v>0</v>
      </c>
      <c r="AK449" s="355"/>
      <c r="AL449" s="355"/>
      <c r="AM449" s="355"/>
      <c r="AN449" s="355"/>
      <c r="AO449" s="355"/>
      <c r="AP449" s="355"/>
      <c r="AQ449" s="76">
        <f t="shared" si="157"/>
        <v>0</v>
      </c>
      <c r="AS449" s="75">
        <f t="shared" si="158"/>
        <v>434</v>
      </c>
      <c r="AT449" s="76">
        <f t="shared" si="139"/>
        <v>0</v>
      </c>
      <c r="AU449" s="76">
        <f t="shared" si="140"/>
        <v>0</v>
      </c>
      <c r="AV449" s="76">
        <f t="shared" si="141"/>
        <v>0</v>
      </c>
      <c r="AX449" s="75">
        <f t="shared" si="153"/>
        <v>434</v>
      </c>
      <c r="AY449" s="355"/>
      <c r="AZ449" s="355"/>
      <c r="BA449" s="355"/>
      <c r="BB449" s="355"/>
      <c r="BC449" s="355"/>
      <c r="BD449" s="355"/>
      <c r="BE449" s="76">
        <f t="shared" si="142"/>
        <v>0</v>
      </c>
      <c r="BF449" s="355"/>
      <c r="BG449" s="355"/>
      <c r="BH449" s="355"/>
      <c r="BI449" s="355"/>
      <c r="BJ449" s="355"/>
      <c r="BK449" s="355"/>
      <c r="BL449" s="76">
        <f t="shared" si="143"/>
        <v>0</v>
      </c>
      <c r="BM449" s="355"/>
      <c r="BN449" s="355"/>
      <c r="BO449" s="355"/>
      <c r="BP449" s="355"/>
      <c r="BQ449" s="355"/>
      <c r="BR449" s="355"/>
      <c r="BS449" s="76">
        <f t="shared" si="144"/>
        <v>0</v>
      </c>
      <c r="BT449" s="355"/>
      <c r="BU449" s="355"/>
      <c r="BV449" s="355"/>
      <c r="BW449" s="355"/>
      <c r="BX449" s="355"/>
      <c r="BY449" s="355"/>
      <c r="BZ449" s="76">
        <f t="shared" si="145"/>
        <v>0</v>
      </c>
      <c r="CA449" s="355"/>
      <c r="CB449" s="355"/>
      <c r="CC449" s="355"/>
      <c r="CD449" s="355"/>
      <c r="CE449" s="355"/>
      <c r="CF449" s="355"/>
      <c r="CG449" s="76">
        <f t="shared" si="146"/>
        <v>0</v>
      </c>
      <c r="CH449" s="355"/>
      <c r="CI449" s="355"/>
      <c r="CJ449" s="355"/>
      <c r="CK449" s="355"/>
      <c r="CL449" s="355"/>
      <c r="CM449" s="355"/>
      <c r="CN449" s="76">
        <f t="shared" si="147"/>
        <v>0</v>
      </c>
      <c r="CP449" s="75">
        <f t="shared" si="148"/>
        <v>434</v>
      </c>
      <c r="CQ449" s="76">
        <f t="shared" si="149"/>
        <v>0</v>
      </c>
      <c r="CR449" s="76">
        <f t="shared" si="150"/>
        <v>0</v>
      </c>
      <c r="CS449" s="76">
        <f t="shared" si="151"/>
        <v>0</v>
      </c>
    </row>
    <row r="450" spans="1:97" ht="18" customHeight="1" x14ac:dyDescent="0.25">
      <c r="A450" s="75">
        <f t="shared" si="152"/>
        <v>435</v>
      </c>
      <c r="B450" s="355"/>
      <c r="C450" s="355"/>
      <c r="D450" s="355"/>
      <c r="E450" s="355"/>
      <c r="F450" s="355"/>
      <c r="G450" s="355"/>
      <c r="H450" s="76">
        <f t="shared" si="154"/>
        <v>0</v>
      </c>
      <c r="I450" s="355"/>
      <c r="J450" s="355"/>
      <c r="K450" s="355"/>
      <c r="L450" s="355"/>
      <c r="M450" s="355"/>
      <c r="N450" s="355"/>
      <c r="O450" s="76">
        <f t="shared" si="155"/>
        <v>0</v>
      </c>
      <c r="P450" s="355"/>
      <c r="Q450" s="355"/>
      <c r="R450" s="355"/>
      <c r="S450" s="355"/>
      <c r="T450" s="355"/>
      <c r="U450" s="355"/>
      <c r="V450" s="76">
        <f t="shared" si="137"/>
        <v>0</v>
      </c>
      <c r="W450" s="355"/>
      <c r="X450" s="355"/>
      <c r="Y450" s="355"/>
      <c r="Z450" s="355"/>
      <c r="AA450" s="355"/>
      <c r="AB450" s="355"/>
      <c r="AC450" s="76">
        <f t="shared" si="138"/>
        <v>0</v>
      </c>
      <c r="AD450" s="355"/>
      <c r="AE450" s="355"/>
      <c r="AF450" s="355"/>
      <c r="AG450" s="355"/>
      <c r="AH450" s="355"/>
      <c r="AI450" s="355"/>
      <c r="AJ450" s="76">
        <f t="shared" si="156"/>
        <v>0</v>
      </c>
      <c r="AK450" s="355"/>
      <c r="AL450" s="355"/>
      <c r="AM450" s="355"/>
      <c r="AN450" s="355"/>
      <c r="AO450" s="355"/>
      <c r="AP450" s="355"/>
      <c r="AQ450" s="76">
        <f t="shared" si="157"/>
        <v>0</v>
      </c>
      <c r="AS450" s="75">
        <f t="shared" si="158"/>
        <v>435</v>
      </c>
      <c r="AT450" s="76">
        <f t="shared" si="139"/>
        <v>0</v>
      </c>
      <c r="AU450" s="76">
        <f t="shared" si="140"/>
        <v>0</v>
      </c>
      <c r="AV450" s="76">
        <f t="shared" si="141"/>
        <v>0</v>
      </c>
      <c r="AX450" s="75">
        <f t="shared" si="153"/>
        <v>435</v>
      </c>
      <c r="AY450" s="355"/>
      <c r="AZ450" s="355"/>
      <c r="BA450" s="355"/>
      <c r="BB450" s="355"/>
      <c r="BC450" s="355"/>
      <c r="BD450" s="355"/>
      <c r="BE450" s="76">
        <f t="shared" si="142"/>
        <v>0</v>
      </c>
      <c r="BF450" s="355"/>
      <c r="BG450" s="355"/>
      <c r="BH450" s="355"/>
      <c r="BI450" s="355"/>
      <c r="BJ450" s="355"/>
      <c r="BK450" s="355"/>
      <c r="BL450" s="76">
        <f t="shared" si="143"/>
        <v>0</v>
      </c>
      <c r="BM450" s="355"/>
      <c r="BN450" s="355"/>
      <c r="BO450" s="355"/>
      <c r="BP450" s="355"/>
      <c r="BQ450" s="355"/>
      <c r="BR450" s="355"/>
      <c r="BS450" s="76">
        <f t="shared" si="144"/>
        <v>0</v>
      </c>
      <c r="BT450" s="355"/>
      <c r="BU450" s="355"/>
      <c r="BV450" s="355"/>
      <c r="BW450" s="355"/>
      <c r="BX450" s="355"/>
      <c r="BY450" s="355"/>
      <c r="BZ450" s="76">
        <f t="shared" si="145"/>
        <v>0</v>
      </c>
      <c r="CA450" s="355"/>
      <c r="CB450" s="355"/>
      <c r="CC450" s="355"/>
      <c r="CD450" s="355"/>
      <c r="CE450" s="355"/>
      <c r="CF450" s="355"/>
      <c r="CG450" s="76">
        <f t="shared" si="146"/>
        <v>0</v>
      </c>
      <c r="CH450" s="355"/>
      <c r="CI450" s="355"/>
      <c r="CJ450" s="355"/>
      <c r="CK450" s="355"/>
      <c r="CL450" s="355"/>
      <c r="CM450" s="355"/>
      <c r="CN450" s="76">
        <f t="shared" si="147"/>
        <v>0</v>
      </c>
      <c r="CP450" s="75">
        <f t="shared" si="148"/>
        <v>435</v>
      </c>
      <c r="CQ450" s="76">
        <f t="shared" si="149"/>
        <v>0</v>
      </c>
      <c r="CR450" s="76">
        <f t="shared" si="150"/>
        <v>0</v>
      </c>
      <c r="CS450" s="76">
        <f t="shared" si="151"/>
        <v>0</v>
      </c>
    </row>
    <row r="451" spans="1:97" ht="18" customHeight="1" x14ac:dyDescent="0.25">
      <c r="A451" s="75">
        <f t="shared" si="152"/>
        <v>436</v>
      </c>
      <c r="B451" s="355"/>
      <c r="C451" s="355"/>
      <c r="D451" s="355"/>
      <c r="E451" s="355"/>
      <c r="F451" s="355"/>
      <c r="G451" s="355"/>
      <c r="H451" s="76">
        <f t="shared" si="154"/>
        <v>0</v>
      </c>
      <c r="I451" s="355"/>
      <c r="J451" s="355"/>
      <c r="K451" s="355"/>
      <c r="L451" s="355"/>
      <c r="M451" s="355"/>
      <c r="N451" s="355"/>
      <c r="O451" s="76">
        <f t="shared" si="155"/>
        <v>0</v>
      </c>
      <c r="P451" s="355"/>
      <c r="Q451" s="355"/>
      <c r="R451" s="355"/>
      <c r="S451" s="355"/>
      <c r="T451" s="355"/>
      <c r="U451" s="355"/>
      <c r="V451" s="76">
        <f t="shared" si="137"/>
        <v>0</v>
      </c>
      <c r="W451" s="355"/>
      <c r="X451" s="355"/>
      <c r="Y451" s="355"/>
      <c r="Z451" s="355"/>
      <c r="AA451" s="355"/>
      <c r="AB451" s="355"/>
      <c r="AC451" s="76">
        <f t="shared" si="138"/>
        <v>0</v>
      </c>
      <c r="AD451" s="355"/>
      <c r="AE451" s="355"/>
      <c r="AF451" s="355"/>
      <c r="AG451" s="355"/>
      <c r="AH451" s="355"/>
      <c r="AI451" s="355"/>
      <c r="AJ451" s="76">
        <f t="shared" si="156"/>
        <v>0</v>
      </c>
      <c r="AK451" s="355"/>
      <c r="AL451" s="355"/>
      <c r="AM451" s="355"/>
      <c r="AN451" s="355"/>
      <c r="AO451" s="355"/>
      <c r="AP451" s="355"/>
      <c r="AQ451" s="76">
        <f t="shared" si="157"/>
        <v>0</v>
      </c>
      <c r="AS451" s="75">
        <f t="shared" si="158"/>
        <v>436</v>
      </c>
      <c r="AT451" s="76">
        <f t="shared" si="139"/>
        <v>0</v>
      </c>
      <c r="AU451" s="76">
        <f t="shared" si="140"/>
        <v>0</v>
      </c>
      <c r="AV451" s="76">
        <f t="shared" si="141"/>
        <v>0</v>
      </c>
      <c r="AX451" s="75">
        <f t="shared" si="153"/>
        <v>436</v>
      </c>
      <c r="AY451" s="355"/>
      <c r="AZ451" s="355"/>
      <c r="BA451" s="355"/>
      <c r="BB451" s="355"/>
      <c r="BC451" s="355"/>
      <c r="BD451" s="355"/>
      <c r="BE451" s="76">
        <f t="shared" si="142"/>
        <v>0</v>
      </c>
      <c r="BF451" s="355"/>
      <c r="BG451" s="355"/>
      <c r="BH451" s="355"/>
      <c r="BI451" s="355"/>
      <c r="BJ451" s="355"/>
      <c r="BK451" s="355"/>
      <c r="BL451" s="76">
        <f t="shared" si="143"/>
        <v>0</v>
      </c>
      <c r="BM451" s="355"/>
      <c r="BN451" s="355"/>
      <c r="BO451" s="355"/>
      <c r="BP451" s="355"/>
      <c r="BQ451" s="355"/>
      <c r="BR451" s="355"/>
      <c r="BS451" s="76">
        <f t="shared" si="144"/>
        <v>0</v>
      </c>
      <c r="BT451" s="355"/>
      <c r="BU451" s="355"/>
      <c r="BV451" s="355"/>
      <c r="BW451" s="355"/>
      <c r="BX451" s="355"/>
      <c r="BY451" s="355"/>
      <c r="BZ451" s="76">
        <f t="shared" si="145"/>
        <v>0</v>
      </c>
      <c r="CA451" s="355"/>
      <c r="CB451" s="355"/>
      <c r="CC451" s="355"/>
      <c r="CD451" s="355"/>
      <c r="CE451" s="355"/>
      <c r="CF451" s="355"/>
      <c r="CG451" s="76">
        <f t="shared" si="146"/>
        <v>0</v>
      </c>
      <c r="CH451" s="355"/>
      <c r="CI451" s="355"/>
      <c r="CJ451" s="355"/>
      <c r="CK451" s="355"/>
      <c r="CL451" s="355"/>
      <c r="CM451" s="355"/>
      <c r="CN451" s="76">
        <f t="shared" si="147"/>
        <v>0</v>
      </c>
      <c r="CP451" s="75">
        <f t="shared" si="148"/>
        <v>436</v>
      </c>
      <c r="CQ451" s="76">
        <f t="shared" si="149"/>
        <v>0</v>
      </c>
      <c r="CR451" s="76">
        <f t="shared" si="150"/>
        <v>0</v>
      </c>
      <c r="CS451" s="76">
        <f t="shared" si="151"/>
        <v>0</v>
      </c>
    </row>
    <row r="452" spans="1:97" ht="18" customHeight="1" x14ac:dyDescent="0.25">
      <c r="A452" s="75">
        <f t="shared" si="152"/>
        <v>437</v>
      </c>
      <c r="B452" s="355"/>
      <c r="C452" s="355"/>
      <c r="D452" s="355"/>
      <c r="E452" s="355"/>
      <c r="F452" s="355"/>
      <c r="G452" s="355"/>
      <c r="H452" s="76">
        <f t="shared" si="154"/>
        <v>0</v>
      </c>
      <c r="I452" s="355"/>
      <c r="J452" s="355"/>
      <c r="K452" s="355"/>
      <c r="L452" s="355"/>
      <c r="M452" s="355"/>
      <c r="N452" s="355"/>
      <c r="O452" s="76">
        <f t="shared" si="155"/>
        <v>0</v>
      </c>
      <c r="P452" s="355"/>
      <c r="Q452" s="355"/>
      <c r="R452" s="355"/>
      <c r="S452" s="355"/>
      <c r="T452" s="355"/>
      <c r="U452" s="355"/>
      <c r="V452" s="76">
        <f t="shared" si="137"/>
        <v>0</v>
      </c>
      <c r="W452" s="355"/>
      <c r="X452" s="355"/>
      <c r="Y452" s="355"/>
      <c r="Z452" s="355"/>
      <c r="AA452" s="355"/>
      <c r="AB452" s="355"/>
      <c r="AC452" s="76">
        <f t="shared" si="138"/>
        <v>0</v>
      </c>
      <c r="AD452" s="355"/>
      <c r="AE452" s="355"/>
      <c r="AF452" s="355"/>
      <c r="AG452" s="355"/>
      <c r="AH452" s="355"/>
      <c r="AI452" s="355"/>
      <c r="AJ452" s="76">
        <f t="shared" si="156"/>
        <v>0</v>
      </c>
      <c r="AK452" s="355"/>
      <c r="AL452" s="355"/>
      <c r="AM452" s="355"/>
      <c r="AN452" s="355"/>
      <c r="AO452" s="355"/>
      <c r="AP452" s="355"/>
      <c r="AQ452" s="76">
        <f t="shared" si="157"/>
        <v>0</v>
      </c>
      <c r="AS452" s="75">
        <f t="shared" si="158"/>
        <v>437</v>
      </c>
      <c r="AT452" s="76">
        <f t="shared" si="139"/>
        <v>0</v>
      </c>
      <c r="AU452" s="76">
        <f t="shared" si="140"/>
        <v>0</v>
      </c>
      <c r="AV452" s="76">
        <f t="shared" si="141"/>
        <v>0</v>
      </c>
      <c r="AX452" s="75">
        <f t="shared" si="153"/>
        <v>437</v>
      </c>
      <c r="AY452" s="355"/>
      <c r="AZ452" s="355"/>
      <c r="BA452" s="355"/>
      <c r="BB452" s="355"/>
      <c r="BC452" s="355"/>
      <c r="BD452" s="355"/>
      <c r="BE452" s="76">
        <f t="shared" si="142"/>
        <v>0</v>
      </c>
      <c r="BF452" s="355"/>
      <c r="BG452" s="355"/>
      <c r="BH452" s="355"/>
      <c r="BI452" s="355"/>
      <c r="BJ452" s="355"/>
      <c r="BK452" s="355"/>
      <c r="BL452" s="76">
        <f t="shared" si="143"/>
        <v>0</v>
      </c>
      <c r="BM452" s="355"/>
      <c r="BN452" s="355"/>
      <c r="BO452" s="355"/>
      <c r="BP452" s="355"/>
      <c r="BQ452" s="355"/>
      <c r="BR452" s="355"/>
      <c r="BS452" s="76">
        <f t="shared" si="144"/>
        <v>0</v>
      </c>
      <c r="BT452" s="355"/>
      <c r="BU452" s="355"/>
      <c r="BV452" s="355"/>
      <c r="BW452" s="355"/>
      <c r="BX452" s="355"/>
      <c r="BY452" s="355"/>
      <c r="BZ452" s="76">
        <f t="shared" si="145"/>
        <v>0</v>
      </c>
      <c r="CA452" s="355"/>
      <c r="CB452" s="355"/>
      <c r="CC452" s="355"/>
      <c r="CD452" s="355"/>
      <c r="CE452" s="355"/>
      <c r="CF452" s="355"/>
      <c r="CG452" s="76">
        <f t="shared" si="146"/>
        <v>0</v>
      </c>
      <c r="CH452" s="355"/>
      <c r="CI452" s="355"/>
      <c r="CJ452" s="355"/>
      <c r="CK452" s="355"/>
      <c r="CL452" s="355"/>
      <c r="CM452" s="355"/>
      <c r="CN452" s="76">
        <f t="shared" si="147"/>
        <v>0</v>
      </c>
      <c r="CP452" s="75">
        <f t="shared" si="148"/>
        <v>437</v>
      </c>
      <c r="CQ452" s="76">
        <f t="shared" si="149"/>
        <v>0</v>
      </c>
      <c r="CR452" s="76">
        <f t="shared" si="150"/>
        <v>0</v>
      </c>
      <c r="CS452" s="76">
        <f t="shared" si="151"/>
        <v>0</v>
      </c>
    </row>
    <row r="453" spans="1:97" ht="18" customHeight="1" x14ac:dyDescent="0.25">
      <c r="A453" s="75">
        <f t="shared" si="152"/>
        <v>438</v>
      </c>
      <c r="B453" s="355"/>
      <c r="C453" s="355"/>
      <c r="D453" s="355"/>
      <c r="E453" s="355"/>
      <c r="F453" s="355"/>
      <c r="G453" s="355"/>
      <c r="H453" s="76">
        <f t="shared" si="154"/>
        <v>0</v>
      </c>
      <c r="I453" s="355"/>
      <c r="J453" s="355"/>
      <c r="K453" s="355"/>
      <c r="L453" s="355"/>
      <c r="M453" s="355"/>
      <c r="N453" s="355"/>
      <c r="O453" s="76">
        <f t="shared" si="155"/>
        <v>0</v>
      </c>
      <c r="P453" s="355"/>
      <c r="Q453" s="355"/>
      <c r="R453" s="355"/>
      <c r="S453" s="355"/>
      <c r="T453" s="355"/>
      <c r="U453" s="355"/>
      <c r="V453" s="76">
        <f t="shared" si="137"/>
        <v>0</v>
      </c>
      <c r="W453" s="355"/>
      <c r="X453" s="355"/>
      <c r="Y453" s="355"/>
      <c r="Z453" s="355"/>
      <c r="AA453" s="355"/>
      <c r="AB453" s="355"/>
      <c r="AC453" s="76">
        <f t="shared" si="138"/>
        <v>0</v>
      </c>
      <c r="AD453" s="355"/>
      <c r="AE453" s="355"/>
      <c r="AF453" s="355"/>
      <c r="AG453" s="355"/>
      <c r="AH453" s="355"/>
      <c r="AI453" s="355"/>
      <c r="AJ453" s="76">
        <f t="shared" si="156"/>
        <v>0</v>
      </c>
      <c r="AK453" s="355"/>
      <c r="AL453" s="355"/>
      <c r="AM453" s="355"/>
      <c r="AN453" s="355"/>
      <c r="AO453" s="355"/>
      <c r="AP453" s="355"/>
      <c r="AQ453" s="76">
        <f t="shared" si="157"/>
        <v>0</v>
      </c>
      <c r="AS453" s="75">
        <f t="shared" si="158"/>
        <v>438</v>
      </c>
      <c r="AT453" s="76">
        <f t="shared" si="139"/>
        <v>0</v>
      </c>
      <c r="AU453" s="76">
        <f t="shared" si="140"/>
        <v>0</v>
      </c>
      <c r="AV453" s="76">
        <f t="shared" si="141"/>
        <v>0</v>
      </c>
      <c r="AX453" s="75">
        <f t="shared" si="153"/>
        <v>438</v>
      </c>
      <c r="AY453" s="355"/>
      <c r="AZ453" s="355"/>
      <c r="BA453" s="355"/>
      <c r="BB453" s="355"/>
      <c r="BC453" s="355"/>
      <c r="BD453" s="355"/>
      <c r="BE453" s="76">
        <f t="shared" si="142"/>
        <v>0</v>
      </c>
      <c r="BF453" s="355"/>
      <c r="BG453" s="355"/>
      <c r="BH453" s="355"/>
      <c r="BI453" s="355"/>
      <c r="BJ453" s="355"/>
      <c r="BK453" s="355"/>
      <c r="BL453" s="76">
        <f t="shared" si="143"/>
        <v>0</v>
      </c>
      <c r="BM453" s="355"/>
      <c r="BN453" s="355"/>
      <c r="BO453" s="355"/>
      <c r="BP453" s="355"/>
      <c r="BQ453" s="355"/>
      <c r="BR453" s="355"/>
      <c r="BS453" s="76">
        <f t="shared" si="144"/>
        <v>0</v>
      </c>
      <c r="BT453" s="355"/>
      <c r="BU453" s="355"/>
      <c r="BV453" s="355"/>
      <c r="BW453" s="355"/>
      <c r="BX453" s="355"/>
      <c r="BY453" s="355"/>
      <c r="BZ453" s="76">
        <f t="shared" si="145"/>
        <v>0</v>
      </c>
      <c r="CA453" s="355"/>
      <c r="CB453" s="355"/>
      <c r="CC453" s="355"/>
      <c r="CD453" s="355"/>
      <c r="CE453" s="355"/>
      <c r="CF453" s="355"/>
      <c r="CG453" s="76">
        <f t="shared" si="146"/>
        <v>0</v>
      </c>
      <c r="CH453" s="355"/>
      <c r="CI453" s="355"/>
      <c r="CJ453" s="355"/>
      <c r="CK453" s="355"/>
      <c r="CL453" s="355"/>
      <c r="CM453" s="355"/>
      <c r="CN453" s="76">
        <f t="shared" si="147"/>
        <v>0</v>
      </c>
      <c r="CP453" s="75">
        <f t="shared" si="148"/>
        <v>438</v>
      </c>
      <c r="CQ453" s="76">
        <f t="shared" si="149"/>
        <v>0</v>
      </c>
      <c r="CR453" s="76">
        <f t="shared" si="150"/>
        <v>0</v>
      </c>
      <c r="CS453" s="76">
        <f t="shared" si="151"/>
        <v>0</v>
      </c>
    </row>
    <row r="454" spans="1:97" ht="18" customHeight="1" x14ac:dyDescent="0.25">
      <c r="A454" s="75">
        <f t="shared" si="152"/>
        <v>439</v>
      </c>
      <c r="B454" s="355"/>
      <c r="C454" s="355"/>
      <c r="D454" s="355"/>
      <c r="E454" s="355"/>
      <c r="F454" s="355"/>
      <c r="G454" s="355"/>
      <c r="H454" s="76">
        <f t="shared" si="154"/>
        <v>0</v>
      </c>
      <c r="I454" s="355"/>
      <c r="J454" s="355"/>
      <c r="K454" s="355"/>
      <c r="L454" s="355"/>
      <c r="M454" s="355"/>
      <c r="N454" s="355"/>
      <c r="O454" s="76">
        <f t="shared" si="155"/>
        <v>0</v>
      </c>
      <c r="P454" s="355"/>
      <c r="Q454" s="355"/>
      <c r="R454" s="355"/>
      <c r="S454" s="355"/>
      <c r="T454" s="355"/>
      <c r="U454" s="355"/>
      <c r="V454" s="76">
        <f t="shared" si="137"/>
        <v>0</v>
      </c>
      <c r="W454" s="355"/>
      <c r="X454" s="355"/>
      <c r="Y454" s="355"/>
      <c r="Z454" s="355"/>
      <c r="AA454" s="355"/>
      <c r="AB454" s="355"/>
      <c r="AC454" s="76">
        <f t="shared" si="138"/>
        <v>0</v>
      </c>
      <c r="AD454" s="355"/>
      <c r="AE454" s="355"/>
      <c r="AF454" s="355"/>
      <c r="AG454" s="355"/>
      <c r="AH454" s="355"/>
      <c r="AI454" s="355"/>
      <c r="AJ454" s="76">
        <f t="shared" si="156"/>
        <v>0</v>
      </c>
      <c r="AK454" s="355"/>
      <c r="AL454" s="355"/>
      <c r="AM454" s="355"/>
      <c r="AN454" s="355"/>
      <c r="AO454" s="355"/>
      <c r="AP454" s="355"/>
      <c r="AQ454" s="76">
        <f t="shared" si="157"/>
        <v>0</v>
      </c>
      <c r="AS454" s="75">
        <f t="shared" si="158"/>
        <v>439</v>
      </c>
      <c r="AT454" s="76">
        <f t="shared" si="139"/>
        <v>0</v>
      </c>
      <c r="AU454" s="76">
        <f t="shared" si="140"/>
        <v>0</v>
      </c>
      <c r="AV454" s="76">
        <f t="shared" si="141"/>
        <v>0</v>
      </c>
      <c r="AX454" s="75">
        <f t="shared" si="153"/>
        <v>439</v>
      </c>
      <c r="AY454" s="355"/>
      <c r="AZ454" s="355"/>
      <c r="BA454" s="355"/>
      <c r="BB454" s="355"/>
      <c r="BC454" s="355"/>
      <c r="BD454" s="355"/>
      <c r="BE454" s="76">
        <f t="shared" si="142"/>
        <v>0</v>
      </c>
      <c r="BF454" s="355"/>
      <c r="BG454" s="355"/>
      <c r="BH454" s="355"/>
      <c r="BI454" s="355"/>
      <c r="BJ454" s="355"/>
      <c r="BK454" s="355"/>
      <c r="BL454" s="76">
        <f t="shared" si="143"/>
        <v>0</v>
      </c>
      <c r="BM454" s="355"/>
      <c r="BN454" s="355"/>
      <c r="BO454" s="355"/>
      <c r="BP454" s="355"/>
      <c r="BQ454" s="355"/>
      <c r="BR454" s="355"/>
      <c r="BS454" s="76">
        <f t="shared" si="144"/>
        <v>0</v>
      </c>
      <c r="BT454" s="355"/>
      <c r="BU454" s="355"/>
      <c r="BV454" s="355"/>
      <c r="BW454" s="355"/>
      <c r="BX454" s="355"/>
      <c r="BY454" s="355"/>
      <c r="BZ454" s="76">
        <f t="shared" si="145"/>
        <v>0</v>
      </c>
      <c r="CA454" s="355"/>
      <c r="CB454" s="355"/>
      <c r="CC454" s="355"/>
      <c r="CD454" s="355"/>
      <c r="CE454" s="355"/>
      <c r="CF454" s="355"/>
      <c r="CG454" s="76">
        <f t="shared" si="146"/>
        <v>0</v>
      </c>
      <c r="CH454" s="355"/>
      <c r="CI454" s="355"/>
      <c r="CJ454" s="355"/>
      <c r="CK454" s="355"/>
      <c r="CL454" s="355"/>
      <c r="CM454" s="355"/>
      <c r="CN454" s="76">
        <f t="shared" si="147"/>
        <v>0</v>
      </c>
      <c r="CP454" s="75">
        <f t="shared" si="148"/>
        <v>439</v>
      </c>
      <c r="CQ454" s="76">
        <f t="shared" si="149"/>
        <v>0</v>
      </c>
      <c r="CR454" s="76">
        <f t="shared" si="150"/>
        <v>0</v>
      </c>
      <c r="CS454" s="76">
        <f t="shared" si="151"/>
        <v>0</v>
      </c>
    </row>
    <row r="455" spans="1:97" ht="18" customHeight="1" x14ac:dyDescent="0.25">
      <c r="A455" s="75">
        <f t="shared" si="152"/>
        <v>440</v>
      </c>
      <c r="B455" s="355"/>
      <c r="C455" s="355"/>
      <c r="D455" s="355"/>
      <c r="E455" s="355"/>
      <c r="F455" s="355"/>
      <c r="G455" s="355"/>
      <c r="H455" s="76">
        <f t="shared" si="154"/>
        <v>0</v>
      </c>
      <c r="I455" s="355"/>
      <c r="J455" s="355"/>
      <c r="K455" s="355"/>
      <c r="L455" s="355"/>
      <c r="M455" s="355"/>
      <c r="N455" s="355"/>
      <c r="O455" s="76">
        <f t="shared" si="155"/>
        <v>0</v>
      </c>
      <c r="P455" s="355"/>
      <c r="Q455" s="355"/>
      <c r="R455" s="355"/>
      <c r="S455" s="355"/>
      <c r="T455" s="355"/>
      <c r="U455" s="355"/>
      <c r="V455" s="76">
        <f t="shared" si="137"/>
        <v>0</v>
      </c>
      <c r="W455" s="355"/>
      <c r="X455" s="355"/>
      <c r="Y455" s="355"/>
      <c r="Z455" s="355"/>
      <c r="AA455" s="355"/>
      <c r="AB455" s="355"/>
      <c r="AC455" s="76">
        <f t="shared" si="138"/>
        <v>0</v>
      </c>
      <c r="AD455" s="355"/>
      <c r="AE455" s="355"/>
      <c r="AF455" s="355"/>
      <c r="AG455" s="355"/>
      <c r="AH455" s="355"/>
      <c r="AI455" s="355"/>
      <c r="AJ455" s="76">
        <f t="shared" si="156"/>
        <v>0</v>
      </c>
      <c r="AK455" s="355"/>
      <c r="AL455" s="355"/>
      <c r="AM455" s="355"/>
      <c r="AN455" s="355"/>
      <c r="AO455" s="355"/>
      <c r="AP455" s="355"/>
      <c r="AQ455" s="76">
        <f t="shared" si="157"/>
        <v>0</v>
      </c>
      <c r="AS455" s="75">
        <f t="shared" si="158"/>
        <v>440</v>
      </c>
      <c r="AT455" s="76">
        <f t="shared" si="139"/>
        <v>0</v>
      </c>
      <c r="AU455" s="76">
        <f t="shared" si="140"/>
        <v>0</v>
      </c>
      <c r="AV455" s="76">
        <f t="shared" si="141"/>
        <v>0</v>
      </c>
      <c r="AX455" s="75">
        <f t="shared" si="153"/>
        <v>440</v>
      </c>
      <c r="AY455" s="355"/>
      <c r="AZ455" s="355"/>
      <c r="BA455" s="355"/>
      <c r="BB455" s="355"/>
      <c r="BC455" s="355"/>
      <c r="BD455" s="355"/>
      <c r="BE455" s="76">
        <f t="shared" si="142"/>
        <v>0</v>
      </c>
      <c r="BF455" s="355"/>
      <c r="BG455" s="355"/>
      <c r="BH455" s="355"/>
      <c r="BI455" s="355"/>
      <c r="BJ455" s="355"/>
      <c r="BK455" s="355"/>
      <c r="BL455" s="76">
        <f t="shared" si="143"/>
        <v>0</v>
      </c>
      <c r="BM455" s="355"/>
      <c r="BN455" s="355"/>
      <c r="BO455" s="355"/>
      <c r="BP455" s="355"/>
      <c r="BQ455" s="355"/>
      <c r="BR455" s="355"/>
      <c r="BS455" s="76">
        <f t="shared" si="144"/>
        <v>0</v>
      </c>
      <c r="BT455" s="355"/>
      <c r="BU455" s="355"/>
      <c r="BV455" s="355"/>
      <c r="BW455" s="355"/>
      <c r="BX455" s="355"/>
      <c r="BY455" s="355"/>
      <c r="BZ455" s="76">
        <f t="shared" si="145"/>
        <v>0</v>
      </c>
      <c r="CA455" s="355"/>
      <c r="CB455" s="355"/>
      <c r="CC455" s="355"/>
      <c r="CD455" s="355"/>
      <c r="CE455" s="355"/>
      <c r="CF455" s="355"/>
      <c r="CG455" s="76">
        <f t="shared" si="146"/>
        <v>0</v>
      </c>
      <c r="CH455" s="355"/>
      <c r="CI455" s="355"/>
      <c r="CJ455" s="355"/>
      <c r="CK455" s="355"/>
      <c r="CL455" s="355"/>
      <c r="CM455" s="355"/>
      <c r="CN455" s="76">
        <f t="shared" si="147"/>
        <v>0</v>
      </c>
      <c r="CP455" s="75">
        <f t="shared" si="148"/>
        <v>440</v>
      </c>
      <c r="CQ455" s="76">
        <f t="shared" si="149"/>
        <v>0</v>
      </c>
      <c r="CR455" s="76">
        <f t="shared" si="150"/>
        <v>0</v>
      </c>
      <c r="CS455" s="76">
        <f t="shared" si="151"/>
        <v>0</v>
      </c>
    </row>
    <row r="456" spans="1:97" ht="18" customHeight="1" x14ac:dyDescent="0.25">
      <c r="A456" s="75">
        <f t="shared" si="152"/>
        <v>441</v>
      </c>
      <c r="B456" s="355"/>
      <c r="C456" s="355"/>
      <c r="D456" s="355"/>
      <c r="E456" s="355"/>
      <c r="F456" s="355"/>
      <c r="G456" s="355"/>
      <c r="H456" s="76">
        <f t="shared" si="154"/>
        <v>0</v>
      </c>
      <c r="I456" s="355"/>
      <c r="J456" s="355"/>
      <c r="K456" s="355"/>
      <c r="L456" s="355"/>
      <c r="M456" s="355"/>
      <c r="N456" s="355"/>
      <c r="O456" s="76">
        <f t="shared" si="155"/>
        <v>0</v>
      </c>
      <c r="P456" s="355"/>
      <c r="Q456" s="355"/>
      <c r="R456" s="355"/>
      <c r="S456" s="355"/>
      <c r="T456" s="355"/>
      <c r="U456" s="355"/>
      <c r="V456" s="76">
        <f t="shared" si="137"/>
        <v>0</v>
      </c>
      <c r="W456" s="355"/>
      <c r="X456" s="355"/>
      <c r="Y456" s="355"/>
      <c r="Z456" s="355"/>
      <c r="AA456" s="355"/>
      <c r="AB456" s="355"/>
      <c r="AC456" s="76">
        <f t="shared" si="138"/>
        <v>0</v>
      </c>
      <c r="AD456" s="355"/>
      <c r="AE456" s="355"/>
      <c r="AF456" s="355"/>
      <c r="AG456" s="355"/>
      <c r="AH456" s="355"/>
      <c r="AI456" s="355"/>
      <c r="AJ456" s="76">
        <f t="shared" si="156"/>
        <v>0</v>
      </c>
      <c r="AK456" s="355"/>
      <c r="AL456" s="355"/>
      <c r="AM456" s="355"/>
      <c r="AN456" s="355"/>
      <c r="AO456" s="355"/>
      <c r="AP456" s="355"/>
      <c r="AQ456" s="76">
        <f t="shared" si="157"/>
        <v>0</v>
      </c>
      <c r="AS456" s="75">
        <f t="shared" si="158"/>
        <v>441</v>
      </c>
      <c r="AT456" s="76">
        <f t="shared" si="139"/>
        <v>0</v>
      </c>
      <c r="AU456" s="76">
        <f t="shared" si="140"/>
        <v>0</v>
      </c>
      <c r="AV456" s="76">
        <f t="shared" si="141"/>
        <v>0</v>
      </c>
      <c r="AX456" s="75">
        <f t="shared" si="153"/>
        <v>441</v>
      </c>
      <c r="AY456" s="355"/>
      <c r="AZ456" s="355"/>
      <c r="BA456" s="355"/>
      <c r="BB456" s="355"/>
      <c r="BC456" s="355"/>
      <c r="BD456" s="355"/>
      <c r="BE456" s="76">
        <f t="shared" si="142"/>
        <v>0</v>
      </c>
      <c r="BF456" s="355"/>
      <c r="BG456" s="355"/>
      <c r="BH456" s="355"/>
      <c r="BI456" s="355"/>
      <c r="BJ456" s="355"/>
      <c r="BK456" s="355"/>
      <c r="BL456" s="76">
        <f t="shared" si="143"/>
        <v>0</v>
      </c>
      <c r="BM456" s="355"/>
      <c r="BN456" s="355"/>
      <c r="BO456" s="355"/>
      <c r="BP456" s="355"/>
      <c r="BQ456" s="355"/>
      <c r="BR456" s="355"/>
      <c r="BS456" s="76">
        <f t="shared" si="144"/>
        <v>0</v>
      </c>
      <c r="BT456" s="355"/>
      <c r="BU456" s="355"/>
      <c r="BV456" s="355"/>
      <c r="BW456" s="355"/>
      <c r="BX456" s="355"/>
      <c r="BY456" s="355"/>
      <c r="BZ456" s="76">
        <f t="shared" si="145"/>
        <v>0</v>
      </c>
      <c r="CA456" s="355"/>
      <c r="CB456" s="355"/>
      <c r="CC456" s="355"/>
      <c r="CD456" s="355"/>
      <c r="CE456" s="355"/>
      <c r="CF456" s="355"/>
      <c r="CG456" s="76">
        <f t="shared" si="146"/>
        <v>0</v>
      </c>
      <c r="CH456" s="355"/>
      <c r="CI456" s="355"/>
      <c r="CJ456" s="355"/>
      <c r="CK456" s="355"/>
      <c r="CL456" s="355"/>
      <c r="CM456" s="355"/>
      <c r="CN456" s="76">
        <f t="shared" si="147"/>
        <v>0</v>
      </c>
      <c r="CP456" s="75">
        <f t="shared" si="148"/>
        <v>441</v>
      </c>
      <c r="CQ456" s="76">
        <f t="shared" si="149"/>
        <v>0</v>
      </c>
      <c r="CR456" s="76">
        <f t="shared" si="150"/>
        <v>0</v>
      </c>
      <c r="CS456" s="76">
        <f t="shared" si="151"/>
        <v>0</v>
      </c>
    </row>
    <row r="457" spans="1:97" ht="18" customHeight="1" x14ac:dyDescent="0.25">
      <c r="A457" s="75">
        <f t="shared" si="152"/>
        <v>442</v>
      </c>
      <c r="B457" s="355"/>
      <c r="C457" s="355"/>
      <c r="D457" s="355"/>
      <c r="E457" s="355"/>
      <c r="F457" s="355"/>
      <c r="G457" s="355"/>
      <c r="H457" s="76">
        <f t="shared" si="154"/>
        <v>0</v>
      </c>
      <c r="I457" s="355"/>
      <c r="J457" s="355"/>
      <c r="K457" s="355"/>
      <c r="L457" s="355"/>
      <c r="M457" s="355"/>
      <c r="N457" s="355"/>
      <c r="O457" s="76">
        <f t="shared" si="155"/>
        <v>0</v>
      </c>
      <c r="P457" s="355"/>
      <c r="Q457" s="355"/>
      <c r="R457" s="355"/>
      <c r="S457" s="355"/>
      <c r="T457" s="355"/>
      <c r="U457" s="355"/>
      <c r="V457" s="76">
        <f t="shared" si="137"/>
        <v>0</v>
      </c>
      <c r="W457" s="355"/>
      <c r="X457" s="355"/>
      <c r="Y457" s="355"/>
      <c r="Z457" s="355"/>
      <c r="AA457" s="355"/>
      <c r="AB457" s="355"/>
      <c r="AC457" s="76">
        <f t="shared" si="138"/>
        <v>0</v>
      </c>
      <c r="AD457" s="355"/>
      <c r="AE457" s="355"/>
      <c r="AF457" s="355"/>
      <c r="AG457" s="355"/>
      <c r="AH457" s="355"/>
      <c r="AI457" s="355"/>
      <c r="AJ457" s="76">
        <f t="shared" si="156"/>
        <v>0</v>
      </c>
      <c r="AK457" s="355"/>
      <c r="AL457" s="355"/>
      <c r="AM457" s="355"/>
      <c r="AN457" s="355"/>
      <c r="AO457" s="355"/>
      <c r="AP457" s="355"/>
      <c r="AQ457" s="76">
        <f t="shared" si="157"/>
        <v>0</v>
      </c>
      <c r="AS457" s="75">
        <f t="shared" si="158"/>
        <v>442</v>
      </c>
      <c r="AT457" s="76">
        <f t="shared" si="139"/>
        <v>0</v>
      </c>
      <c r="AU457" s="76">
        <f t="shared" si="140"/>
        <v>0</v>
      </c>
      <c r="AV457" s="76">
        <f t="shared" si="141"/>
        <v>0</v>
      </c>
      <c r="AX457" s="75">
        <f t="shared" si="153"/>
        <v>442</v>
      </c>
      <c r="AY457" s="355"/>
      <c r="AZ457" s="355"/>
      <c r="BA457" s="355"/>
      <c r="BB457" s="355"/>
      <c r="BC457" s="355"/>
      <c r="BD457" s="355"/>
      <c r="BE457" s="76">
        <f t="shared" si="142"/>
        <v>0</v>
      </c>
      <c r="BF457" s="355"/>
      <c r="BG457" s="355"/>
      <c r="BH457" s="355"/>
      <c r="BI457" s="355"/>
      <c r="BJ457" s="355"/>
      <c r="BK457" s="355"/>
      <c r="BL457" s="76">
        <f t="shared" si="143"/>
        <v>0</v>
      </c>
      <c r="BM457" s="355"/>
      <c r="BN457" s="355"/>
      <c r="BO457" s="355"/>
      <c r="BP457" s="355"/>
      <c r="BQ457" s="355"/>
      <c r="BR457" s="355"/>
      <c r="BS457" s="76">
        <f t="shared" si="144"/>
        <v>0</v>
      </c>
      <c r="BT457" s="355"/>
      <c r="BU457" s="355"/>
      <c r="BV457" s="355"/>
      <c r="BW457" s="355"/>
      <c r="BX457" s="355"/>
      <c r="BY457" s="355"/>
      <c r="BZ457" s="76">
        <f t="shared" si="145"/>
        <v>0</v>
      </c>
      <c r="CA457" s="355"/>
      <c r="CB457" s="355"/>
      <c r="CC457" s="355"/>
      <c r="CD457" s="355"/>
      <c r="CE457" s="355"/>
      <c r="CF457" s="355"/>
      <c r="CG457" s="76">
        <f t="shared" si="146"/>
        <v>0</v>
      </c>
      <c r="CH457" s="355"/>
      <c r="CI457" s="355"/>
      <c r="CJ457" s="355"/>
      <c r="CK457" s="355"/>
      <c r="CL457" s="355"/>
      <c r="CM457" s="355"/>
      <c r="CN457" s="76">
        <f t="shared" si="147"/>
        <v>0</v>
      </c>
      <c r="CP457" s="75">
        <f t="shared" si="148"/>
        <v>442</v>
      </c>
      <c r="CQ457" s="76">
        <f t="shared" si="149"/>
        <v>0</v>
      </c>
      <c r="CR457" s="76">
        <f t="shared" si="150"/>
        <v>0</v>
      </c>
      <c r="CS457" s="76">
        <f t="shared" si="151"/>
        <v>0</v>
      </c>
    </row>
    <row r="458" spans="1:97" ht="18" customHeight="1" x14ac:dyDescent="0.25">
      <c r="A458" s="75">
        <f t="shared" si="152"/>
        <v>443</v>
      </c>
      <c r="B458" s="355"/>
      <c r="C458" s="355"/>
      <c r="D458" s="355"/>
      <c r="E458" s="355"/>
      <c r="F458" s="355"/>
      <c r="G458" s="355"/>
      <c r="H458" s="76">
        <f t="shared" si="154"/>
        <v>0</v>
      </c>
      <c r="I458" s="355"/>
      <c r="J458" s="355"/>
      <c r="K458" s="355"/>
      <c r="L458" s="355"/>
      <c r="M458" s="355"/>
      <c r="N458" s="355"/>
      <c r="O458" s="76">
        <f t="shared" si="155"/>
        <v>0</v>
      </c>
      <c r="P458" s="355"/>
      <c r="Q458" s="355"/>
      <c r="R458" s="355"/>
      <c r="S458" s="355"/>
      <c r="T458" s="355"/>
      <c r="U458" s="355"/>
      <c r="V458" s="76">
        <f t="shared" si="137"/>
        <v>0</v>
      </c>
      <c r="W458" s="355"/>
      <c r="X458" s="355"/>
      <c r="Y458" s="355"/>
      <c r="Z458" s="355"/>
      <c r="AA458" s="355"/>
      <c r="AB458" s="355"/>
      <c r="AC458" s="76">
        <f t="shared" si="138"/>
        <v>0</v>
      </c>
      <c r="AD458" s="355"/>
      <c r="AE458" s="355"/>
      <c r="AF458" s="355"/>
      <c r="AG458" s="355"/>
      <c r="AH458" s="355"/>
      <c r="AI458" s="355"/>
      <c r="AJ458" s="76">
        <f t="shared" si="156"/>
        <v>0</v>
      </c>
      <c r="AK458" s="355"/>
      <c r="AL458" s="355"/>
      <c r="AM458" s="355"/>
      <c r="AN458" s="355"/>
      <c r="AO458" s="355"/>
      <c r="AP458" s="355"/>
      <c r="AQ458" s="76">
        <f t="shared" si="157"/>
        <v>0</v>
      </c>
      <c r="AS458" s="75">
        <f t="shared" si="158"/>
        <v>443</v>
      </c>
      <c r="AT458" s="76">
        <f t="shared" si="139"/>
        <v>0</v>
      </c>
      <c r="AU458" s="76">
        <f t="shared" si="140"/>
        <v>0</v>
      </c>
      <c r="AV458" s="76">
        <f t="shared" si="141"/>
        <v>0</v>
      </c>
      <c r="AX458" s="75">
        <f t="shared" si="153"/>
        <v>443</v>
      </c>
      <c r="AY458" s="355"/>
      <c r="AZ458" s="355"/>
      <c r="BA458" s="355"/>
      <c r="BB458" s="355"/>
      <c r="BC458" s="355"/>
      <c r="BD458" s="355"/>
      <c r="BE458" s="76">
        <f t="shared" si="142"/>
        <v>0</v>
      </c>
      <c r="BF458" s="355"/>
      <c r="BG458" s="355"/>
      <c r="BH458" s="355"/>
      <c r="BI458" s="355"/>
      <c r="BJ458" s="355"/>
      <c r="BK458" s="355"/>
      <c r="BL458" s="76">
        <f t="shared" si="143"/>
        <v>0</v>
      </c>
      <c r="BM458" s="355"/>
      <c r="BN458" s="355"/>
      <c r="BO458" s="355"/>
      <c r="BP458" s="355"/>
      <c r="BQ458" s="355"/>
      <c r="BR458" s="355"/>
      <c r="BS458" s="76">
        <f t="shared" si="144"/>
        <v>0</v>
      </c>
      <c r="BT458" s="355"/>
      <c r="BU458" s="355"/>
      <c r="BV458" s="355"/>
      <c r="BW458" s="355"/>
      <c r="BX458" s="355"/>
      <c r="BY458" s="355"/>
      <c r="BZ458" s="76">
        <f t="shared" si="145"/>
        <v>0</v>
      </c>
      <c r="CA458" s="355"/>
      <c r="CB458" s="355"/>
      <c r="CC458" s="355"/>
      <c r="CD458" s="355"/>
      <c r="CE458" s="355"/>
      <c r="CF458" s="355"/>
      <c r="CG458" s="76">
        <f t="shared" si="146"/>
        <v>0</v>
      </c>
      <c r="CH458" s="355"/>
      <c r="CI458" s="355"/>
      <c r="CJ458" s="355"/>
      <c r="CK458" s="355"/>
      <c r="CL458" s="355"/>
      <c r="CM458" s="355"/>
      <c r="CN458" s="76">
        <f t="shared" si="147"/>
        <v>0</v>
      </c>
      <c r="CP458" s="75">
        <f t="shared" si="148"/>
        <v>443</v>
      </c>
      <c r="CQ458" s="76">
        <f t="shared" si="149"/>
        <v>0</v>
      </c>
      <c r="CR458" s="76">
        <f t="shared" si="150"/>
        <v>0</v>
      </c>
      <c r="CS458" s="76">
        <f t="shared" si="151"/>
        <v>0</v>
      </c>
    </row>
    <row r="459" spans="1:97" ht="18" customHeight="1" x14ac:dyDescent="0.25">
      <c r="A459" s="75">
        <f t="shared" si="152"/>
        <v>444</v>
      </c>
      <c r="B459" s="355"/>
      <c r="C459" s="355"/>
      <c r="D459" s="355"/>
      <c r="E459" s="355"/>
      <c r="F459" s="355"/>
      <c r="G459" s="355"/>
      <c r="H459" s="76">
        <f t="shared" si="154"/>
        <v>0</v>
      </c>
      <c r="I459" s="355"/>
      <c r="J459" s="355"/>
      <c r="K459" s="355"/>
      <c r="L459" s="355"/>
      <c r="M459" s="355"/>
      <c r="N459" s="355"/>
      <c r="O459" s="76">
        <f t="shared" si="155"/>
        <v>0</v>
      </c>
      <c r="P459" s="355"/>
      <c r="Q459" s="355"/>
      <c r="R459" s="355"/>
      <c r="S459" s="355"/>
      <c r="T459" s="355"/>
      <c r="U459" s="355"/>
      <c r="V459" s="76">
        <f t="shared" si="137"/>
        <v>0</v>
      </c>
      <c r="W459" s="355"/>
      <c r="X459" s="355"/>
      <c r="Y459" s="355"/>
      <c r="Z459" s="355"/>
      <c r="AA459" s="355"/>
      <c r="AB459" s="355"/>
      <c r="AC459" s="76">
        <f t="shared" si="138"/>
        <v>0</v>
      </c>
      <c r="AD459" s="355"/>
      <c r="AE459" s="355"/>
      <c r="AF459" s="355"/>
      <c r="AG459" s="355"/>
      <c r="AH459" s="355"/>
      <c r="AI459" s="355"/>
      <c r="AJ459" s="76">
        <f t="shared" si="156"/>
        <v>0</v>
      </c>
      <c r="AK459" s="355"/>
      <c r="AL459" s="355"/>
      <c r="AM459" s="355"/>
      <c r="AN459" s="355"/>
      <c r="AO459" s="355"/>
      <c r="AP459" s="355"/>
      <c r="AQ459" s="76">
        <f t="shared" si="157"/>
        <v>0</v>
      </c>
      <c r="AS459" s="75">
        <f t="shared" si="158"/>
        <v>444</v>
      </c>
      <c r="AT459" s="76">
        <f t="shared" si="139"/>
        <v>0</v>
      </c>
      <c r="AU459" s="76">
        <f t="shared" si="140"/>
        <v>0</v>
      </c>
      <c r="AV459" s="76">
        <f t="shared" si="141"/>
        <v>0</v>
      </c>
      <c r="AX459" s="75">
        <f t="shared" si="153"/>
        <v>444</v>
      </c>
      <c r="AY459" s="355"/>
      <c r="AZ459" s="355"/>
      <c r="BA459" s="355"/>
      <c r="BB459" s="355"/>
      <c r="BC459" s="355"/>
      <c r="BD459" s="355"/>
      <c r="BE459" s="76">
        <f t="shared" si="142"/>
        <v>0</v>
      </c>
      <c r="BF459" s="355"/>
      <c r="BG459" s="355"/>
      <c r="BH459" s="355"/>
      <c r="BI459" s="355"/>
      <c r="BJ459" s="355"/>
      <c r="BK459" s="355"/>
      <c r="BL459" s="76">
        <f t="shared" si="143"/>
        <v>0</v>
      </c>
      <c r="BM459" s="355"/>
      <c r="BN459" s="355"/>
      <c r="BO459" s="355"/>
      <c r="BP459" s="355"/>
      <c r="BQ459" s="355"/>
      <c r="BR459" s="355"/>
      <c r="BS459" s="76">
        <f t="shared" si="144"/>
        <v>0</v>
      </c>
      <c r="BT459" s="355"/>
      <c r="BU459" s="355"/>
      <c r="BV459" s="355"/>
      <c r="BW459" s="355"/>
      <c r="BX459" s="355"/>
      <c r="BY459" s="355"/>
      <c r="BZ459" s="76">
        <f t="shared" si="145"/>
        <v>0</v>
      </c>
      <c r="CA459" s="355"/>
      <c r="CB459" s="355"/>
      <c r="CC459" s="355"/>
      <c r="CD459" s="355"/>
      <c r="CE459" s="355"/>
      <c r="CF459" s="355"/>
      <c r="CG459" s="76">
        <f t="shared" si="146"/>
        <v>0</v>
      </c>
      <c r="CH459" s="355"/>
      <c r="CI459" s="355"/>
      <c r="CJ459" s="355"/>
      <c r="CK459" s="355"/>
      <c r="CL459" s="355"/>
      <c r="CM459" s="355"/>
      <c r="CN459" s="76">
        <f t="shared" si="147"/>
        <v>0</v>
      </c>
      <c r="CP459" s="75">
        <f t="shared" si="148"/>
        <v>444</v>
      </c>
      <c r="CQ459" s="76">
        <f t="shared" si="149"/>
        <v>0</v>
      </c>
      <c r="CR459" s="76">
        <f t="shared" si="150"/>
        <v>0</v>
      </c>
      <c r="CS459" s="76">
        <f t="shared" si="151"/>
        <v>0</v>
      </c>
    </row>
    <row r="460" spans="1:97" ht="18" customHeight="1" x14ac:dyDescent="0.25">
      <c r="A460" s="75">
        <f t="shared" si="152"/>
        <v>445</v>
      </c>
      <c r="B460" s="355"/>
      <c r="C460" s="355"/>
      <c r="D460" s="355"/>
      <c r="E460" s="355"/>
      <c r="F460" s="355"/>
      <c r="G460" s="355"/>
      <c r="H460" s="76">
        <f t="shared" si="154"/>
        <v>0</v>
      </c>
      <c r="I460" s="355"/>
      <c r="J460" s="355"/>
      <c r="K460" s="355"/>
      <c r="L460" s="355"/>
      <c r="M460" s="355"/>
      <c r="N460" s="355"/>
      <c r="O460" s="76">
        <f t="shared" si="155"/>
        <v>0</v>
      </c>
      <c r="P460" s="355"/>
      <c r="Q460" s="355"/>
      <c r="R460" s="355"/>
      <c r="S460" s="355"/>
      <c r="T460" s="355"/>
      <c r="U460" s="355"/>
      <c r="V460" s="76">
        <f t="shared" si="137"/>
        <v>0</v>
      </c>
      <c r="W460" s="355"/>
      <c r="X460" s="355"/>
      <c r="Y460" s="355"/>
      <c r="Z460" s="355"/>
      <c r="AA460" s="355"/>
      <c r="AB460" s="355"/>
      <c r="AC460" s="76">
        <f t="shared" si="138"/>
        <v>0</v>
      </c>
      <c r="AD460" s="355"/>
      <c r="AE460" s="355"/>
      <c r="AF460" s="355"/>
      <c r="AG460" s="355"/>
      <c r="AH460" s="355"/>
      <c r="AI460" s="355"/>
      <c r="AJ460" s="76">
        <f t="shared" si="156"/>
        <v>0</v>
      </c>
      <c r="AK460" s="355"/>
      <c r="AL460" s="355"/>
      <c r="AM460" s="355"/>
      <c r="AN460" s="355"/>
      <c r="AO460" s="355"/>
      <c r="AP460" s="355"/>
      <c r="AQ460" s="76">
        <f t="shared" si="157"/>
        <v>0</v>
      </c>
      <c r="AS460" s="75">
        <f t="shared" si="158"/>
        <v>445</v>
      </c>
      <c r="AT460" s="76">
        <f t="shared" si="139"/>
        <v>0</v>
      </c>
      <c r="AU460" s="76">
        <f t="shared" si="140"/>
        <v>0</v>
      </c>
      <c r="AV460" s="76">
        <f t="shared" si="141"/>
        <v>0</v>
      </c>
      <c r="AX460" s="75">
        <f t="shared" si="153"/>
        <v>445</v>
      </c>
      <c r="AY460" s="355"/>
      <c r="AZ460" s="355"/>
      <c r="BA460" s="355"/>
      <c r="BB460" s="355"/>
      <c r="BC460" s="355"/>
      <c r="BD460" s="355"/>
      <c r="BE460" s="76">
        <f t="shared" si="142"/>
        <v>0</v>
      </c>
      <c r="BF460" s="355"/>
      <c r="BG460" s="355"/>
      <c r="BH460" s="355"/>
      <c r="BI460" s="355"/>
      <c r="BJ460" s="355"/>
      <c r="BK460" s="355"/>
      <c r="BL460" s="76">
        <f t="shared" si="143"/>
        <v>0</v>
      </c>
      <c r="BM460" s="355"/>
      <c r="BN460" s="355"/>
      <c r="BO460" s="355"/>
      <c r="BP460" s="355"/>
      <c r="BQ460" s="355"/>
      <c r="BR460" s="355"/>
      <c r="BS460" s="76">
        <f t="shared" si="144"/>
        <v>0</v>
      </c>
      <c r="BT460" s="355"/>
      <c r="BU460" s="355"/>
      <c r="BV460" s="355"/>
      <c r="BW460" s="355"/>
      <c r="BX460" s="355"/>
      <c r="BY460" s="355"/>
      <c r="BZ460" s="76">
        <f t="shared" si="145"/>
        <v>0</v>
      </c>
      <c r="CA460" s="355"/>
      <c r="CB460" s="355"/>
      <c r="CC460" s="355"/>
      <c r="CD460" s="355"/>
      <c r="CE460" s="355"/>
      <c r="CF460" s="355"/>
      <c r="CG460" s="76">
        <f t="shared" si="146"/>
        <v>0</v>
      </c>
      <c r="CH460" s="355"/>
      <c r="CI460" s="355"/>
      <c r="CJ460" s="355"/>
      <c r="CK460" s="355"/>
      <c r="CL460" s="355"/>
      <c r="CM460" s="355"/>
      <c r="CN460" s="76">
        <f t="shared" si="147"/>
        <v>0</v>
      </c>
      <c r="CP460" s="75">
        <f t="shared" si="148"/>
        <v>445</v>
      </c>
      <c r="CQ460" s="76">
        <f t="shared" si="149"/>
        <v>0</v>
      </c>
      <c r="CR460" s="76">
        <f t="shared" si="150"/>
        <v>0</v>
      </c>
      <c r="CS460" s="76">
        <f t="shared" si="151"/>
        <v>0</v>
      </c>
    </row>
    <row r="461" spans="1:97" ht="18" customHeight="1" x14ac:dyDescent="0.25">
      <c r="A461" s="75">
        <f t="shared" si="152"/>
        <v>446</v>
      </c>
      <c r="B461" s="355"/>
      <c r="C461" s="355"/>
      <c r="D461" s="355"/>
      <c r="E461" s="355"/>
      <c r="F461" s="355"/>
      <c r="G461" s="355"/>
      <c r="H461" s="76">
        <f t="shared" si="154"/>
        <v>0</v>
      </c>
      <c r="I461" s="355"/>
      <c r="J461" s="355"/>
      <c r="K461" s="355"/>
      <c r="L461" s="355"/>
      <c r="M461" s="355"/>
      <c r="N461" s="355"/>
      <c r="O461" s="76">
        <f t="shared" si="155"/>
        <v>0</v>
      </c>
      <c r="P461" s="355"/>
      <c r="Q461" s="355"/>
      <c r="R461" s="355"/>
      <c r="S461" s="355"/>
      <c r="T461" s="355"/>
      <c r="U461" s="355"/>
      <c r="V461" s="76">
        <f t="shared" si="137"/>
        <v>0</v>
      </c>
      <c r="W461" s="355"/>
      <c r="X461" s="355"/>
      <c r="Y461" s="355"/>
      <c r="Z461" s="355"/>
      <c r="AA461" s="355"/>
      <c r="AB461" s="355"/>
      <c r="AC461" s="76">
        <f t="shared" si="138"/>
        <v>0</v>
      </c>
      <c r="AD461" s="355"/>
      <c r="AE461" s="355"/>
      <c r="AF461" s="355"/>
      <c r="AG461" s="355"/>
      <c r="AH461" s="355"/>
      <c r="AI461" s="355"/>
      <c r="AJ461" s="76">
        <f t="shared" si="156"/>
        <v>0</v>
      </c>
      <c r="AK461" s="355"/>
      <c r="AL461" s="355"/>
      <c r="AM461" s="355"/>
      <c r="AN461" s="355"/>
      <c r="AO461" s="355"/>
      <c r="AP461" s="355"/>
      <c r="AQ461" s="76">
        <f t="shared" si="157"/>
        <v>0</v>
      </c>
      <c r="AS461" s="75">
        <f t="shared" si="158"/>
        <v>446</v>
      </c>
      <c r="AT461" s="76">
        <f t="shared" si="139"/>
        <v>0</v>
      </c>
      <c r="AU461" s="76">
        <f t="shared" si="140"/>
        <v>0</v>
      </c>
      <c r="AV461" s="76">
        <f t="shared" si="141"/>
        <v>0</v>
      </c>
      <c r="AX461" s="75">
        <f t="shared" si="153"/>
        <v>446</v>
      </c>
      <c r="AY461" s="355"/>
      <c r="AZ461" s="355"/>
      <c r="BA461" s="355"/>
      <c r="BB461" s="355"/>
      <c r="BC461" s="355"/>
      <c r="BD461" s="355"/>
      <c r="BE461" s="76">
        <f t="shared" si="142"/>
        <v>0</v>
      </c>
      <c r="BF461" s="355"/>
      <c r="BG461" s="355"/>
      <c r="BH461" s="355"/>
      <c r="BI461" s="355"/>
      <c r="BJ461" s="355"/>
      <c r="BK461" s="355"/>
      <c r="BL461" s="76">
        <f t="shared" si="143"/>
        <v>0</v>
      </c>
      <c r="BM461" s="355"/>
      <c r="BN461" s="355"/>
      <c r="BO461" s="355"/>
      <c r="BP461" s="355"/>
      <c r="BQ461" s="355"/>
      <c r="BR461" s="355"/>
      <c r="BS461" s="76">
        <f t="shared" si="144"/>
        <v>0</v>
      </c>
      <c r="BT461" s="355"/>
      <c r="BU461" s="355"/>
      <c r="BV461" s="355"/>
      <c r="BW461" s="355"/>
      <c r="BX461" s="355"/>
      <c r="BY461" s="355"/>
      <c r="BZ461" s="76">
        <f t="shared" si="145"/>
        <v>0</v>
      </c>
      <c r="CA461" s="355"/>
      <c r="CB461" s="355"/>
      <c r="CC461" s="355"/>
      <c r="CD461" s="355"/>
      <c r="CE461" s="355"/>
      <c r="CF461" s="355"/>
      <c r="CG461" s="76">
        <f t="shared" si="146"/>
        <v>0</v>
      </c>
      <c r="CH461" s="355"/>
      <c r="CI461" s="355"/>
      <c r="CJ461" s="355"/>
      <c r="CK461" s="355"/>
      <c r="CL461" s="355"/>
      <c r="CM461" s="355"/>
      <c r="CN461" s="76">
        <f t="shared" si="147"/>
        <v>0</v>
      </c>
      <c r="CP461" s="75">
        <f t="shared" si="148"/>
        <v>446</v>
      </c>
      <c r="CQ461" s="76">
        <f t="shared" si="149"/>
        <v>0</v>
      </c>
      <c r="CR461" s="76">
        <f t="shared" si="150"/>
        <v>0</v>
      </c>
      <c r="CS461" s="76">
        <f t="shared" si="151"/>
        <v>0</v>
      </c>
    </row>
    <row r="462" spans="1:97" ht="18" customHeight="1" x14ac:dyDescent="0.25">
      <c r="A462" s="75">
        <f t="shared" si="152"/>
        <v>447</v>
      </c>
      <c r="B462" s="355"/>
      <c r="C462" s="355"/>
      <c r="D462" s="355"/>
      <c r="E462" s="355"/>
      <c r="F462" s="355"/>
      <c r="G462" s="355"/>
      <c r="H462" s="76">
        <f t="shared" si="154"/>
        <v>0</v>
      </c>
      <c r="I462" s="355"/>
      <c r="J462" s="355"/>
      <c r="K462" s="355"/>
      <c r="L462" s="355"/>
      <c r="M462" s="355"/>
      <c r="N462" s="355"/>
      <c r="O462" s="76">
        <f t="shared" si="155"/>
        <v>0</v>
      </c>
      <c r="P462" s="355"/>
      <c r="Q462" s="355"/>
      <c r="R462" s="355"/>
      <c r="S462" s="355"/>
      <c r="T462" s="355"/>
      <c r="U462" s="355"/>
      <c r="V462" s="76">
        <f t="shared" si="137"/>
        <v>0</v>
      </c>
      <c r="W462" s="355"/>
      <c r="X462" s="355"/>
      <c r="Y462" s="355"/>
      <c r="Z462" s="355"/>
      <c r="AA462" s="355"/>
      <c r="AB462" s="355"/>
      <c r="AC462" s="76">
        <f t="shared" si="138"/>
        <v>0</v>
      </c>
      <c r="AD462" s="355"/>
      <c r="AE462" s="355"/>
      <c r="AF462" s="355"/>
      <c r="AG462" s="355"/>
      <c r="AH462" s="355"/>
      <c r="AI462" s="355"/>
      <c r="AJ462" s="76">
        <f t="shared" si="156"/>
        <v>0</v>
      </c>
      <c r="AK462" s="355"/>
      <c r="AL462" s="355"/>
      <c r="AM462" s="355"/>
      <c r="AN462" s="355"/>
      <c r="AO462" s="355"/>
      <c r="AP462" s="355"/>
      <c r="AQ462" s="76">
        <f t="shared" si="157"/>
        <v>0</v>
      </c>
      <c r="AS462" s="75">
        <f t="shared" si="158"/>
        <v>447</v>
      </c>
      <c r="AT462" s="76">
        <f t="shared" si="139"/>
        <v>0</v>
      </c>
      <c r="AU462" s="76">
        <f t="shared" si="140"/>
        <v>0</v>
      </c>
      <c r="AV462" s="76">
        <f t="shared" si="141"/>
        <v>0</v>
      </c>
      <c r="AX462" s="75">
        <f t="shared" si="153"/>
        <v>447</v>
      </c>
      <c r="AY462" s="355"/>
      <c r="AZ462" s="355"/>
      <c r="BA462" s="355"/>
      <c r="BB462" s="355"/>
      <c r="BC462" s="355"/>
      <c r="BD462" s="355"/>
      <c r="BE462" s="76">
        <f t="shared" si="142"/>
        <v>0</v>
      </c>
      <c r="BF462" s="355"/>
      <c r="BG462" s="355"/>
      <c r="BH462" s="355"/>
      <c r="BI462" s="355"/>
      <c r="BJ462" s="355"/>
      <c r="BK462" s="355"/>
      <c r="BL462" s="76">
        <f t="shared" si="143"/>
        <v>0</v>
      </c>
      <c r="BM462" s="355"/>
      <c r="BN462" s="355"/>
      <c r="BO462" s="355"/>
      <c r="BP462" s="355"/>
      <c r="BQ462" s="355"/>
      <c r="BR462" s="355"/>
      <c r="BS462" s="76">
        <f t="shared" si="144"/>
        <v>0</v>
      </c>
      <c r="BT462" s="355"/>
      <c r="BU462" s="355"/>
      <c r="BV462" s="355"/>
      <c r="BW462" s="355"/>
      <c r="BX462" s="355"/>
      <c r="BY462" s="355"/>
      <c r="BZ462" s="76">
        <f t="shared" si="145"/>
        <v>0</v>
      </c>
      <c r="CA462" s="355"/>
      <c r="CB462" s="355"/>
      <c r="CC462" s="355"/>
      <c r="CD462" s="355"/>
      <c r="CE462" s="355"/>
      <c r="CF462" s="355"/>
      <c r="CG462" s="76">
        <f t="shared" si="146"/>
        <v>0</v>
      </c>
      <c r="CH462" s="355"/>
      <c r="CI462" s="355"/>
      <c r="CJ462" s="355"/>
      <c r="CK462" s="355"/>
      <c r="CL462" s="355"/>
      <c r="CM462" s="355"/>
      <c r="CN462" s="76">
        <f t="shared" si="147"/>
        <v>0</v>
      </c>
      <c r="CP462" s="75">
        <f t="shared" si="148"/>
        <v>447</v>
      </c>
      <c r="CQ462" s="76">
        <f t="shared" si="149"/>
        <v>0</v>
      </c>
      <c r="CR462" s="76">
        <f t="shared" si="150"/>
        <v>0</v>
      </c>
      <c r="CS462" s="76">
        <f t="shared" si="151"/>
        <v>0</v>
      </c>
    </row>
    <row r="463" spans="1:97" ht="18" customHeight="1" x14ac:dyDescent="0.25">
      <c r="A463" s="75">
        <f t="shared" si="152"/>
        <v>448</v>
      </c>
      <c r="B463" s="355"/>
      <c r="C463" s="355"/>
      <c r="D463" s="355"/>
      <c r="E463" s="355"/>
      <c r="F463" s="355"/>
      <c r="G463" s="355"/>
      <c r="H463" s="76">
        <f t="shared" si="154"/>
        <v>0</v>
      </c>
      <c r="I463" s="355"/>
      <c r="J463" s="355"/>
      <c r="K463" s="355"/>
      <c r="L463" s="355"/>
      <c r="M463" s="355"/>
      <c r="N463" s="355"/>
      <c r="O463" s="76">
        <f t="shared" si="155"/>
        <v>0</v>
      </c>
      <c r="P463" s="355"/>
      <c r="Q463" s="355"/>
      <c r="R463" s="355"/>
      <c r="S463" s="355"/>
      <c r="T463" s="355"/>
      <c r="U463" s="355"/>
      <c r="V463" s="76">
        <f t="shared" si="137"/>
        <v>0</v>
      </c>
      <c r="W463" s="355"/>
      <c r="X463" s="355"/>
      <c r="Y463" s="355"/>
      <c r="Z463" s="355"/>
      <c r="AA463" s="355"/>
      <c r="AB463" s="355"/>
      <c r="AC463" s="76">
        <f t="shared" si="138"/>
        <v>0</v>
      </c>
      <c r="AD463" s="355"/>
      <c r="AE463" s="355"/>
      <c r="AF463" s="355"/>
      <c r="AG463" s="355"/>
      <c r="AH463" s="355"/>
      <c r="AI463" s="355"/>
      <c r="AJ463" s="76">
        <f t="shared" si="156"/>
        <v>0</v>
      </c>
      <c r="AK463" s="355"/>
      <c r="AL463" s="355"/>
      <c r="AM463" s="355"/>
      <c r="AN463" s="355"/>
      <c r="AO463" s="355"/>
      <c r="AP463" s="355"/>
      <c r="AQ463" s="76">
        <f t="shared" si="157"/>
        <v>0</v>
      </c>
      <c r="AS463" s="75">
        <f t="shared" si="158"/>
        <v>448</v>
      </c>
      <c r="AT463" s="76">
        <f t="shared" si="139"/>
        <v>0</v>
      </c>
      <c r="AU463" s="76">
        <f t="shared" si="140"/>
        <v>0</v>
      </c>
      <c r="AV463" s="76">
        <f t="shared" si="141"/>
        <v>0</v>
      </c>
      <c r="AX463" s="75">
        <f t="shared" si="153"/>
        <v>448</v>
      </c>
      <c r="AY463" s="355"/>
      <c r="AZ463" s="355"/>
      <c r="BA463" s="355"/>
      <c r="BB463" s="355"/>
      <c r="BC463" s="355"/>
      <c r="BD463" s="355"/>
      <c r="BE463" s="76">
        <f t="shared" si="142"/>
        <v>0</v>
      </c>
      <c r="BF463" s="355"/>
      <c r="BG463" s="355"/>
      <c r="BH463" s="355"/>
      <c r="BI463" s="355"/>
      <c r="BJ463" s="355"/>
      <c r="BK463" s="355"/>
      <c r="BL463" s="76">
        <f t="shared" si="143"/>
        <v>0</v>
      </c>
      <c r="BM463" s="355"/>
      <c r="BN463" s="355"/>
      <c r="BO463" s="355"/>
      <c r="BP463" s="355"/>
      <c r="BQ463" s="355"/>
      <c r="BR463" s="355"/>
      <c r="BS463" s="76">
        <f t="shared" si="144"/>
        <v>0</v>
      </c>
      <c r="BT463" s="355"/>
      <c r="BU463" s="355"/>
      <c r="BV463" s="355"/>
      <c r="BW463" s="355"/>
      <c r="BX463" s="355"/>
      <c r="BY463" s="355"/>
      <c r="BZ463" s="76">
        <f t="shared" si="145"/>
        <v>0</v>
      </c>
      <c r="CA463" s="355"/>
      <c r="CB463" s="355"/>
      <c r="CC463" s="355"/>
      <c r="CD463" s="355"/>
      <c r="CE463" s="355"/>
      <c r="CF463" s="355"/>
      <c r="CG463" s="76">
        <f t="shared" si="146"/>
        <v>0</v>
      </c>
      <c r="CH463" s="355"/>
      <c r="CI463" s="355"/>
      <c r="CJ463" s="355"/>
      <c r="CK463" s="355"/>
      <c r="CL463" s="355"/>
      <c r="CM463" s="355"/>
      <c r="CN463" s="76">
        <f t="shared" si="147"/>
        <v>0</v>
      </c>
      <c r="CP463" s="75">
        <f t="shared" si="148"/>
        <v>448</v>
      </c>
      <c r="CQ463" s="76">
        <f t="shared" si="149"/>
        <v>0</v>
      </c>
      <c r="CR463" s="76">
        <f t="shared" si="150"/>
        <v>0</v>
      </c>
      <c r="CS463" s="76">
        <f t="shared" si="151"/>
        <v>0</v>
      </c>
    </row>
    <row r="464" spans="1:97" ht="18" customHeight="1" x14ac:dyDescent="0.25">
      <c r="A464" s="75">
        <f t="shared" si="152"/>
        <v>449</v>
      </c>
      <c r="B464" s="355"/>
      <c r="C464" s="355"/>
      <c r="D464" s="355"/>
      <c r="E464" s="355"/>
      <c r="F464" s="355"/>
      <c r="G464" s="355"/>
      <c r="H464" s="76">
        <f t="shared" si="154"/>
        <v>0</v>
      </c>
      <c r="I464" s="355"/>
      <c r="J464" s="355"/>
      <c r="K464" s="355"/>
      <c r="L464" s="355"/>
      <c r="M464" s="355"/>
      <c r="N464" s="355"/>
      <c r="O464" s="76">
        <f t="shared" si="155"/>
        <v>0</v>
      </c>
      <c r="P464" s="355"/>
      <c r="Q464" s="355"/>
      <c r="R464" s="355"/>
      <c r="S464" s="355"/>
      <c r="T464" s="355"/>
      <c r="U464" s="355"/>
      <c r="V464" s="76">
        <f t="shared" si="137"/>
        <v>0</v>
      </c>
      <c r="W464" s="355"/>
      <c r="X464" s="355"/>
      <c r="Y464" s="355"/>
      <c r="Z464" s="355"/>
      <c r="AA464" s="355"/>
      <c r="AB464" s="355"/>
      <c r="AC464" s="76">
        <f t="shared" si="138"/>
        <v>0</v>
      </c>
      <c r="AD464" s="355"/>
      <c r="AE464" s="355"/>
      <c r="AF464" s="355"/>
      <c r="AG464" s="355"/>
      <c r="AH464" s="355"/>
      <c r="AI464" s="355"/>
      <c r="AJ464" s="76">
        <f t="shared" si="156"/>
        <v>0</v>
      </c>
      <c r="AK464" s="355"/>
      <c r="AL464" s="355"/>
      <c r="AM464" s="355"/>
      <c r="AN464" s="355"/>
      <c r="AO464" s="355"/>
      <c r="AP464" s="355"/>
      <c r="AQ464" s="76">
        <f t="shared" si="157"/>
        <v>0</v>
      </c>
      <c r="AS464" s="75">
        <f t="shared" si="158"/>
        <v>449</v>
      </c>
      <c r="AT464" s="76">
        <f t="shared" si="139"/>
        <v>0</v>
      </c>
      <c r="AU464" s="76">
        <f t="shared" si="140"/>
        <v>0</v>
      </c>
      <c r="AV464" s="76">
        <f t="shared" si="141"/>
        <v>0</v>
      </c>
      <c r="AX464" s="75">
        <f t="shared" si="153"/>
        <v>449</v>
      </c>
      <c r="AY464" s="355"/>
      <c r="AZ464" s="355"/>
      <c r="BA464" s="355"/>
      <c r="BB464" s="355"/>
      <c r="BC464" s="355"/>
      <c r="BD464" s="355"/>
      <c r="BE464" s="76">
        <f t="shared" si="142"/>
        <v>0</v>
      </c>
      <c r="BF464" s="355"/>
      <c r="BG464" s="355"/>
      <c r="BH464" s="355"/>
      <c r="BI464" s="355"/>
      <c r="BJ464" s="355"/>
      <c r="BK464" s="355"/>
      <c r="BL464" s="76">
        <f t="shared" si="143"/>
        <v>0</v>
      </c>
      <c r="BM464" s="355"/>
      <c r="BN464" s="355"/>
      <c r="BO464" s="355"/>
      <c r="BP464" s="355"/>
      <c r="BQ464" s="355"/>
      <c r="BR464" s="355"/>
      <c r="BS464" s="76">
        <f t="shared" si="144"/>
        <v>0</v>
      </c>
      <c r="BT464" s="355"/>
      <c r="BU464" s="355"/>
      <c r="BV464" s="355"/>
      <c r="BW464" s="355"/>
      <c r="BX464" s="355"/>
      <c r="BY464" s="355"/>
      <c r="BZ464" s="76">
        <f t="shared" si="145"/>
        <v>0</v>
      </c>
      <c r="CA464" s="355"/>
      <c r="CB464" s="355"/>
      <c r="CC464" s="355"/>
      <c r="CD464" s="355"/>
      <c r="CE464" s="355"/>
      <c r="CF464" s="355"/>
      <c r="CG464" s="76">
        <f t="shared" si="146"/>
        <v>0</v>
      </c>
      <c r="CH464" s="355"/>
      <c r="CI464" s="355"/>
      <c r="CJ464" s="355"/>
      <c r="CK464" s="355"/>
      <c r="CL464" s="355"/>
      <c r="CM464" s="355"/>
      <c r="CN464" s="76">
        <f t="shared" si="147"/>
        <v>0</v>
      </c>
      <c r="CP464" s="75">
        <f t="shared" si="148"/>
        <v>449</v>
      </c>
      <c r="CQ464" s="76">
        <f t="shared" si="149"/>
        <v>0</v>
      </c>
      <c r="CR464" s="76">
        <f t="shared" si="150"/>
        <v>0</v>
      </c>
      <c r="CS464" s="76">
        <f t="shared" si="151"/>
        <v>0</v>
      </c>
    </row>
    <row r="465" spans="1:97" ht="18" customHeight="1" x14ac:dyDescent="0.25">
      <c r="A465" s="75">
        <f t="shared" si="152"/>
        <v>450</v>
      </c>
      <c r="B465" s="355"/>
      <c r="C465" s="355"/>
      <c r="D465" s="355"/>
      <c r="E465" s="355"/>
      <c r="F465" s="355"/>
      <c r="G465" s="355"/>
      <c r="H465" s="76">
        <f t="shared" si="154"/>
        <v>0</v>
      </c>
      <c r="I465" s="355"/>
      <c r="J465" s="355"/>
      <c r="K465" s="355"/>
      <c r="L465" s="355"/>
      <c r="M465" s="355"/>
      <c r="N465" s="355"/>
      <c r="O465" s="76">
        <f t="shared" si="155"/>
        <v>0</v>
      </c>
      <c r="P465" s="355"/>
      <c r="Q465" s="355"/>
      <c r="R465" s="355"/>
      <c r="S465" s="355"/>
      <c r="T465" s="355"/>
      <c r="U465" s="355"/>
      <c r="V465" s="76">
        <f t="shared" ref="V465:V528" si="159">SUM(Q465:T465)-P465-U465</f>
        <v>0</v>
      </c>
      <c r="W465" s="355"/>
      <c r="X465" s="355"/>
      <c r="Y465" s="355"/>
      <c r="Z465" s="355"/>
      <c r="AA465" s="355"/>
      <c r="AB465" s="355"/>
      <c r="AC465" s="76">
        <f t="shared" ref="AC465:AC528" si="160">SUM(X465:AA465)-W465-AB465</f>
        <v>0</v>
      </c>
      <c r="AD465" s="355"/>
      <c r="AE465" s="355"/>
      <c r="AF465" s="355"/>
      <c r="AG465" s="355"/>
      <c r="AH465" s="355"/>
      <c r="AI465" s="355"/>
      <c r="AJ465" s="76">
        <f t="shared" si="156"/>
        <v>0</v>
      </c>
      <c r="AK465" s="355"/>
      <c r="AL465" s="355"/>
      <c r="AM465" s="355"/>
      <c r="AN465" s="355"/>
      <c r="AO465" s="355"/>
      <c r="AP465" s="355"/>
      <c r="AQ465" s="76">
        <f t="shared" si="157"/>
        <v>0</v>
      </c>
      <c r="AS465" s="75">
        <f t="shared" si="158"/>
        <v>450</v>
      </c>
      <c r="AT465" s="76">
        <f t="shared" ref="AT465:AT528" si="161">H465+O465</f>
        <v>0</v>
      </c>
      <c r="AU465" s="76">
        <f t="shared" ref="AU465:AU528" si="162">AC465+V465</f>
        <v>0</v>
      </c>
      <c r="AV465" s="76">
        <f t="shared" ref="AV465:AV528" si="163">AJ465+AQ465</f>
        <v>0</v>
      </c>
      <c r="AX465" s="75">
        <f t="shared" si="153"/>
        <v>450</v>
      </c>
      <c r="AY465" s="355"/>
      <c r="AZ465" s="355"/>
      <c r="BA465" s="355"/>
      <c r="BB465" s="355"/>
      <c r="BC465" s="355"/>
      <c r="BD465" s="355"/>
      <c r="BE465" s="76">
        <f t="shared" ref="BE465:BE528" si="164">SUM(AZ465:BC465)-AY465-BD465</f>
        <v>0</v>
      </c>
      <c r="BF465" s="355"/>
      <c r="BG465" s="355"/>
      <c r="BH465" s="355"/>
      <c r="BI465" s="355"/>
      <c r="BJ465" s="355"/>
      <c r="BK465" s="355"/>
      <c r="BL465" s="76">
        <f t="shared" ref="BL465:BL528" si="165">SUM(BG465:BJ465)-BF465-BK465</f>
        <v>0</v>
      </c>
      <c r="BM465" s="355"/>
      <c r="BN465" s="355"/>
      <c r="BO465" s="355"/>
      <c r="BP465" s="355"/>
      <c r="BQ465" s="355"/>
      <c r="BR465" s="355"/>
      <c r="BS465" s="76">
        <f t="shared" ref="BS465:BS528" si="166">SUM(BN465:BQ465)-BM465-BR465</f>
        <v>0</v>
      </c>
      <c r="BT465" s="355"/>
      <c r="BU465" s="355"/>
      <c r="BV465" s="355"/>
      <c r="BW465" s="355"/>
      <c r="BX465" s="355"/>
      <c r="BY465" s="355"/>
      <c r="BZ465" s="76">
        <f t="shared" ref="BZ465:BZ528" si="167">SUM(BU465:BX465)-BT465-BY465</f>
        <v>0</v>
      </c>
      <c r="CA465" s="355"/>
      <c r="CB465" s="355"/>
      <c r="CC465" s="355"/>
      <c r="CD465" s="355"/>
      <c r="CE465" s="355"/>
      <c r="CF465" s="355"/>
      <c r="CG465" s="76">
        <f t="shared" ref="CG465:CG528" si="168">SUM(CB465:CE465)-CA465-CF465</f>
        <v>0</v>
      </c>
      <c r="CH465" s="355"/>
      <c r="CI465" s="355"/>
      <c r="CJ465" s="355"/>
      <c r="CK465" s="355"/>
      <c r="CL465" s="355"/>
      <c r="CM465" s="355"/>
      <c r="CN465" s="76">
        <f t="shared" ref="CN465:CN528" si="169">SUM(CI465:CL465)-CH465-CM465</f>
        <v>0</v>
      </c>
      <c r="CP465" s="75">
        <f t="shared" ref="CP465:CP528" si="170">AX465</f>
        <v>450</v>
      </c>
      <c r="CQ465" s="76">
        <f t="shared" ref="CQ465:CQ528" si="171">BE465+BL465</f>
        <v>0</v>
      </c>
      <c r="CR465" s="76">
        <f t="shared" ref="CR465:CR528" si="172">BZ465+BS465</f>
        <v>0</v>
      </c>
      <c r="CS465" s="76">
        <f t="shared" ref="CS465:CS528" si="173">CG465+CN465</f>
        <v>0</v>
      </c>
    </row>
    <row r="466" spans="1:97" ht="18" customHeight="1" x14ac:dyDescent="0.25">
      <c r="A466" s="75">
        <f t="shared" ref="A466:A529" si="174">A465+1</f>
        <v>451</v>
      </c>
      <c r="B466" s="355"/>
      <c r="C466" s="355"/>
      <c r="D466" s="355"/>
      <c r="E466" s="355"/>
      <c r="F466" s="355"/>
      <c r="G466" s="355"/>
      <c r="H466" s="76">
        <f t="shared" si="154"/>
        <v>0</v>
      </c>
      <c r="I466" s="355"/>
      <c r="J466" s="355"/>
      <c r="K466" s="355"/>
      <c r="L466" s="355"/>
      <c r="M466" s="355"/>
      <c r="N466" s="355"/>
      <c r="O466" s="76">
        <f t="shared" si="155"/>
        <v>0</v>
      </c>
      <c r="P466" s="355"/>
      <c r="Q466" s="355"/>
      <c r="R466" s="355"/>
      <c r="S466" s="355"/>
      <c r="T466" s="355"/>
      <c r="U466" s="355"/>
      <c r="V466" s="76">
        <f t="shared" si="159"/>
        <v>0</v>
      </c>
      <c r="W466" s="355"/>
      <c r="X466" s="355"/>
      <c r="Y466" s="355"/>
      <c r="Z466" s="355"/>
      <c r="AA466" s="355"/>
      <c r="AB466" s="355"/>
      <c r="AC466" s="76">
        <f t="shared" si="160"/>
        <v>0</v>
      </c>
      <c r="AD466" s="355"/>
      <c r="AE466" s="355"/>
      <c r="AF466" s="355"/>
      <c r="AG466" s="355"/>
      <c r="AH466" s="355"/>
      <c r="AI466" s="355"/>
      <c r="AJ466" s="76">
        <f t="shared" si="156"/>
        <v>0</v>
      </c>
      <c r="AK466" s="355"/>
      <c r="AL466" s="355"/>
      <c r="AM466" s="355"/>
      <c r="AN466" s="355"/>
      <c r="AO466" s="355"/>
      <c r="AP466" s="355"/>
      <c r="AQ466" s="76">
        <f t="shared" si="157"/>
        <v>0</v>
      </c>
      <c r="AS466" s="75">
        <f t="shared" si="158"/>
        <v>451</v>
      </c>
      <c r="AT466" s="76">
        <f t="shared" si="161"/>
        <v>0</v>
      </c>
      <c r="AU466" s="76">
        <f t="shared" si="162"/>
        <v>0</v>
      </c>
      <c r="AV466" s="76">
        <f t="shared" si="163"/>
        <v>0</v>
      </c>
      <c r="AX466" s="75">
        <f t="shared" ref="AX466:AX529" si="175">AX465+1</f>
        <v>451</v>
      </c>
      <c r="AY466" s="355"/>
      <c r="AZ466" s="355"/>
      <c r="BA466" s="355"/>
      <c r="BB466" s="355"/>
      <c r="BC466" s="355"/>
      <c r="BD466" s="355"/>
      <c r="BE466" s="76">
        <f t="shared" si="164"/>
        <v>0</v>
      </c>
      <c r="BF466" s="355"/>
      <c r="BG466" s="355"/>
      <c r="BH466" s="355"/>
      <c r="BI466" s="355"/>
      <c r="BJ466" s="355"/>
      <c r="BK466" s="355"/>
      <c r="BL466" s="76">
        <f t="shared" si="165"/>
        <v>0</v>
      </c>
      <c r="BM466" s="355"/>
      <c r="BN466" s="355"/>
      <c r="BO466" s="355"/>
      <c r="BP466" s="355"/>
      <c r="BQ466" s="355"/>
      <c r="BR466" s="355"/>
      <c r="BS466" s="76">
        <f t="shared" si="166"/>
        <v>0</v>
      </c>
      <c r="BT466" s="355"/>
      <c r="BU466" s="355"/>
      <c r="BV466" s="355"/>
      <c r="BW466" s="355"/>
      <c r="BX466" s="355"/>
      <c r="BY466" s="355"/>
      <c r="BZ466" s="76">
        <f t="shared" si="167"/>
        <v>0</v>
      </c>
      <c r="CA466" s="355"/>
      <c r="CB466" s="355"/>
      <c r="CC466" s="355"/>
      <c r="CD466" s="355"/>
      <c r="CE466" s="355"/>
      <c r="CF466" s="355"/>
      <c r="CG466" s="76">
        <f t="shared" si="168"/>
        <v>0</v>
      </c>
      <c r="CH466" s="355"/>
      <c r="CI466" s="355"/>
      <c r="CJ466" s="355"/>
      <c r="CK466" s="355"/>
      <c r="CL466" s="355"/>
      <c r="CM466" s="355"/>
      <c r="CN466" s="76">
        <f t="shared" si="169"/>
        <v>0</v>
      </c>
      <c r="CP466" s="75">
        <f t="shared" si="170"/>
        <v>451</v>
      </c>
      <c r="CQ466" s="76">
        <f t="shared" si="171"/>
        <v>0</v>
      </c>
      <c r="CR466" s="76">
        <f t="shared" si="172"/>
        <v>0</v>
      </c>
      <c r="CS466" s="76">
        <f t="shared" si="173"/>
        <v>0</v>
      </c>
    </row>
    <row r="467" spans="1:97" ht="18" customHeight="1" x14ac:dyDescent="0.25">
      <c r="A467" s="75">
        <f t="shared" si="174"/>
        <v>452</v>
      </c>
      <c r="B467" s="355"/>
      <c r="C467" s="355"/>
      <c r="D467" s="355"/>
      <c r="E467" s="355"/>
      <c r="F467" s="355"/>
      <c r="G467" s="355"/>
      <c r="H467" s="76">
        <f t="shared" si="154"/>
        <v>0</v>
      </c>
      <c r="I467" s="355"/>
      <c r="J467" s="355"/>
      <c r="K467" s="355"/>
      <c r="L467" s="355"/>
      <c r="M467" s="355"/>
      <c r="N467" s="355"/>
      <c r="O467" s="76">
        <f t="shared" si="155"/>
        <v>0</v>
      </c>
      <c r="P467" s="355"/>
      <c r="Q467" s="355"/>
      <c r="R467" s="355"/>
      <c r="S467" s="355"/>
      <c r="T467" s="355"/>
      <c r="U467" s="355"/>
      <c r="V467" s="76">
        <f t="shared" si="159"/>
        <v>0</v>
      </c>
      <c r="W467" s="355"/>
      <c r="X467" s="355"/>
      <c r="Y467" s="355"/>
      <c r="Z467" s="355"/>
      <c r="AA467" s="355"/>
      <c r="AB467" s="355"/>
      <c r="AC467" s="76">
        <f t="shared" si="160"/>
        <v>0</v>
      </c>
      <c r="AD467" s="355"/>
      <c r="AE467" s="355"/>
      <c r="AF467" s="355"/>
      <c r="AG467" s="355"/>
      <c r="AH467" s="355"/>
      <c r="AI467" s="355"/>
      <c r="AJ467" s="76">
        <f t="shared" si="156"/>
        <v>0</v>
      </c>
      <c r="AK467" s="355"/>
      <c r="AL467" s="355"/>
      <c r="AM467" s="355"/>
      <c r="AN467" s="355"/>
      <c r="AO467" s="355"/>
      <c r="AP467" s="355"/>
      <c r="AQ467" s="76">
        <f t="shared" si="157"/>
        <v>0</v>
      </c>
      <c r="AS467" s="75">
        <f t="shared" si="158"/>
        <v>452</v>
      </c>
      <c r="AT467" s="76">
        <f t="shared" si="161"/>
        <v>0</v>
      </c>
      <c r="AU467" s="76">
        <f t="shared" si="162"/>
        <v>0</v>
      </c>
      <c r="AV467" s="76">
        <f t="shared" si="163"/>
        <v>0</v>
      </c>
      <c r="AX467" s="75">
        <f t="shared" si="175"/>
        <v>452</v>
      </c>
      <c r="AY467" s="355"/>
      <c r="AZ467" s="355"/>
      <c r="BA467" s="355"/>
      <c r="BB467" s="355"/>
      <c r="BC467" s="355"/>
      <c r="BD467" s="355"/>
      <c r="BE467" s="76">
        <f t="shared" si="164"/>
        <v>0</v>
      </c>
      <c r="BF467" s="355"/>
      <c r="BG467" s="355"/>
      <c r="BH467" s="355"/>
      <c r="BI467" s="355"/>
      <c r="BJ467" s="355"/>
      <c r="BK467" s="355"/>
      <c r="BL467" s="76">
        <f t="shared" si="165"/>
        <v>0</v>
      </c>
      <c r="BM467" s="355"/>
      <c r="BN467" s="355"/>
      <c r="BO467" s="355"/>
      <c r="BP467" s="355"/>
      <c r="BQ467" s="355"/>
      <c r="BR467" s="355"/>
      <c r="BS467" s="76">
        <f t="shared" si="166"/>
        <v>0</v>
      </c>
      <c r="BT467" s="355"/>
      <c r="BU467" s="355"/>
      <c r="BV467" s="355"/>
      <c r="BW467" s="355"/>
      <c r="BX467" s="355"/>
      <c r="BY467" s="355"/>
      <c r="BZ467" s="76">
        <f t="shared" si="167"/>
        <v>0</v>
      </c>
      <c r="CA467" s="355"/>
      <c r="CB467" s="355"/>
      <c r="CC467" s="355"/>
      <c r="CD467" s="355"/>
      <c r="CE467" s="355"/>
      <c r="CF467" s="355"/>
      <c r="CG467" s="76">
        <f t="shared" si="168"/>
        <v>0</v>
      </c>
      <c r="CH467" s="355"/>
      <c r="CI467" s="355"/>
      <c r="CJ467" s="355"/>
      <c r="CK467" s="355"/>
      <c r="CL467" s="355"/>
      <c r="CM467" s="355"/>
      <c r="CN467" s="76">
        <f t="shared" si="169"/>
        <v>0</v>
      </c>
      <c r="CP467" s="75">
        <f t="shared" si="170"/>
        <v>452</v>
      </c>
      <c r="CQ467" s="76">
        <f t="shared" si="171"/>
        <v>0</v>
      </c>
      <c r="CR467" s="76">
        <f t="shared" si="172"/>
        <v>0</v>
      </c>
      <c r="CS467" s="76">
        <f t="shared" si="173"/>
        <v>0</v>
      </c>
    </row>
    <row r="468" spans="1:97" ht="18" customHeight="1" x14ac:dyDescent="0.25">
      <c r="A468" s="75">
        <f t="shared" si="174"/>
        <v>453</v>
      </c>
      <c r="B468" s="355"/>
      <c r="C468" s="355"/>
      <c r="D468" s="355"/>
      <c r="E468" s="355"/>
      <c r="F468" s="355"/>
      <c r="G468" s="355"/>
      <c r="H468" s="76">
        <f t="shared" si="154"/>
        <v>0</v>
      </c>
      <c r="I468" s="355"/>
      <c r="J468" s="355"/>
      <c r="K468" s="355"/>
      <c r="L468" s="355"/>
      <c r="M468" s="355"/>
      <c r="N468" s="355"/>
      <c r="O468" s="76">
        <f t="shared" si="155"/>
        <v>0</v>
      </c>
      <c r="P468" s="355"/>
      <c r="Q468" s="355"/>
      <c r="R468" s="355"/>
      <c r="S468" s="355"/>
      <c r="T468" s="355"/>
      <c r="U468" s="355"/>
      <c r="V468" s="76">
        <f t="shared" si="159"/>
        <v>0</v>
      </c>
      <c r="W468" s="355"/>
      <c r="X468" s="355"/>
      <c r="Y468" s="355"/>
      <c r="Z468" s="355"/>
      <c r="AA468" s="355"/>
      <c r="AB468" s="355"/>
      <c r="AC468" s="76">
        <f t="shared" si="160"/>
        <v>0</v>
      </c>
      <c r="AD468" s="355"/>
      <c r="AE468" s="355"/>
      <c r="AF468" s="355"/>
      <c r="AG468" s="355"/>
      <c r="AH468" s="355"/>
      <c r="AI468" s="355"/>
      <c r="AJ468" s="76">
        <f t="shared" si="156"/>
        <v>0</v>
      </c>
      <c r="AK468" s="355"/>
      <c r="AL468" s="355"/>
      <c r="AM468" s="355"/>
      <c r="AN468" s="355"/>
      <c r="AO468" s="355"/>
      <c r="AP468" s="355"/>
      <c r="AQ468" s="76">
        <f t="shared" si="157"/>
        <v>0</v>
      </c>
      <c r="AS468" s="75">
        <f t="shared" si="158"/>
        <v>453</v>
      </c>
      <c r="AT468" s="76">
        <f t="shared" si="161"/>
        <v>0</v>
      </c>
      <c r="AU468" s="76">
        <f t="shared" si="162"/>
        <v>0</v>
      </c>
      <c r="AV468" s="76">
        <f t="shared" si="163"/>
        <v>0</v>
      </c>
      <c r="AX468" s="75">
        <f t="shared" si="175"/>
        <v>453</v>
      </c>
      <c r="AY468" s="355"/>
      <c r="AZ468" s="355"/>
      <c r="BA468" s="355"/>
      <c r="BB468" s="355"/>
      <c r="BC468" s="355"/>
      <c r="BD468" s="355"/>
      <c r="BE468" s="76">
        <f t="shared" si="164"/>
        <v>0</v>
      </c>
      <c r="BF468" s="355"/>
      <c r="BG468" s="355"/>
      <c r="BH468" s="355"/>
      <c r="BI468" s="355"/>
      <c r="BJ468" s="355"/>
      <c r="BK468" s="355"/>
      <c r="BL468" s="76">
        <f t="shared" si="165"/>
        <v>0</v>
      </c>
      <c r="BM468" s="355"/>
      <c r="BN468" s="355"/>
      <c r="BO468" s="355"/>
      <c r="BP468" s="355"/>
      <c r="BQ468" s="355"/>
      <c r="BR468" s="355"/>
      <c r="BS468" s="76">
        <f t="shared" si="166"/>
        <v>0</v>
      </c>
      <c r="BT468" s="355"/>
      <c r="BU468" s="355"/>
      <c r="BV468" s="355"/>
      <c r="BW468" s="355"/>
      <c r="BX468" s="355"/>
      <c r="BY468" s="355"/>
      <c r="BZ468" s="76">
        <f t="shared" si="167"/>
        <v>0</v>
      </c>
      <c r="CA468" s="355"/>
      <c r="CB468" s="355"/>
      <c r="CC468" s="355"/>
      <c r="CD468" s="355"/>
      <c r="CE468" s="355"/>
      <c r="CF468" s="355"/>
      <c r="CG468" s="76">
        <f t="shared" si="168"/>
        <v>0</v>
      </c>
      <c r="CH468" s="355"/>
      <c r="CI468" s="355"/>
      <c r="CJ468" s="355"/>
      <c r="CK468" s="355"/>
      <c r="CL468" s="355"/>
      <c r="CM468" s="355"/>
      <c r="CN468" s="76">
        <f t="shared" si="169"/>
        <v>0</v>
      </c>
      <c r="CP468" s="75">
        <f t="shared" si="170"/>
        <v>453</v>
      </c>
      <c r="CQ468" s="76">
        <f t="shared" si="171"/>
        <v>0</v>
      </c>
      <c r="CR468" s="76">
        <f t="shared" si="172"/>
        <v>0</v>
      </c>
      <c r="CS468" s="76">
        <f t="shared" si="173"/>
        <v>0</v>
      </c>
    </row>
    <row r="469" spans="1:97" ht="18" customHeight="1" x14ac:dyDescent="0.25">
      <c r="A469" s="75">
        <f t="shared" si="174"/>
        <v>454</v>
      </c>
      <c r="B469" s="355"/>
      <c r="C469" s="355"/>
      <c r="D469" s="355"/>
      <c r="E469" s="355"/>
      <c r="F469" s="355"/>
      <c r="G469" s="355"/>
      <c r="H469" s="76">
        <f t="shared" si="154"/>
        <v>0</v>
      </c>
      <c r="I469" s="355"/>
      <c r="J469" s="355"/>
      <c r="K469" s="355"/>
      <c r="L469" s="355"/>
      <c r="M469" s="355"/>
      <c r="N469" s="355"/>
      <c r="O469" s="76">
        <f t="shared" si="155"/>
        <v>0</v>
      </c>
      <c r="P469" s="355"/>
      <c r="Q469" s="355"/>
      <c r="R469" s="355"/>
      <c r="S469" s="355"/>
      <c r="T469" s="355"/>
      <c r="U469" s="355"/>
      <c r="V469" s="76">
        <f t="shared" si="159"/>
        <v>0</v>
      </c>
      <c r="W469" s="355"/>
      <c r="X469" s="355"/>
      <c r="Y469" s="355"/>
      <c r="Z469" s="355"/>
      <c r="AA469" s="355"/>
      <c r="AB469" s="355"/>
      <c r="AC469" s="76">
        <f t="shared" si="160"/>
        <v>0</v>
      </c>
      <c r="AD469" s="355"/>
      <c r="AE469" s="355"/>
      <c r="AF469" s="355"/>
      <c r="AG469" s="355"/>
      <c r="AH469" s="355"/>
      <c r="AI469" s="355"/>
      <c r="AJ469" s="76">
        <f t="shared" si="156"/>
        <v>0</v>
      </c>
      <c r="AK469" s="355"/>
      <c r="AL469" s="355"/>
      <c r="AM469" s="355"/>
      <c r="AN469" s="355"/>
      <c r="AO469" s="355"/>
      <c r="AP469" s="355"/>
      <c r="AQ469" s="76">
        <f t="shared" si="157"/>
        <v>0</v>
      </c>
      <c r="AS469" s="75">
        <f t="shared" si="158"/>
        <v>454</v>
      </c>
      <c r="AT469" s="76">
        <f t="shared" si="161"/>
        <v>0</v>
      </c>
      <c r="AU469" s="76">
        <f t="shared" si="162"/>
        <v>0</v>
      </c>
      <c r="AV469" s="76">
        <f t="shared" si="163"/>
        <v>0</v>
      </c>
      <c r="AX469" s="75">
        <f t="shared" si="175"/>
        <v>454</v>
      </c>
      <c r="AY469" s="355"/>
      <c r="AZ469" s="355"/>
      <c r="BA469" s="355"/>
      <c r="BB469" s="355"/>
      <c r="BC469" s="355"/>
      <c r="BD469" s="355"/>
      <c r="BE469" s="76">
        <f t="shared" si="164"/>
        <v>0</v>
      </c>
      <c r="BF469" s="355"/>
      <c r="BG469" s="355"/>
      <c r="BH469" s="355"/>
      <c r="BI469" s="355"/>
      <c r="BJ469" s="355"/>
      <c r="BK469" s="355"/>
      <c r="BL469" s="76">
        <f t="shared" si="165"/>
        <v>0</v>
      </c>
      <c r="BM469" s="355"/>
      <c r="BN469" s="355"/>
      <c r="BO469" s="355"/>
      <c r="BP469" s="355"/>
      <c r="BQ469" s="355"/>
      <c r="BR469" s="355"/>
      <c r="BS469" s="76">
        <f t="shared" si="166"/>
        <v>0</v>
      </c>
      <c r="BT469" s="355"/>
      <c r="BU469" s="355"/>
      <c r="BV469" s="355"/>
      <c r="BW469" s="355"/>
      <c r="BX469" s="355"/>
      <c r="BY469" s="355"/>
      <c r="BZ469" s="76">
        <f t="shared" si="167"/>
        <v>0</v>
      </c>
      <c r="CA469" s="355"/>
      <c r="CB469" s="355"/>
      <c r="CC469" s="355"/>
      <c r="CD469" s="355"/>
      <c r="CE469" s="355"/>
      <c r="CF469" s="355"/>
      <c r="CG469" s="76">
        <f t="shared" si="168"/>
        <v>0</v>
      </c>
      <c r="CH469" s="355"/>
      <c r="CI469" s="355"/>
      <c r="CJ469" s="355"/>
      <c r="CK469" s="355"/>
      <c r="CL469" s="355"/>
      <c r="CM469" s="355"/>
      <c r="CN469" s="76">
        <f t="shared" si="169"/>
        <v>0</v>
      </c>
      <c r="CP469" s="75">
        <f t="shared" si="170"/>
        <v>454</v>
      </c>
      <c r="CQ469" s="76">
        <f t="shared" si="171"/>
        <v>0</v>
      </c>
      <c r="CR469" s="76">
        <f t="shared" si="172"/>
        <v>0</v>
      </c>
      <c r="CS469" s="76">
        <f t="shared" si="173"/>
        <v>0</v>
      </c>
    </row>
    <row r="470" spans="1:97" ht="18" customHeight="1" x14ac:dyDescent="0.25">
      <c r="A470" s="75">
        <f t="shared" si="174"/>
        <v>455</v>
      </c>
      <c r="B470" s="355"/>
      <c r="C470" s="355"/>
      <c r="D470" s="355"/>
      <c r="E470" s="355"/>
      <c r="F470" s="355"/>
      <c r="G470" s="355"/>
      <c r="H470" s="76">
        <f t="shared" si="154"/>
        <v>0</v>
      </c>
      <c r="I470" s="355"/>
      <c r="J470" s="355"/>
      <c r="K470" s="355"/>
      <c r="L470" s="355"/>
      <c r="M470" s="355"/>
      <c r="N470" s="355"/>
      <c r="O470" s="76">
        <f t="shared" si="155"/>
        <v>0</v>
      </c>
      <c r="P470" s="355"/>
      <c r="Q470" s="355"/>
      <c r="R470" s="355"/>
      <c r="S470" s="355"/>
      <c r="T470" s="355"/>
      <c r="U470" s="355"/>
      <c r="V470" s="76">
        <f t="shared" si="159"/>
        <v>0</v>
      </c>
      <c r="W470" s="355"/>
      <c r="X470" s="355"/>
      <c r="Y470" s="355"/>
      <c r="Z470" s="355"/>
      <c r="AA470" s="355"/>
      <c r="AB470" s="355"/>
      <c r="AC470" s="76">
        <f t="shared" si="160"/>
        <v>0</v>
      </c>
      <c r="AD470" s="355"/>
      <c r="AE470" s="355"/>
      <c r="AF470" s="355"/>
      <c r="AG470" s="355"/>
      <c r="AH470" s="355"/>
      <c r="AI470" s="355"/>
      <c r="AJ470" s="76">
        <f t="shared" si="156"/>
        <v>0</v>
      </c>
      <c r="AK470" s="355"/>
      <c r="AL470" s="355"/>
      <c r="AM470" s="355"/>
      <c r="AN470" s="355"/>
      <c r="AO470" s="355"/>
      <c r="AP470" s="355"/>
      <c r="AQ470" s="76">
        <f t="shared" si="157"/>
        <v>0</v>
      </c>
      <c r="AS470" s="75">
        <f t="shared" si="158"/>
        <v>455</v>
      </c>
      <c r="AT470" s="76">
        <f t="shared" si="161"/>
        <v>0</v>
      </c>
      <c r="AU470" s="76">
        <f t="shared" si="162"/>
        <v>0</v>
      </c>
      <c r="AV470" s="76">
        <f t="shared" si="163"/>
        <v>0</v>
      </c>
      <c r="AX470" s="75">
        <f t="shared" si="175"/>
        <v>455</v>
      </c>
      <c r="AY470" s="355"/>
      <c r="AZ470" s="355"/>
      <c r="BA470" s="355"/>
      <c r="BB470" s="355"/>
      <c r="BC470" s="355"/>
      <c r="BD470" s="355"/>
      <c r="BE470" s="76">
        <f t="shared" si="164"/>
        <v>0</v>
      </c>
      <c r="BF470" s="355"/>
      <c r="BG470" s="355"/>
      <c r="BH470" s="355"/>
      <c r="BI470" s="355"/>
      <c r="BJ470" s="355"/>
      <c r="BK470" s="355"/>
      <c r="BL470" s="76">
        <f t="shared" si="165"/>
        <v>0</v>
      </c>
      <c r="BM470" s="355"/>
      <c r="BN470" s="355"/>
      <c r="BO470" s="355"/>
      <c r="BP470" s="355"/>
      <c r="BQ470" s="355"/>
      <c r="BR470" s="355"/>
      <c r="BS470" s="76">
        <f t="shared" si="166"/>
        <v>0</v>
      </c>
      <c r="BT470" s="355"/>
      <c r="BU470" s="355"/>
      <c r="BV470" s="355"/>
      <c r="BW470" s="355"/>
      <c r="BX470" s="355"/>
      <c r="BY470" s="355"/>
      <c r="BZ470" s="76">
        <f t="shared" si="167"/>
        <v>0</v>
      </c>
      <c r="CA470" s="355"/>
      <c r="CB470" s="355"/>
      <c r="CC470" s="355"/>
      <c r="CD470" s="355"/>
      <c r="CE470" s="355"/>
      <c r="CF470" s="355"/>
      <c r="CG470" s="76">
        <f t="shared" si="168"/>
        <v>0</v>
      </c>
      <c r="CH470" s="355"/>
      <c r="CI470" s="355"/>
      <c r="CJ470" s="355"/>
      <c r="CK470" s="355"/>
      <c r="CL470" s="355"/>
      <c r="CM470" s="355"/>
      <c r="CN470" s="76">
        <f t="shared" si="169"/>
        <v>0</v>
      </c>
      <c r="CP470" s="75">
        <f t="shared" si="170"/>
        <v>455</v>
      </c>
      <c r="CQ470" s="76">
        <f t="shared" si="171"/>
        <v>0</v>
      </c>
      <c r="CR470" s="76">
        <f t="shared" si="172"/>
        <v>0</v>
      </c>
      <c r="CS470" s="76">
        <f t="shared" si="173"/>
        <v>0</v>
      </c>
    </row>
    <row r="471" spans="1:97" ht="18" customHeight="1" x14ac:dyDescent="0.25">
      <c r="A471" s="75">
        <f t="shared" si="174"/>
        <v>456</v>
      </c>
      <c r="B471" s="355"/>
      <c r="C471" s="355"/>
      <c r="D471" s="355"/>
      <c r="E471" s="355"/>
      <c r="F471" s="355"/>
      <c r="G471" s="355"/>
      <c r="H471" s="76">
        <f t="shared" si="154"/>
        <v>0</v>
      </c>
      <c r="I471" s="355"/>
      <c r="J471" s="355"/>
      <c r="K471" s="355"/>
      <c r="L471" s="355"/>
      <c r="M471" s="355"/>
      <c r="N471" s="355"/>
      <c r="O471" s="76">
        <f t="shared" si="155"/>
        <v>0</v>
      </c>
      <c r="P471" s="355"/>
      <c r="Q471" s="355"/>
      <c r="R471" s="355"/>
      <c r="S471" s="355"/>
      <c r="T471" s="355"/>
      <c r="U471" s="355"/>
      <c r="V471" s="76">
        <f t="shared" si="159"/>
        <v>0</v>
      </c>
      <c r="W471" s="355"/>
      <c r="X471" s="355"/>
      <c r="Y471" s="355"/>
      <c r="Z471" s="355"/>
      <c r="AA471" s="355"/>
      <c r="AB471" s="355"/>
      <c r="AC471" s="76">
        <f t="shared" si="160"/>
        <v>0</v>
      </c>
      <c r="AD471" s="355"/>
      <c r="AE471" s="355"/>
      <c r="AF471" s="355"/>
      <c r="AG471" s="355"/>
      <c r="AH471" s="355"/>
      <c r="AI471" s="355"/>
      <c r="AJ471" s="76">
        <f t="shared" si="156"/>
        <v>0</v>
      </c>
      <c r="AK471" s="355"/>
      <c r="AL471" s="355"/>
      <c r="AM471" s="355"/>
      <c r="AN471" s="355"/>
      <c r="AO471" s="355"/>
      <c r="AP471" s="355"/>
      <c r="AQ471" s="76">
        <f t="shared" si="157"/>
        <v>0</v>
      </c>
      <c r="AS471" s="75">
        <f t="shared" si="158"/>
        <v>456</v>
      </c>
      <c r="AT471" s="76">
        <f t="shared" si="161"/>
        <v>0</v>
      </c>
      <c r="AU471" s="76">
        <f t="shared" si="162"/>
        <v>0</v>
      </c>
      <c r="AV471" s="76">
        <f t="shared" si="163"/>
        <v>0</v>
      </c>
      <c r="AX471" s="75">
        <f t="shared" si="175"/>
        <v>456</v>
      </c>
      <c r="AY471" s="355"/>
      <c r="AZ471" s="355"/>
      <c r="BA471" s="355"/>
      <c r="BB471" s="355"/>
      <c r="BC471" s="355"/>
      <c r="BD471" s="355"/>
      <c r="BE471" s="76">
        <f t="shared" si="164"/>
        <v>0</v>
      </c>
      <c r="BF471" s="355"/>
      <c r="BG471" s="355"/>
      <c r="BH471" s="355"/>
      <c r="BI471" s="355"/>
      <c r="BJ471" s="355"/>
      <c r="BK471" s="355"/>
      <c r="BL471" s="76">
        <f t="shared" si="165"/>
        <v>0</v>
      </c>
      <c r="BM471" s="355"/>
      <c r="BN471" s="355"/>
      <c r="BO471" s="355"/>
      <c r="BP471" s="355"/>
      <c r="BQ471" s="355"/>
      <c r="BR471" s="355"/>
      <c r="BS471" s="76">
        <f t="shared" si="166"/>
        <v>0</v>
      </c>
      <c r="BT471" s="355"/>
      <c r="BU471" s="355"/>
      <c r="BV471" s="355"/>
      <c r="BW471" s="355"/>
      <c r="BX471" s="355"/>
      <c r="BY471" s="355"/>
      <c r="BZ471" s="76">
        <f t="shared" si="167"/>
        <v>0</v>
      </c>
      <c r="CA471" s="355"/>
      <c r="CB471" s="355"/>
      <c r="CC471" s="355"/>
      <c r="CD471" s="355"/>
      <c r="CE471" s="355"/>
      <c r="CF471" s="355"/>
      <c r="CG471" s="76">
        <f t="shared" si="168"/>
        <v>0</v>
      </c>
      <c r="CH471" s="355"/>
      <c r="CI471" s="355"/>
      <c r="CJ471" s="355"/>
      <c r="CK471" s="355"/>
      <c r="CL471" s="355"/>
      <c r="CM471" s="355"/>
      <c r="CN471" s="76">
        <f t="shared" si="169"/>
        <v>0</v>
      </c>
      <c r="CP471" s="75">
        <f t="shared" si="170"/>
        <v>456</v>
      </c>
      <c r="CQ471" s="76">
        <f t="shared" si="171"/>
        <v>0</v>
      </c>
      <c r="CR471" s="76">
        <f t="shared" si="172"/>
        <v>0</v>
      </c>
      <c r="CS471" s="76">
        <f t="shared" si="173"/>
        <v>0</v>
      </c>
    </row>
    <row r="472" spans="1:97" ht="18" customHeight="1" x14ac:dyDescent="0.25">
      <c r="A472" s="75">
        <f t="shared" si="174"/>
        <v>457</v>
      </c>
      <c r="B472" s="355"/>
      <c r="C472" s="355"/>
      <c r="D472" s="355"/>
      <c r="E472" s="355"/>
      <c r="F472" s="355"/>
      <c r="G472" s="355"/>
      <c r="H472" s="76">
        <f t="shared" si="154"/>
        <v>0</v>
      </c>
      <c r="I472" s="355"/>
      <c r="J472" s="355"/>
      <c r="K472" s="355"/>
      <c r="L472" s="355"/>
      <c r="M472" s="355"/>
      <c r="N472" s="355"/>
      <c r="O472" s="76">
        <f t="shared" si="155"/>
        <v>0</v>
      </c>
      <c r="P472" s="355"/>
      <c r="Q472" s="355"/>
      <c r="R472" s="355"/>
      <c r="S472" s="355"/>
      <c r="T472" s="355"/>
      <c r="U472" s="355"/>
      <c r="V472" s="76">
        <f t="shared" si="159"/>
        <v>0</v>
      </c>
      <c r="W472" s="355"/>
      <c r="X472" s="355"/>
      <c r="Y472" s="355"/>
      <c r="Z472" s="355"/>
      <c r="AA472" s="355"/>
      <c r="AB472" s="355"/>
      <c r="AC472" s="76">
        <f t="shared" si="160"/>
        <v>0</v>
      </c>
      <c r="AD472" s="355"/>
      <c r="AE472" s="355"/>
      <c r="AF472" s="355"/>
      <c r="AG472" s="355"/>
      <c r="AH472" s="355"/>
      <c r="AI472" s="355"/>
      <c r="AJ472" s="76">
        <f t="shared" si="156"/>
        <v>0</v>
      </c>
      <c r="AK472" s="355"/>
      <c r="AL472" s="355"/>
      <c r="AM472" s="355"/>
      <c r="AN472" s="355"/>
      <c r="AO472" s="355"/>
      <c r="AP472" s="355"/>
      <c r="AQ472" s="76">
        <f t="shared" si="157"/>
        <v>0</v>
      </c>
      <c r="AS472" s="75">
        <f t="shared" si="158"/>
        <v>457</v>
      </c>
      <c r="AT472" s="76">
        <f t="shared" si="161"/>
        <v>0</v>
      </c>
      <c r="AU472" s="76">
        <f t="shared" si="162"/>
        <v>0</v>
      </c>
      <c r="AV472" s="76">
        <f t="shared" si="163"/>
        <v>0</v>
      </c>
      <c r="AX472" s="75">
        <f t="shared" si="175"/>
        <v>457</v>
      </c>
      <c r="AY472" s="355"/>
      <c r="AZ472" s="355"/>
      <c r="BA472" s="355"/>
      <c r="BB472" s="355"/>
      <c r="BC472" s="355"/>
      <c r="BD472" s="355"/>
      <c r="BE472" s="76">
        <f t="shared" si="164"/>
        <v>0</v>
      </c>
      <c r="BF472" s="355"/>
      <c r="BG472" s="355"/>
      <c r="BH472" s="355"/>
      <c r="BI472" s="355"/>
      <c r="BJ472" s="355"/>
      <c r="BK472" s="355"/>
      <c r="BL472" s="76">
        <f t="shared" si="165"/>
        <v>0</v>
      </c>
      <c r="BM472" s="355"/>
      <c r="BN472" s="355"/>
      <c r="BO472" s="355"/>
      <c r="BP472" s="355"/>
      <c r="BQ472" s="355"/>
      <c r="BR472" s="355"/>
      <c r="BS472" s="76">
        <f t="shared" si="166"/>
        <v>0</v>
      </c>
      <c r="BT472" s="355"/>
      <c r="BU472" s="355"/>
      <c r="BV472" s="355"/>
      <c r="BW472" s="355"/>
      <c r="BX472" s="355"/>
      <c r="BY472" s="355"/>
      <c r="BZ472" s="76">
        <f t="shared" si="167"/>
        <v>0</v>
      </c>
      <c r="CA472" s="355"/>
      <c r="CB472" s="355"/>
      <c r="CC472" s="355"/>
      <c r="CD472" s="355"/>
      <c r="CE472" s="355"/>
      <c r="CF472" s="355"/>
      <c r="CG472" s="76">
        <f t="shared" si="168"/>
        <v>0</v>
      </c>
      <c r="CH472" s="355"/>
      <c r="CI472" s="355"/>
      <c r="CJ472" s="355"/>
      <c r="CK472" s="355"/>
      <c r="CL472" s="355"/>
      <c r="CM472" s="355"/>
      <c r="CN472" s="76">
        <f t="shared" si="169"/>
        <v>0</v>
      </c>
      <c r="CP472" s="75">
        <f t="shared" si="170"/>
        <v>457</v>
      </c>
      <c r="CQ472" s="76">
        <f t="shared" si="171"/>
        <v>0</v>
      </c>
      <c r="CR472" s="76">
        <f t="shared" si="172"/>
        <v>0</v>
      </c>
      <c r="CS472" s="76">
        <f t="shared" si="173"/>
        <v>0</v>
      </c>
    </row>
    <row r="473" spans="1:97" ht="18" customHeight="1" x14ac:dyDescent="0.25">
      <c r="A473" s="75">
        <f t="shared" si="174"/>
        <v>458</v>
      </c>
      <c r="B473" s="355"/>
      <c r="C473" s="355"/>
      <c r="D473" s="355"/>
      <c r="E473" s="355"/>
      <c r="F473" s="355"/>
      <c r="G473" s="355"/>
      <c r="H473" s="76">
        <f t="shared" si="154"/>
        <v>0</v>
      </c>
      <c r="I473" s="355"/>
      <c r="J473" s="355"/>
      <c r="K473" s="355"/>
      <c r="L473" s="355"/>
      <c r="M473" s="355"/>
      <c r="N473" s="355"/>
      <c r="O473" s="76">
        <f t="shared" si="155"/>
        <v>0</v>
      </c>
      <c r="P473" s="355"/>
      <c r="Q473" s="355"/>
      <c r="R473" s="355"/>
      <c r="S473" s="355"/>
      <c r="T473" s="355"/>
      <c r="U473" s="355"/>
      <c r="V473" s="76">
        <f t="shared" si="159"/>
        <v>0</v>
      </c>
      <c r="W473" s="355"/>
      <c r="X473" s="355"/>
      <c r="Y473" s="355"/>
      <c r="Z473" s="355"/>
      <c r="AA473" s="355"/>
      <c r="AB473" s="355"/>
      <c r="AC473" s="76">
        <f t="shared" si="160"/>
        <v>0</v>
      </c>
      <c r="AD473" s="355"/>
      <c r="AE473" s="355"/>
      <c r="AF473" s="355"/>
      <c r="AG473" s="355"/>
      <c r="AH473" s="355"/>
      <c r="AI473" s="355"/>
      <c r="AJ473" s="76">
        <f t="shared" si="156"/>
        <v>0</v>
      </c>
      <c r="AK473" s="355"/>
      <c r="AL473" s="355"/>
      <c r="AM473" s="355"/>
      <c r="AN473" s="355"/>
      <c r="AO473" s="355"/>
      <c r="AP473" s="355"/>
      <c r="AQ473" s="76">
        <f t="shared" si="157"/>
        <v>0</v>
      </c>
      <c r="AS473" s="75">
        <f t="shared" si="158"/>
        <v>458</v>
      </c>
      <c r="AT473" s="76">
        <f t="shared" si="161"/>
        <v>0</v>
      </c>
      <c r="AU473" s="76">
        <f t="shared" si="162"/>
        <v>0</v>
      </c>
      <c r="AV473" s="76">
        <f t="shared" si="163"/>
        <v>0</v>
      </c>
      <c r="AX473" s="75">
        <f t="shared" si="175"/>
        <v>458</v>
      </c>
      <c r="AY473" s="355"/>
      <c r="AZ473" s="355"/>
      <c r="BA473" s="355"/>
      <c r="BB473" s="355"/>
      <c r="BC473" s="355"/>
      <c r="BD473" s="355"/>
      <c r="BE473" s="76">
        <f t="shared" si="164"/>
        <v>0</v>
      </c>
      <c r="BF473" s="355"/>
      <c r="BG473" s="355"/>
      <c r="BH473" s="355"/>
      <c r="BI473" s="355"/>
      <c r="BJ473" s="355"/>
      <c r="BK473" s="355"/>
      <c r="BL473" s="76">
        <f t="shared" si="165"/>
        <v>0</v>
      </c>
      <c r="BM473" s="355"/>
      <c r="BN473" s="355"/>
      <c r="BO473" s="355"/>
      <c r="BP473" s="355"/>
      <c r="BQ473" s="355"/>
      <c r="BR473" s="355"/>
      <c r="BS473" s="76">
        <f t="shared" si="166"/>
        <v>0</v>
      </c>
      <c r="BT473" s="355"/>
      <c r="BU473" s="355"/>
      <c r="BV473" s="355"/>
      <c r="BW473" s="355"/>
      <c r="BX473" s="355"/>
      <c r="BY473" s="355"/>
      <c r="BZ473" s="76">
        <f t="shared" si="167"/>
        <v>0</v>
      </c>
      <c r="CA473" s="355"/>
      <c r="CB473" s="355"/>
      <c r="CC473" s="355"/>
      <c r="CD473" s="355"/>
      <c r="CE473" s="355"/>
      <c r="CF473" s="355"/>
      <c r="CG473" s="76">
        <f t="shared" si="168"/>
        <v>0</v>
      </c>
      <c r="CH473" s="355"/>
      <c r="CI473" s="355"/>
      <c r="CJ473" s="355"/>
      <c r="CK473" s="355"/>
      <c r="CL473" s="355"/>
      <c r="CM473" s="355"/>
      <c r="CN473" s="76">
        <f t="shared" si="169"/>
        <v>0</v>
      </c>
      <c r="CP473" s="75">
        <f t="shared" si="170"/>
        <v>458</v>
      </c>
      <c r="CQ473" s="76">
        <f t="shared" si="171"/>
        <v>0</v>
      </c>
      <c r="CR473" s="76">
        <f t="shared" si="172"/>
        <v>0</v>
      </c>
      <c r="CS473" s="76">
        <f t="shared" si="173"/>
        <v>0</v>
      </c>
    </row>
    <row r="474" spans="1:97" ht="18" customHeight="1" x14ac:dyDescent="0.25">
      <c r="A474" s="75">
        <f t="shared" si="174"/>
        <v>459</v>
      </c>
      <c r="B474" s="355"/>
      <c r="C474" s="355"/>
      <c r="D474" s="355"/>
      <c r="E474" s="355"/>
      <c r="F474" s="355"/>
      <c r="G474" s="355"/>
      <c r="H474" s="76">
        <f t="shared" si="154"/>
        <v>0</v>
      </c>
      <c r="I474" s="355"/>
      <c r="J474" s="355"/>
      <c r="K474" s="355"/>
      <c r="L474" s="355"/>
      <c r="M474" s="355"/>
      <c r="N474" s="355"/>
      <c r="O474" s="76">
        <f t="shared" si="155"/>
        <v>0</v>
      </c>
      <c r="P474" s="355"/>
      <c r="Q474" s="355"/>
      <c r="R474" s="355"/>
      <c r="S474" s="355"/>
      <c r="T474" s="355"/>
      <c r="U474" s="355"/>
      <c r="V474" s="76">
        <f t="shared" si="159"/>
        <v>0</v>
      </c>
      <c r="W474" s="355"/>
      <c r="X474" s="355"/>
      <c r="Y474" s="355"/>
      <c r="Z474" s="355"/>
      <c r="AA474" s="355"/>
      <c r="AB474" s="355"/>
      <c r="AC474" s="76">
        <f t="shared" si="160"/>
        <v>0</v>
      </c>
      <c r="AD474" s="355"/>
      <c r="AE474" s="355"/>
      <c r="AF474" s="355"/>
      <c r="AG474" s="355"/>
      <c r="AH474" s="355"/>
      <c r="AI474" s="355"/>
      <c r="AJ474" s="76">
        <f t="shared" si="156"/>
        <v>0</v>
      </c>
      <c r="AK474" s="355"/>
      <c r="AL474" s="355"/>
      <c r="AM474" s="355"/>
      <c r="AN474" s="355"/>
      <c r="AO474" s="355"/>
      <c r="AP474" s="355"/>
      <c r="AQ474" s="76">
        <f t="shared" si="157"/>
        <v>0</v>
      </c>
      <c r="AS474" s="75">
        <f t="shared" si="158"/>
        <v>459</v>
      </c>
      <c r="AT474" s="76">
        <f t="shared" si="161"/>
        <v>0</v>
      </c>
      <c r="AU474" s="76">
        <f t="shared" si="162"/>
        <v>0</v>
      </c>
      <c r="AV474" s="76">
        <f t="shared" si="163"/>
        <v>0</v>
      </c>
      <c r="AX474" s="75">
        <f t="shared" si="175"/>
        <v>459</v>
      </c>
      <c r="AY474" s="355"/>
      <c r="AZ474" s="355"/>
      <c r="BA474" s="355"/>
      <c r="BB474" s="355"/>
      <c r="BC474" s="355"/>
      <c r="BD474" s="355"/>
      <c r="BE474" s="76">
        <f t="shared" si="164"/>
        <v>0</v>
      </c>
      <c r="BF474" s="355"/>
      <c r="BG474" s="355"/>
      <c r="BH474" s="355"/>
      <c r="BI474" s="355"/>
      <c r="BJ474" s="355"/>
      <c r="BK474" s="355"/>
      <c r="BL474" s="76">
        <f t="shared" si="165"/>
        <v>0</v>
      </c>
      <c r="BM474" s="355"/>
      <c r="BN474" s="355"/>
      <c r="BO474" s="355"/>
      <c r="BP474" s="355"/>
      <c r="BQ474" s="355"/>
      <c r="BR474" s="355"/>
      <c r="BS474" s="76">
        <f t="shared" si="166"/>
        <v>0</v>
      </c>
      <c r="BT474" s="355"/>
      <c r="BU474" s="355"/>
      <c r="BV474" s="355"/>
      <c r="BW474" s="355"/>
      <c r="BX474" s="355"/>
      <c r="BY474" s="355"/>
      <c r="BZ474" s="76">
        <f t="shared" si="167"/>
        <v>0</v>
      </c>
      <c r="CA474" s="355"/>
      <c r="CB474" s="355"/>
      <c r="CC474" s="355"/>
      <c r="CD474" s="355"/>
      <c r="CE474" s="355"/>
      <c r="CF474" s="355"/>
      <c r="CG474" s="76">
        <f t="shared" si="168"/>
        <v>0</v>
      </c>
      <c r="CH474" s="355"/>
      <c r="CI474" s="355"/>
      <c r="CJ474" s="355"/>
      <c r="CK474" s="355"/>
      <c r="CL474" s="355"/>
      <c r="CM474" s="355"/>
      <c r="CN474" s="76">
        <f t="shared" si="169"/>
        <v>0</v>
      </c>
      <c r="CP474" s="75">
        <f t="shared" si="170"/>
        <v>459</v>
      </c>
      <c r="CQ474" s="76">
        <f t="shared" si="171"/>
        <v>0</v>
      </c>
      <c r="CR474" s="76">
        <f t="shared" si="172"/>
        <v>0</v>
      </c>
      <c r="CS474" s="76">
        <f t="shared" si="173"/>
        <v>0</v>
      </c>
    </row>
    <row r="475" spans="1:97" ht="18" customHeight="1" x14ac:dyDescent="0.25">
      <c r="A475" s="75">
        <f t="shared" si="174"/>
        <v>460</v>
      </c>
      <c r="B475" s="355"/>
      <c r="C475" s="355"/>
      <c r="D475" s="355"/>
      <c r="E475" s="355"/>
      <c r="F475" s="355"/>
      <c r="G475" s="355"/>
      <c r="H475" s="76">
        <f t="shared" si="154"/>
        <v>0</v>
      </c>
      <c r="I475" s="355"/>
      <c r="J475" s="355"/>
      <c r="K475" s="355"/>
      <c r="L475" s="355"/>
      <c r="M475" s="355"/>
      <c r="N475" s="355"/>
      <c r="O475" s="76">
        <f t="shared" si="155"/>
        <v>0</v>
      </c>
      <c r="P475" s="355"/>
      <c r="Q475" s="355"/>
      <c r="R475" s="355"/>
      <c r="S475" s="355"/>
      <c r="T475" s="355"/>
      <c r="U475" s="355"/>
      <c r="V475" s="76">
        <f t="shared" si="159"/>
        <v>0</v>
      </c>
      <c r="W475" s="355"/>
      <c r="X475" s="355"/>
      <c r="Y475" s="355"/>
      <c r="Z475" s="355"/>
      <c r="AA475" s="355"/>
      <c r="AB475" s="355"/>
      <c r="AC475" s="76">
        <f t="shared" si="160"/>
        <v>0</v>
      </c>
      <c r="AD475" s="355"/>
      <c r="AE475" s="355"/>
      <c r="AF475" s="355"/>
      <c r="AG475" s="355"/>
      <c r="AH475" s="355"/>
      <c r="AI475" s="355"/>
      <c r="AJ475" s="76">
        <f t="shared" si="156"/>
        <v>0</v>
      </c>
      <c r="AK475" s="355"/>
      <c r="AL475" s="355"/>
      <c r="AM475" s="355"/>
      <c r="AN475" s="355"/>
      <c r="AO475" s="355"/>
      <c r="AP475" s="355"/>
      <c r="AQ475" s="76">
        <f t="shared" si="157"/>
        <v>0</v>
      </c>
      <c r="AS475" s="75">
        <f t="shared" si="158"/>
        <v>460</v>
      </c>
      <c r="AT475" s="76">
        <f t="shared" si="161"/>
        <v>0</v>
      </c>
      <c r="AU475" s="76">
        <f t="shared" si="162"/>
        <v>0</v>
      </c>
      <c r="AV475" s="76">
        <f t="shared" si="163"/>
        <v>0</v>
      </c>
      <c r="AX475" s="75">
        <f t="shared" si="175"/>
        <v>460</v>
      </c>
      <c r="AY475" s="355"/>
      <c r="AZ475" s="355"/>
      <c r="BA475" s="355"/>
      <c r="BB475" s="355"/>
      <c r="BC475" s="355"/>
      <c r="BD475" s="355"/>
      <c r="BE475" s="76">
        <f t="shared" si="164"/>
        <v>0</v>
      </c>
      <c r="BF475" s="355"/>
      <c r="BG475" s="355"/>
      <c r="BH475" s="355"/>
      <c r="BI475" s="355"/>
      <c r="BJ475" s="355"/>
      <c r="BK475" s="355"/>
      <c r="BL475" s="76">
        <f t="shared" si="165"/>
        <v>0</v>
      </c>
      <c r="BM475" s="355"/>
      <c r="BN475" s="355"/>
      <c r="BO475" s="355"/>
      <c r="BP475" s="355"/>
      <c r="BQ475" s="355"/>
      <c r="BR475" s="355"/>
      <c r="BS475" s="76">
        <f t="shared" si="166"/>
        <v>0</v>
      </c>
      <c r="BT475" s="355"/>
      <c r="BU475" s="355"/>
      <c r="BV475" s="355"/>
      <c r="BW475" s="355"/>
      <c r="BX475" s="355"/>
      <c r="BY475" s="355"/>
      <c r="BZ475" s="76">
        <f t="shared" si="167"/>
        <v>0</v>
      </c>
      <c r="CA475" s="355"/>
      <c r="CB475" s="355"/>
      <c r="CC475" s="355"/>
      <c r="CD475" s="355"/>
      <c r="CE475" s="355"/>
      <c r="CF475" s="355"/>
      <c r="CG475" s="76">
        <f t="shared" si="168"/>
        <v>0</v>
      </c>
      <c r="CH475" s="355"/>
      <c r="CI475" s="355"/>
      <c r="CJ475" s="355"/>
      <c r="CK475" s="355"/>
      <c r="CL475" s="355"/>
      <c r="CM475" s="355"/>
      <c r="CN475" s="76">
        <f t="shared" si="169"/>
        <v>0</v>
      </c>
      <c r="CP475" s="75">
        <f t="shared" si="170"/>
        <v>460</v>
      </c>
      <c r="CQ475" s="76">
        <f t="shared" si="171"/>
        <v>0</v>
      </c>
      <c r="CR475" s="76">
        <f t="shared" si="172"/>
        <v>0</v>
      </c>
      <c r="CS475" s="76">
        <f t="shared" si="173"/>
        <v>0</v>
      </c>
    </row>
    <row r="476" spans="1:97" ht="18" customHeight="1" x14ac:dyDescent="0.25">
      <c r="A476" s="75">
        <f t="shared" si="174"/>
        <v>461</v>
      </c>
      <c r="B476" s="355"/>
      <c r="C476" s="355"/>
      <c r="D476" s="355"/>
      <c r="E476" s="355"/>
      <c r="F476" s="355"/>
      <c r="G476" s="355"/>
      <c r="H476" s="76">
        <f t="shared" si="154"/>
        <v>0</v>
      </c>
      <c r="I476" s="355"/>
      <c r="J476" s="355"/>
      <c r="K476" s="355"/>
      <c r="L476" s="355"/>
      <c r="M476" s="355"/>
      <c r="N476" s="355"/>
      <c r="O476" s="76">
        <f t="shared" si="155"/>
        <v>0</v>
      </c>
      <c r="P476" s="355"/>
      <c r="Q476" s="355"/>
      <c r="R476" s="355"/>
      <c r="S476" s="355"/>
      <c r="T476" s="355"/>
      <c r="U476" s="355"/>
      <c r="V476" s="76">
        <f t="shared" si="159"/>
        <v>0</v>
      </c>
      <c r="W476" s="355"/>
      <c r="X476" s="355"/>
      <c r="Y476" s="355"/>
      <c r="Z476" s="355"/>
      <c r="AA476" s="355"/>
      <c r="AB476" s="355"/>
      <c r="AC476" s="76">
        <f t="shared" si="160"/>
        <v>0</v>
      </c>
      <c r="AD476" s="355"/>
      <c r="AE476" s="355"/>
      <c r="AF476" s="355"/>
      <c r="AG476" s="355"/>
      <c r="AH476" s="355"/>
      <c r="AI476" s="355"/>
      <c r="AJ476" s="76">
        <f t="shared" si="156"/>
        <v>0</v>
      </c>
      <c r="AK476" s="355"/>
      <c r="AL476" s="355"/>
      <c r="AM476" s="355"/>
      <c r="AN476" s="355"/>
      <c r="AO476" s="355"/>
      <c r="AP476" s="355"/>
      <c r="AQ476" s="76">
        <f t="shared" si="157"/>
        <v>0</v>
      </c>
      <c r="AS476" s="75">
        <f t="shared" si="158"/>
        <v>461</v>
      </c>
      <c r="AT476" s="76">
        <f t="shared" si="161"/>
        <v>0</v>
      </c>
      <c r="AU476" s="76">
        <f t="shared" si="162"/>
        <v>0</v>
      </c>
      <c r="AV476" s="76">
        <f t="shared" si="163"/>
        <v>0</v>
      </c>
      <c r="AX476" s="75">
        <f t="shared" si="175"/>
        <v>461</v>
      </c>
      <c r="AY476" s="355"/>
      <c r="AZ476" s="355"/>
      <c r="BA476" s="355"/>
      <c r="BB476" s="355"/>
      <c r="BC476" s="355"/>
      <c r="BD476" s="355"/>
      <c r="BE476" s="76">
        <f t="shared" si="164"/>
        <v>0</v>
      </c>
      <c r="BF476" s="355"/>
      <c r="BG476" s="355"/>
      <c r="BH476" s="355"/>
      <c r="BI476" s="355"/>
      <c r="BJ476" s="355"/>
      <c r="BK476" s="355"/>
      <c r="BL476" s="76">
        <f t="shared" si="165"/>
        <v>0</v>
      </c>
      <c r="BM476" s="355"/>
      <c r="BN476" s="355"/>
      <c r="BO476" s="355"/>
      <c r="BP476" s="355"/>
      <c r="BQ476" s="355"/>
      <c r="BR476" s="355"/>
      <c r="BS476" s="76">
        <f t="shared" si="166"/>
        <v>0</v>
      </c>
      <c r="BT476" s="355"/>
      <c r="BU476" s="355"/>
      <c r="BV476" s="355"/>
      <c r="BW476" s="355"/>
      <c r="BX476" s="355"/>
      <c r="BY476" s="355"/>
      <c r="BZ476" s="76">
        <f t="shared" si="167"/>
        <v>0</v>
      </c>
      <c r="CA476" s="355"/>
      <c r="CB476" s="355"/>
      <c r="CC476" s="355"/>
      <c r="CD476" s="355"/>
      <c r="CE476" s="355"/>
      <c r="CF476" s="355"/>
      <c r="CG476" s="76">
        <f t="shared" si="168"/>
        <v>0</v>
      </c>
      <c r="CH476" s="355"/>
      <c r="CI476" s="355"/>
      <c r="CJ476" s="355"/>
      <c r="CK476" s="355"/>
      <c r="CL476" s="355"/>
      <c r="CM476" s="355"/>
      <c r="CN476" s="76">
        <f t="shared" si="169"/>
        <v>0</v>
      </c>
      <c r="CP476" s="75">
        <f t="shared" si="170"/>
        <v>461</v>
      </c>
      <c r="CQ476" s="76">
        <f t="shared" si="171"/>
        <v>0</v>
      </c>
      <c r="CR476" s="76">
        <f t="shared" si="172"/>
        <v>0</v>
      </c>
      <c r="CS476" s="76">
        <f t="shared" si="173"/>
        <v>0</v>
      </c>
    </row>
    <row r="477" spans="1:97" ht="18" customHeight="1" x14ac:dyDescent="0.25">
      <c r="A477" s="75">
        <f t="shared" si="174"/>
        <v>462</v>
      </c>
      <c r="B477" s="355"/>
      <c r="C477" s="355"/>
      <c r="D477" s="355"/>
      <c r="E477" s="355"/>
      <c r="F477" s="355"/>
      <c r="G477" s="355"/>
      <c r="H477" s="76">
        <f t="shared" si="154"/>
        <v>0</v>
      </c>
      <c r="I477" s="355"/>
      <c r="J477" s="355"/>
      <c r="K477" s="355"/>
      <c r="L477" s="355"/>
      <c r="M477" s="355"/>
      <c r="N477" s="355"/>
      <c r="O477" s="76">
        <f t="shared" si="155"/>
        <v>0</v>
      </c>
      <c r="P477" s="355"/>
      <c r="Q477" s="355"/>
      <c r="R477" s="355"/>
      <c r="S477" s="355"/>
      <c r="T477" s="355"/>
      <c r="U477" s="355"/>
      <c r="V477" s="76">
        <f t="shared" si="159"/>
        <v>0</v>
      </c>
      <c r="W477" s="355"/>
      <c r="X477" s="355"/>
      <c r="Y477" s="355"/>
      <c r="Z477" s="355"/>
      <c r="AA477" s="355"/>
      <c r="AB477" s="355"/>
      <c r="AC477" s="76">
        <f t="shared" si="160"/>
        <v>0</v>
      </c>
      <c r="AD477" s="355"/>
      <c r="AE477" s="355"/>
      <c r="AF477" s="355"/>
      <c r="AG477" s="355"/>
      <c r="AH477" s="355"/>
      <c r="AI477" s="355"/>
      <c r="AJ477" s="76">
        <f t="shared" si="156"/>
        <v>0</v>
      </c>
      <c r="AK477" s="355"/>
      <c r="AL477" s="355"/>
      <c r="AM477" s="355"/>
      <c r="AN477" s="355"/>
      <c r="AO477" s="355"/>
      <c r="AP477" s="355"/>
      <c r="AQ477" s="76">
        <f t="shared" si="157"/>
        <v>0</v>
      </c>
      <c r="AS477" s="75">
        <f t="shared" si="158"/>
        <v>462</v>
      </c>
      <c r="AT477" s="76">
        <f t="shared" si="161"/>
        <v>0</v>
      </c>
      <c r="AU477" s="76">
        <f t="shared" si="162"/>
        <v>0</v>
      </c>
      <c r="AV477" s="76">
        <f t="shared" si="163"/>
        <v>0</v>
      </c>
      <c r="AX477" s="75">
        <f t="shared" si="175"/>
        <v>462</v>
      </c>
      <c r="AY477" s="355"/>
      <c r="AZ477" s="355"/>
      <c r="BA477" s="355"/>
      <c r="BB477" s="355"/>
      <c r="BC477" s="355"/>
      <c r="BD477" s="355"/>
      <c r="BE477" s="76">
        <f t="shared" si="164"/>
        <v>0</v>
      </c>
      <c r="BF477" s="355"/>
      <c r="BG477" s="355"/>
      <c r="BH477" s="355"/>
      <c r="BI477" s="355"/>
      <c r="BJ477" s="355"/>
      <c r="BK477" s="355"/>
      <c r="BL477" s="76">
        <f t="shared" si="165"/>
        <v>0</v>
      </c>
      <c r="BM477" s="355"/>
      <c r="BN477" s="355"/>
      <c r="BO477" s="355"/>
      <c r="BP477" s="355"/>
      <c r="BQ477" s="355"/>
      <c r="BR477" s="355"/>
      <c r="BS477" s="76">
        <f t="shared" si="166"/>
        <v>0</v>
      </c>
      <c r="BT477" s="355"/>
      <c r="BU477" s="355"/>
      <c r="BV477" s="355"/>
      <c r="BW477" s="355"/>
      <c r="BX477" s="355"/>
      <c r="BY477" s="355"/>
      <c r="BZ477" s="76">
        <f t="shared" si="167"/>
        <v>0</v>
      </c>
      <c r="CA477" s="355"/>
      <c r="CB477" s="355"/>
      <c r="CC477" s="355"/>
      <c r="CD477" s="355"/>
      <c r="CE477" s="355"/>
      <c r="CF477" s="355"/>
      <c r="CG477" s="76">
        <f t="shared" si="168"/>
        <v>0</v>
      </c>
      <c r="CH477" s="355"/>
      <c r="CI477" s="355"/>
      <c r="CJ477" s="355"/>
      <c r="CK477" s="355"/>
      <c r="CL477" s="355"/>
      <c r="CM477" s="355"/>
      <c r="CN477" s="76">
        <f t="shared" si="169"/>
        <v>0</v>
      </c>
      <c r="CP477" s="75">
        <f t="shared" si="170"/>
        <v>462</v>
      </c>
      <c r="CQ477" s="76">
        <f t="shared" si="171"/>
        <v>0</v>
      </c>
      <c r="CR477" s="76">
        <f t="shared" si="172"/>
        <v>0</v>
      </c>
      <c r="CS477" s="76">
        <f t="shared" si="173"/>
        <v>0</v>
      </c>
    </row>
    <row r="478" spans="1:97" ht="18" customHeight="1" x14ac:dyDescent="0.25">
      <c r="A478" s="75">
        <f t="shared" si="174"/>
        <v>463</v>
      </c>
      <c r="B478" s="355"/>
      <c r="C478" s="355"/>
      <c r="D478" s="355"/>
      <c r="E478" s="355"/>
      <c r="F478" s="355"/>
      <c r="G478" s="355"/>
      <c r="H478" s="76">
        <f t="shared" si="154"/>
        <v>0</v>
      </c>
      <c r="I478" s="355"/>
      <c r="J478" s="355"/>
      <c r="K478" s="355"/>
      <c r="L478" s="355"/>
      <c r="M478" s="355"/>
      <c r="N478" s="355"/>
      <c r="O478" s="76">
        <f t="shared" si="155"/>
        <v>0</v>
      </c>
      <c r="P478" s="355"/>
      <c r="Q478" s="355"/>
      <c r="R478" s="355"/>
      <c r="S478" s="355"/>
      <c r="T478" s="355"/>
      <c r="U478" s="355"/>
      <c r="V478" s="76">
        <f t="shared" si="159"/>
        <v>0</v>
      </c>
      <c r="W478" s="355"/>
      <c r="X478" s="355"/>
      <c r="Y478" s="355"/>
      <c r="Z478" s="355"/>
      <c r="AA478" s="355"/>
      <c r="AB478" s="355"/>
      <c r="AC478" s="76">
        <f t="shared" si="160"/>
        <v>0</v>
      </c>
      <c r="AD478" s="355"/>
      <c r="AE478" s="355"/>
      <c r="AF478" s="355"/>
      <c r="AG478" s="355"/>
      <c r="AH478" s="355"/>
      <c r="AI478" s="355"/>
      <c r="AJ478" s="76">
        <f t="shared" si="156"/>
        <v>0</v>
      </c>
      <c r="AK478" s="355"/>
      <c r="AL478" s="355"/>
      <c r="AM478" s="355"/>
      <c r="AN478" s="355"/>
      <c r="AO478" s="355"/>
      <c r="AP478" s="355"/>
      <c r="AQ478" s="76">
        <f t="shared" si="157"/>
        <v>0</v>
      </c>
      <c r="AS478" s="75">
        <f t="shared" si="158"/>
        <v>463</v>
      </c>
      <c r="AT478" s="76">
        <f t="shared" si="161"/>
        <v>0</v>
      </c>
      <c r="AU478" s="76">
        <f t="shared" si="162"/>
        <v>0</v>
      </c>
      <c r="AV478" s="76">
        <f t="shared" si="163"/>
        <v>0</v>
      </c>
      <c r="AX478" s="75">
        <f t="shared" si="175"/>
        <v>463</v>
      </c>
      <c r="AY478" s="355"/>
      <c r="AZ478" s="355"/>
      <c r="BA478" s="355"/>
      <c r="BB478" s="355"/>
      <c r="BC478" s="355"/>
      <c r="BD478" s="355"/>
      <c r="BE478" s="76">
        <f t="shared" si="164"/>
        <v>0</v>
      </c>
      <c r="BF478" s="355"/>
      <c r="BG478" s="355"/>
      <c r="BH478" s="355"/>
      <c r="BI478" s="355"/>
      <c r="BJ478" s="355"/>
      <c r="BK478" s="355"/>
      <c r="BL478" s="76">
        <f t="shared" si="165"/>
        <v>0</v>
      </c>
      <c r="BM478" s="355"/>
      <c r="BN478" s="355"/>
      <c r="BO478" s="355"/>
      <c r="BP478" s="355"/>
      <c r="BQ478" s="355"/>
      <c r="BR478" s="355"/>
      <c r="BS478" s="76">
        <f t="shared" si="166"/>
        <v>0</v>
      </c>
      <c r="BT478" s="355"/>
      <c r="BU478" s="355"/>
      <c r="BV478" s="355"/>
      <c r="BW478" s="355"/>
      <c r="BX478" s="355"/>
      <c r="BY478" s="355"/>
      <c r="BZ478" s="76">
        <f t="shared" si="167"/>
        <v>0</v>
      </c>
      <c r="CA478" s="355"/>
      <c r="CB478" s="355"/>
      <c r="CC478" s="355"/>
      <c r="CD478" s="355"/>
      <c r="CE478" s="355"/>
      <c r="CF478" s="355"/>
      <c r="CG478" s="76">
        <f t="shared" si="168"/>
        <v>0</v>
      </c>
      <c r="CH478" s="355"/>
      <c r="CI478" s="355"/>
      <c r="CJ478" s="355"/>
      <c r="CK478" s="355"/>
      <c r="CL478" s="355"/>
      <c r="CM478" s="355"/>
      <c r="CN478" s="76">
        <f t="shared" si="169"/>
        <v>0</v>
      </c>
      <c r="CP478" s="75">
        <f t="shared" si="170"/>
        <v>463</v>
      </c>
      <c r="CQ478" s="76">
        <f t="shared" si="171"/>
        <v>0</v>
      </c>
      <c r="CR478" s="76">
        <f t="shared" si="172"/>
        <v>0</v>
      </c>
      <c r="CS478" s="76">
        <f t="shared" si="173"/>
        <v>0</v>
      </c>
    </row>
    <row r="479" spans="1:97" ht="18" customHeight="1" x14ac:dyDescent="0.25">
      <c r="A479" s="75">
        <f t="shared" si="174"/>
        <v>464</v>
      </c>
      <c r="B479" s="355"/>
      <c r="C479" s="355"/>
      <c r="D479" s="355"/>
      <c r="E479" s="355"/>
      <c r="F479" s="355"/>
      <c r="G479" s="355"/>
      <c r="H479" s="76">
        <f t="shared" si="154"/>
        <v>0</v>
      </c>
      <c r="I479" s="355"/>
      <c r="J479" s="355"/>
      <c r="K479" s="355"/>
      <c r="L479" s="355"/>
      <c r="M479" s="355"/>
      <c r="N479" s="355"/>
      <c r="O479" s="76">
        <f t="shared" si="155"/>
        <v>0</v>
      </c>
      <c r="P479" s="355"/>
      <c r="Q479" s="355"/>
      <c r="R479" s="355"/>
      <c r="S479" s="355"/>
      <c r="T479" s="355"/>
      <c r="U479" s="355"/>
      <c r="V479" s="76">
        <f t="shared" si="159"/>
        <v>0</v>
      </c>
      <c r="W479" s="355"/>
      <c r="X479" s="355"/>
      <c r="Y479" s="355"/>
      <c r="Z479" s="355"/>
      <c r="AA479" s="355"/>
      <c r="AB479" s="355"/>
      <c r="AC479" s="76">
        <f t="shared" si="160"/>
        <v>0</v>
      </c>
      <c r="AD479" s="355"/>
      <c r="AE479" s="355"/>
      <c r="AF479" s="355"/>
      <c r="AG479" s="355"/>
      <c r="AH479" s="355"/>
      <c r="AI479" s="355"/>
      <c r="AJ479" s="76">
        <f t="shared" si="156"/>
        <v>0</v>
      </c>
      <c r="AK479" s="355"/>
      <c r="AL479" s="355"/>
      <c r="AM479" s="355"/>
      <c r="AN479" s="355"/>
      <c r="AO479" s="355"/>
      <c r="AP479" s="355"/>
      <c r="AQ479" s="76">
        <f t="shared" si="157"/>
        <v>0</v>
      </c>
      <c r="AS479" s="75">
        <f t="shared" si="158"/>
        <v>464</v>
      </c>
      <c r="AT479" s="76">
        <f t="shared" si="161"/>
        <v>0</v>
      </c>
      <c r="AU479" s="76">
        <f t="shared" si="162"/>
        <v>0</v>
      </c>
      <c r="AV479" s="76">
        <f t="shared" si="163"/>
        <v>0</v>
      </c>
      <c r="AX479" s="75">
        <f t="shared" si="175"/>
        <v>464</v>
      </c>
      <c r="AY479" s="355"/>
      <c r="AZ479" s="355"/>
      <c r="BA479" s="355"/>
      <c r="BB479" s="355"/>
      <c r="BC479" s="355"/>
      <c r="BD479" s="355"/>
      <c r="BE479" s="76">
        <f t="shared" si="164"/>
        <v>0</v>
      </c>
      <c r="BF479" s="355"/>
      <c r="BG479" s="355"/>
      <c r="BH479" s="355"/>
      <c r="BI479" s="355"/>
      <c r="BJ479" s="355"/>
      <c r="BK479" s="355"/>
      <c r="BL479" s="76">
        <f t="shared" si="165"/>
        <v>0</v>
      </c>
      <c r="BM479" s="355"/>
      <c r="BN479" s="355"/>
      <c r="BO479" s="355"/>
      <c r="BP479" s="355"/>
      <c r="BQ479" s="355"/>
      <c r="BR479" s="355"/>
      <c r="BS479" s="76">
        <f t="shared" si="166"/>
        <v>0</v>
      </c>
      <c r="BT479" s="355"/>
      <c r="BU479" s="355"/>
      <c r="BV479" s="355"/>
      <c r="BW479" s="355"/>
      <c r="BX479" s="355"/>
      <c r="BY479" s="355"/>
      <c r="BZ479" s="76">
        <f t="shared" si="167"/>
        <v>0</v>
      </c>
      <c r="CA479" s="355"/>
      <c r="CB479" s="355"/>
      <c r="CC479" s="355"/>
      <c r="CD479" s="355"/>
      <c r="CE479" s="355"/>
      <c r="CF479" s="355"/>
      <c r="CG479" s="76">
        <f t="shared" si="168"/>
        <v>0</v>
      </c>
      <c r="CH479" s="355"/>
      <c r="CI479" s="355"/>
      <c r="CJ479" s="355"/>
      <c r="CK479" s="355"/>
      <c r="CL479" s="355"/>
      <c r="CM479" s="355"/>
      <c r="CN479" s="76">
        <f t="shared" si="169"/>
        <v>0</v>
      </c>
      <c r="CP479" s="75">
        <f t="shared" si="170"/>
        <v>464</v>
      </c>
      <c r="CQ479" s="76">
        <f t="shared" si="171"/>
        <v>0</v>
      </c>
      <c r="CR479" s="76">
        <f t="shared" si="172"/>
        <v>0</v>
      </c>
      <c r="CS479" s="76">
        <f t="shared" si="173"/>
        <v>0</v>
      </c>
    </row>
    <row r="480" spans="1:97" ht="18" customHeight="1" x14ac:dyDescent="0.25">
      <c r="A480" s="75">
        <f t="shared" si="174"/>
        <v>465</v>
      </c>
      <c r="B480" s="355"/>
      <c r="C480" s="355"/>
      <c r="D480" s="355"/>
      <c r="E480" s="355"/>
      <c r="F480" s="355"/>
      <c r="G480" s="355"/>
      <c r="H480" s="76">
        <f t="shared" si="154"/>
        <v>0</v>
      </c>
      <c r="I480" s="355"/>
      <c r="J480" s="355"/>
      <c r="K480" s="355"/>
      <c r="L480" s="355"/>
      <c r="M480" s="355"/>
      <c r="N480" s="355"/>
      <c r="O480" s="76">
        <f t="shared" si="155"/>
        <v>0</v>
      </c>
      <c r="P480" s="355"/>
      <c r="Q480" s="355"/>
      <c r="R480" s="355"/>
      <c r="S480" s="355"/>
      <c r="T480" s="355"/>
      <c r="U480" s="355"/>
      <c r="V480" s="76">
        <f t="shared" si="159"/>
        <v>0</v>
      </c>
      <c r="W480" s="355"/>
      <c r="X480" s="355"/>
      <c r="Y480" s="355"/>
      <c r="Z480" s="355"/>
      <c r="AA480" s="355"/>
      <c r="AB480" s="355"/>
      <c r="AC480" s="76">
        <f t="shared" si="160"/>
        <v>0</v>
      </c>
      <c r="AD480" s="355"/>
      <c r="AE480" s="355"/>
      <c r="AF480" s="355"/>
      <c r="AG480" s="355"/>
      <c r="AH480" s="355"/>
      <c r="AI480" s="355"/>
      <c r="AJ480" s="76">
        <f t="shared" si="156"/>
        <v>0</v>
      </c>
      <c r="AK480" s="355"/>
      <c r="AL480" s="355"/>
      <c r="AM480" s="355"/>
      <c r="AN480" s="355"/>
      <c r="AO480" s="355"/>
      <c r="AP480" s="355"/>
      <c r="AQ480" s="76">
        <f t="shared" si="157"/>
        <v>0</v>
      </c>
      <c r="AS480" s="75">
        <f t="shared" si="158"/>
        <v>465</v>
      </c>
      <c r="AT480" s="76">
        <f t="shared" si="161"/>
        <v>0</v>
      </c>
      <c r="AU480" s="76">
        <f t="shared" si="162"/>
        <v>0</v>
      </c>
      <c r="AV480" s="76">
        <f t="shared" si="163"/>
        <v>0</v>
      </c>
      <c r="AX480" s="75">
        <f t="shared" si="175"/>
        <v>465</v>
      </c>
      <c r="AY480" s="355"/>
      <c r="AZ480" s="355"/>
      <c r="BA480" s="355"/>
      <c r="BB480" s="355"/>
      <c r="BC480" s="355"/>
      <c r="BD480" s="355"/>
      <c r="BE480" s="76">
        <f t="shared" si="164"/>
        <v>0</v>
      </c>
      <c r="BF480" s="355"/>
      <c r="BG480" s="355"/>
      <c r="BH480" s="355"/>
      <c r="BI480" s="355"/>
      <c r="BJ480" s="355"/>
      <c r="BK480" s="355"/>
      <c r="BL480" s="76">
        <f t="shared" si="165"/>
        <v>0</v>
      </c>
      <c r="BM480" s="355"/>
      <c r="BN480" s="355"/>
      <c r="BO480" s="355"/>
      <c r="BP480" s="355"/>
      <c r="BQ480" s="355"/>
      <c r="BR480" s="355"/>
      <c r="BS480" s="76">
        <f t="shared" si="166"/>
        <v>0</v>
      </c>
      <c r="BT480" s="355"/>
      <c r="BU480" s="355"/>
      <c r="BV480" s="355"/>
      <c r="BW480" s="355"/>
      <c r="BX480" s="355"/>
      <c r="BY480" s="355"/>
      <c r="BZ480" s="76">
        <f t="shared" si="167"/>
        <v>0</v>
      </c>
      <c r="CA480" s="355"/>
      <c r="CB480" s="355"/>
      <c r="CC480" s="355"/>
      <c r="CD480" s="355"/>
      <c r="CE480" s="355"/>
      <c r="CF480" s="355"/>
      <c r="CG480" s="76">
        <f t="shared" si="168"/>
        <v>0</v>
      </c>
      <c r="CH480" s="355"/>
      <c r="CI480" s="355"/>
      <c r="CJ480" s="355"/>
      <c r="CK480" s="355"/>
      <c r="CL480" s="355"/>
      <c r="CM480" s="355"/>
      <c r="CN480" s="76">
        <f t="shared" si="169"/>
        <v>0</v>
      </c>
      <c r="CP480" s="75">
        <f t="shared" si="170"/>
        <v>465</v>
      </c>
      <c r="CQ480" s="76">
        <f t="shared" si="171"/>
        <v>0</v>
      </c>
      <c r="CR480" s="76">
        <f t="shared" si="172"/>
        <v>0</v>
      </c>
      <c r="CS480" s="76">
        <f t="shared" si="173"/>
        <v>0</v>
      </c>
    </row>
    <row r="481" spans="1:97" ht="18" customHeight="1" x14ac:dyDescent="0.25">
      <c r="A481" s="75">
        <f t="shared" si="174"/>
        <v>466</v>
      </c>
      <c r="B481" s="355"/>
      <c r="C481" s="355"/>
      <c r="D481" s="355"/>
      <c r="E481" s="355"/>
      <c r="F481" s="355"/>
      <c r="G481" s="355"/>
      <c r="H481" s="76">
        <f t="shared" si="154"/>
        <v>0</v>
      </c>
      <c r="I481" s="355"/>
      <c r="J481" s="355"/>
      <c r="K481" s="355"/>
      <c r="L481" s="355"/>
      <c r="M481" s="355"/>
      <c r="N481" s="355"/>
      <c r="O481" s="76">
        <f t="shared" si="155"/>
        <v>0</v>
      </c>
      <c r="P481" s="355"/>
      <c r="Q481" s="355"/>
      <c r="R481" s="355"/>
      <c r="S481" s="355"/>
      <c r="T481" s="355"/>
      <c r="U481" s="355"/>
      <c r="V481" s="76">
        <f t="shared" si="159"/>
        <v>0</v>
      </c>
      <c r="W481" s="355"/>
      <c r="X481" s="355"/>
      <c r="Y481" s="355"/>
      <c r="Z481" s="355"/>
      <c r="AA481" s="355"/>
      <c r="AB481" s="355"/>
      <c r="AC481" s="76">
        <f t="shared" si="160"/>
        <v>0</v>
      </c>
      <c r="AD481" s="355"/>
      <c r="AE481" s="355"/>
      <c r="AF481" s="355"/>
      <c r="AG481" s="355"/>
      <c r="AH481" s="355"/>
      <c r="AI481" s="355"/>
      <c r="AJ481" s="76">
        <f t="shared" si="156"/>
        <v>0</v>
      </c>
      <c r="AK481" s="355"/>
      <c r="AL481" s="355"/>
      <c r="AM481" s="355"/>
      <c r="AN481" s="355"/>
      <c r="AO481" s="355"/>
      <c r="AP481" s="355"/>
      <c r="AQ481" s="76">
        <f t="shared" si="157"/>
        <v>0</v>
      </c>
      <c r="AS481" s="75">
        <f t="shared" si="158"/>
        <v>466</v>
      </c>
      <c r="AT481" s="76">
        <f t="shared" si="161"/>
        <v>0</v>
      </c>
      <c r="AU481" s="76">
        <f t="shared" si="162"/>
        <v>0</v>
      </c>
      <c r="AV481" s="76">
        <f t="shared" si="163"/>
        <v>0</v>
      </c>
      <c r="AX481" s="75">
        <f t="shared" si="175"/>
        <v>466</v>
      </c>
      <c r="AY481" s="355"/>
      <c r="AZ481" s="355"/>
      <c r="BA481" s="355"/>
      <c r="BB481" s="355"/>
      <c r="BC481" s="355"/>
      <c r="BD481" s="355"/>
      <c r="BE481" s="76">
        <f t="shared" si="164"/>
        <v>0</v>
      </c>
      <c r="BF481" s="355"/>
      <c r="BG481" s="355"/>
      <c r="BH481" s="355"/>
      <c r="BI481" s="355"/>
      <c r="BJ481" s="355"/>
      <c r="BK481" s="355"/>
      <c r="BL481" s="76">
        <f t="shared" si="165"/>
        <v>0</v>
      </c>
      <c r="BM481" s="355"/>
      <c r="BN481" s="355"/>
      <c r="BO481" s="355"/>
      <c r="BP481" s="355"/>
      <c r="BQ481" s="355"/>
      <c r="BR481" s="355"/>
      <c r="BS481" s="76">
        <f t="shared" si="166"/>
        <v>0</v>
      </c>
      <c r="BT481" s="355"/>
      <c r="BU481" s="355"/>
      <c r="BV481" s="355"/>
      <c r="BW481" s="355"/>
      <c r="BX481" s="355"/>
      <c r="BY481" s="355"/>
      <c r="BZ481" s="76">
        <f t="shared" si="167"/>
        <v>0</v>
      </c>
      <c r="CA481" s="355"/>
      <c r="CB481" s="355"/>
      <c r="CC481" s="355"/>
      <c r="CD481" s="355"/>
      <c r="CE481" s="355"/>
      <c r="CF481" s="355"/>
      <c r="CG481" s="76">
        <f t="shared" si="168"/>
        <v>0</v>
      </c>
      <c r="CH481" s="355"/>
      <c r="CI481" s="355"/>
      <c r="CJ481" s="355"/>
      <c r="CK481" s="355"/>
      <c r="CL481" s="355"/>
      <c r="CM481" s="355"/>
      <c r="CN481" s="76">
        <f t="shared" si="169"/>
        <v>0</v>
      </c>
      <c r="CP481" s="75">
        <f t="shared" si="170"/>
        <v>466</v>
      </c>
      <c r="CQ481" s="76">
        <f t="shared" si="171"/>
        <v>0</v>
      </c>
      <c r="CR481" s="76">
        <f t="shared" si="172"/>
        <v>0</v>
      </c>
      <c r="CS481" s="76">
        <f t="shared" si="173"/>
        <v>0</v>
      </c>
    </row>
    <row r="482" spans="1:97" ht="18" customHeight="1" x14ac:dyDescent="0.25">
      <c r="A482" s="75">
        <f t="shared" si="174"/>
        <v>467</v>
      </c>
      <c r="B482" s="355"/>
      <c r="C482" s="355"/>
      <c r="D482" s="355"/>
      <c r="E482" s="355"/>
      <c r="F482" s="355"/>
      <c r="G482" s="355"/>
      <c r="H482" s="76">
        <f t="shared" si="154"/>
        <v>0</v>
      </c>
      <c r="I482" s="355"/>
      <c r="J482" s="355"/>
      <c r="K482" s="355"/>
      <c r="L482" s="355"/>
      <c r="M482" s="355"/>
      <c r="N482" s="355"/>
      <c r="O482" s="76">
        <f t="shared" si="155"/>
        <v>0</v>
      </c>
      <c r="P482" s="355"/>
      <c r="Q482" s="355"/>
      <c r="R482" s="355"/>
      <c r="S482" s="355"/>
      <c r="T482" s="355"/>
      <c r="U482" s="355"/>
      <c r="V482" s="76">
        <f t="shared" si="159"/>
        <v>0</v>
      </c>
      <c r="W482" s="355"/>
      <c r="X482" s="355"/>
      <c r="Y482" s="355"/>
      <c r="Z482" s="355"/>
      <c r="AA482" s="355"/>
      <c r="AB482" s="355"/>
      <c r="AC482" s="76">
        <f t="shared" si="160"/>
        <v>0</v>
      </c>
      <c r="AD482" s="355"/>
      <c r="AE482" s="355"/>
      <c r="AF482" s="355"/>
      <c r="AG482" s="355"/>
      <c r="AH482" s="355"/>
      <c r="AI482" s="355"/>
      <c r="AJ482" s="76">
        <f t="shared" si="156"/>
        <v>0</v>
      </c>
      <c r="AK482" s="355"/>
      <c r="AL482" s="355"/>
      <c r="AM482" s="355"/>
      <c r="AN482" s="355"/>
      <c r="AO482" s="355"/>
      <c r="AP482" s="355"/>
      <c r="AQ482" s="76">
        <f t="shared" si="157"/>
        <v>0</v>
      </c>
      <c r="AS482" s="75">
        <f t="shared" si="158"/>
        <v>467</v>
      </c>
      <c r="AT482" s="76">
        <f t="shared" si="161"/>
        <v>0</v>
      </c>
      <c r="AU482" s="76">
        <f t="shared" si="162"/>
        <v>0</v>
      </c>
      <c r="AV482" s="76">
        <f t="shared" si="163"/>
        <v>0</v>
      </c>
      <c r="AX482" s="75">
        <f t="shared" si="175"/>
        <v>467</v>
      </c>
      <c r="AY482" s="355"/>
      <c r="AZ482" s="355"/>
      <c r="BA482" s="355"/>
      <c r="BB482" s="355"/>
      <c r="BC482" s="355"/>
      <c r="BD482" s="355"/>
      <c r="BE482" s="76">
        <f t="shared" si="164"/>
        <v>0</v>
      </c>
      <c r="BF482" s="355"/>
      <c r="BG482" s="355"/>
      <c r="BH482" s="355"/>
      <c r="BI482" s="355"/>
      <c r="BJ482" s="355"/>
      <c r="BK482" s="355"/>
      <c r="BL482" s="76">
        <f t="shared" si="165"/>
        <v>0</v>
      </c>
      <c r="BM482" s="355"/>
      <c r="BN482" s="355"/>
      <c r="BO482" s="355"/>
      <c r="BP482" s="355"/>
      <c r="BQ482" s="355"/>
      <c r="BR482" s="355"/>
      <c r="BS482" s="76">
        <f t="shared" si="166"/>
        <v>0</v>
      </c>
      <c r="BT482" s="355"/>
      <c r="BU482" s="355"/>
      <c r="BV482" s="355"/>
      <c r="BW482" s="355"/>
      <c r="BX482" s="355"/>
      <c r="BY482" s="355"/>
      <c r="BZ482" s="76">
        <f t="shared" si="167"/>
        <v>0</v>
      </c>
      <c r="CA482" s="355"/>
      <c r="CB482" s="355"/>
      <c r="CC482" s="355"/>
      <c r="CD482" s="355"/>
      <c r="CE482" s="355"/>
      <c r="CF482" s="355"/>
      <c r="CG482" s="76">
        <f t="shared" si="168"/>
        <v>0</v>
      </c>
      <c r="CH482" s="355"/>
      <c r="CI482" s="355"/>
      <c r="CJ482" s="355"/>
      <c r="CK482" s="355"/>
      <c r="CL482" s="355"/>
      <c r="CM482" s="355"/>
      <c r="CN482" s="76">
        <f t="shared" si="169"/>
        <v>0</v>
      </c>
      <c r="CP482" s="75">
        <f t="shared" si="170"/>
        <v>467</v>
      </c>
      <c r="CQ482" s="76">
        <f t="shared" si="171"/>
        <v>0</v>
      </c>
      <c r="CR482" s="76">
        <f t="shared" si="172"/>
        <v>0</v>
      </c>
      <c r="CS482" s="76">
        <f t="shared" si="173"/>
        <v>0</v>
      </c>
    </row>
    <row r="483" spans="1:97" ht="18" customHeight="1" x14ac:dyDescent="0.25">
      <c r="A483" s="75">
        <f t="shared" si="174"/>
        <v>468</v>
      </c>
      <c r="B483" s="355"/>
      <c r="C483" s="355"/>
      <c r="D483" s="355"/>
      <c r="E483" s="355"/>
      <c r="F483" s="355"/>
      <c r="G483" s="355"/>
      <c r="H483" s="76">
        <f t="shared" si="154"/>
        <v>0</v>
      </c>
      <c r="I483" s="355"/>
      <c r="J483" s="355"/>
      <c r="K483" s="355"/>
      <c r="L483" s="355"/>
      <c r="M483" s="355"/>
      <c r="N483" s="355"/>
      <c r="O483" s="76">
        <f t="shared" si="155"/>
        <v>0</v>
      </c>
      <c r="P483" s="355"/>
      <c r="Q483" s="355"/>
      <c r="R483" s="355"/>
      <c r="S483" s="355"/>
      <c r="T483" s="355"/>
      <c r="U483" s="355"/>
      <c r="V483" s="76">
        <f t="shared" si="159"/>
        <v>0</v>
      </c>
      <c r="W483" s="355"/>
      <c r="X483" s="355"/>
      <c r="Y483" s="355"/>
      <c r="Z483" s="355"/>
      <c r="AA483" s="355"/>
      <c r="AB483" s="355"/>
      <c r="AC483" s="76">
        <f t="shared" si="160"/>
        <v>0</v>
      </c>
      <c r="AD483" s="355"/>
      <c r="AE483" s="355"/>
      <c r="AF483" s="355"/>
      <c r="AG483" s="355"/>
      <c r="AH483" s="355"/>
      <c r="AI483" s="355"/>
      <c r="AJ483" s="76">
        <f t="shared" si="156"/>
        <v>0</v>
      </c>
      <c r="AK483" s="355"/>
      <c r="AL483" s="355"/>
      <c r="AM483" s="355"/>
      <c r="AN483" s="355"/>
      <c r="AO483" s="355"/>
      <c r="AP483" s="355"/>
      <c r="AQ483" s="76">
        <f t="shared" si="157"/>
        <v>0</v>
      </c>
      <c r="AS483" s="75">
        <f t="shared" si="158"/>
        <v>468</v>
      </c>
      <c r="AT483" s="76">
        <f t="shared" si="161"/>
        <v>0</v>
      </c>
      <c r="AU483" s="76">
        <f t="shared" si="162"/>
        <v>0</v>
      </c>
      <c r="AV483" s="76">
        <f t="shared" si="163"/>
        <v>0</v>
      </c>
      <c r="AX483" s="75">
        <f t="shared" si="175"/>
        <v>468</v>
      </c>
      <c r="AY483" s="355"/>
      <c r="AZ483" s="355"/>
      <c r="BA483" s="355"/>
      <c r="BB483" s="355"/>
      <c r="BC483" s="355"/>
      <c r="BD483" s="355"/>
      <c r="BE483" s="76">
        <f t="shared" si="164"/>
        <v>0</v>
      </c>
      <c r="BF483" s="355"/>
      <c r="BG483" s="355"/>
      <c r="BH483" s="355"/>
      <c r="BI483" s="355"/>
      <c r="BJ483" s="355"/>
      <c r="BK483" s="355"/>
      <c r="BL483" s="76">
        <f t="shared" si="165"/>
        <v>0</v>
      </c>
      <c r="BM483" s="355"/>
      <c r="BN483" s="355"/>
      <c r="BO483" s="355"/>
      <c r="BP483" s="355"/>
      <c r="BQ483" s="355"/>
      <c r="BR483" s="355"/>
      <c r="BS483" s="76">
        <f t="shared" si="166"/>
        <v>0</v>
      </c>
      <c r="BT483" s="355"/>
      <c r="BU483" s="355"/>
      <c r="BV483" s="355"/>
      <c r="BW483" s="355"/>
      <c r="BX483" s="355"/>
      <c r="BY483" s="355"/>
      <c r="BZ483" s="76">
        <f t="shared" si="167"/>
        <v>0</v>
      </c>
      <c r="CA483" s="355"/>
      <c r="CB483" s="355"/>
      <c r="CC483" s="355"/>
      <c r="CD483" s="355"/>
      <c r="CE483" s="355"/>
      <c r="CF483" s="355"/>
      <c r="CG483" s="76">
        <f t="shared" si="168"/>
        <v>0</v>
      </c>
      <c r="CH483" s="355"/>
      <c r="CI483" s="355"/>
      <c r="CJ483" s="355"/>
      <c r="CK483" s="355"/>
      <c r="CL483" s="355"/>
      <c r="CM483" s="355"/>
      <c r="CN483" s="76">
        <f t="shared" si="169"/>
        <v>0</v>
      </c>
      <c r="CP483" s="75">
        <f t="shared" si="170"/>
        <v>468</v>
      </c>
      <c r="CQ483" s="76">
        <f t="shared" si="171"/>
        <v>0</v>
      </c>
      <c r="CR483" s="76">
        <f t="shared" si="172"/>
        <v>0</v>
      </c>
      <c r="CS483" s="76">
        <f t="shared" si="173"/>
        <v>0</v>
      </c>
    </row>
    <row r="484" spans="1:97" ht="18" customHeight="1" x14ac:dyDescent="0.25">
      <c r="A484" s="75">
        <f t="shared" si="174"/>
        <v>469</v>
      </c>
      <c r="B484" s="355"/>
      <c r="C484" s="355"/>
      <c r="D484" s="355"/>
      <c r="E484" s="355"/>
      <c r="F484" s="355"/>
      <c r="G484" s="355"/>
      <c r="H484" s="76">
        <f t="shared" si="154"/>
        <v>0</v>
      </c>
      <c r="I484" s="355"/>
      <c r="J484" s="355"/>
      <c r="K484" s="355"/>
      <c r="L484" s="355"/>
      <c r="M484" s="355"/>
      <c r="N484" s="355"/>
      <c r="O484" s="76">
        <f t="shared" si="155"/>
        <v>0</v>
      </c>
      <c r="P484" s="355"/>
      <c r="Q484" s="355"/>
      <c r="R484" s="355"/>
      <c r="S484" s="355"/>
      <c r="T484" s="355"/>
      <c r="U484" s="355"/>
      <c r="V484" s="76">
        <f t="shared" si="159"/>
        <v>0</v>
      </c>
      <c r="W484" s="355"/>
      <c r="X484" s="355"/>
      <c r="Y484" s="355"/>
      <c r="Z484" s="355"/>
      <c r="AA484" s="355"/>
      <c r="AB484" s="355"/>
      <c r="AC484" s="76">
        <f t="shared" si="160"/>
        <v>0</v>
      </c>
      <c r="AD484" s="355"/>
      <c r="AE484" s="355"/>
      <c r="AF484" s="355"/>
      <c r="AG484" s="355"/>
      <c r="AH484" s="355"/>
      <c r="AI484" s="355"/>
      <c r="AJ484" s="76">
        <f t="shared" si="156"/>
        <v>0</v>
      </c>
      <c r="AK484" s="355"/>
      <c r="AL484" s="355"/>
      <c r="AM484" s="355"/>
      <c r="AN484" s="355"/>
      <c r="AO484" s="355"/>
      <c r="AP484" s="355"/>
      <c r="AQ484" s="76">
        <f t="shared" si="157"/>
        <v>0</v>
      </c>
      <c r="AS484" s="75">
        <f t="shared" si="158"/>
        <v>469</v>
      </c>
      <c r="AT484" s="76">
        <f t="shared" si="161"/>
        <v>0</v>
      </c>
      <c r="AU484" s="76">
        <f t="shared" si="162"/>
        <v>0</v>
      </c>
      <c r="AV484" s="76">
        <f t="shared" si="163"/>
        <v>0</v>
      </c>
      <c r="AX484" s="75">
        <f t="shared" si="175"/>
        <v>469</v>
      </c>
      <c r="AY484" s="355"/>
      <c r="AZ484" s="355"/>
      <c r="BA484" s="355"/>
      <c r="BB484" s="355"/>
      <c r="BC484" s="355"/>
      <c r="BD484" s="355"/>
      <c r="BE484" s="76">
        <f t="shared" si="164"/>
        <v>0</v>
      </c>
      <c r="BF484" s="355"/>
      <c r="BG484" s="355"/>
      <c r="BH484" s="355"/>
      <c r="BI484" s="355"/>
      <c r="BJ484" s="355"/>
      <c r="BK484" s="355"/>
      <c r="BL484" s="76">
        <f t="shared" si="165"/>
        <v>0</v>
      </c>
      <c r="BM484" s="355"/>
      <c r="BN484" s="355"/>
      <c r="BO484" s="355"/>
      <c r="BP484" s="355"/>
      <c r="BQ484" s="355"/>
      <c r="BR484" s="355"/>
      <c r="BS484" s="76">
        <f t="shared" si="166"/>
        <v>0</v>
      </c>
      <c r="BT484" s="355"/>
      <c r="BU484" s="355"/>
      <c r="BV484" s="355"/>
      <c r="BW484" s="355"/>
      <c r="BX484" s="355"/>
      <c r="BY484" s="355"/>
      <c r="BZ484" s="76">
        <f t="shared" si="167"/>
        <v>0</v>
      </c>
      <c r="CA484" s="355"/>
      <c r="CB484" s="355"/>
      <c r="CC484" s="355"/>
      <c r="CD484" s="355"/>
      <c r="CE484" s="355"/>
      <c r="CF484" s="355"/>
      <c r="CG484" s="76">
        <f t="shared" si="168"/>
        <v>0</v>
      </c>
      <c r="CH484" s="355"/>
      <c r="CI484" s="355"/>
      <c r="CJ484" s="355"/>
      <c r="CK484" s="355"/>
      <c r="CL484" s="355"/>
      <c r="CM484" s="355"/>
      <c r="CN484" s="76">
        <f t="shared" si="169"/>
        <v>0</v>
      </c>
      <c r="CP484" s="75">
        <f t="shared" si="170"/>
        <v>469</v>
      </c>
      <c r="CQ484" s="76">
        <f t="shared" si="171"/>
        <v>0</v>
      </c>
      <c r="CR484" s="76">
        <f t="shared" si="172"/>
        <v>0</v>
      </c>
      <c r="CS484" s="76">
        <f t="shared" si="173"/>
        <v>0</v>
      </c>
    </row>
    <row r="485" spans="1:97" ht="18" customHeight="1" x14ac:dyDescent="0.25">
      <c r="A485" s="75">
        <f t="shared" si="174"/>
        <v>470</v>
      </c>
      <c r="B485" s="355"/>
      <c r="C485" s="355"/>
      <c r="D485" s="355"/>
      <c r="E485" s="355"/>
      <c r="F485" s="355"/>
      <c r="G485" s="355"/>
      <c r="H485" s="76">
        <f t="shared" si="154"/>
        <v>0</v>
      </c>
      <c r="I485" s="355"/>
      <c r="J485" s="355"/>
      <c r="K485" s="355"/>
      <c r="L485" s="355"/>
      <c r="M485" s="355"/>
      <c r="N485" s="355"/>
      <c r="O485" s="76">
        <f t="shared" si="155"/>
        <v>0</v>
      </c>
      <c r="P485" s="355"/>
      <c r="Q485" s="355"/>
      <c r="R485" s="355"/>
      <c r="S485" s="355"/>
      <c r="T485" s="355"/>
      <c r="U485" s="355"/>
      <c r="V485" s="76">
        <f t="shared" si="159"/>
        <v>0</v>
      </c>
      <c r="W485" s="355"/>
      <c r="X485" s="355"/>
      <c r="Y485" s="355"/>
      <c r="Z485" s="355"/>
      <c r="AA485" s="355"/>
      <c r="AB485" s="355"/>
      <c r="AC485" s="76">
        <f t="shared" si="160"/>
        <v>0</v>
      </c>
      <c r="AD485" s="355"/>
      <c r="AE485" s="355"/>
      <c r="AF485" s="355"/>
      <c r="AG485" s="355"/>
      <c r="AH485" s="355"/>
      <c r="AI485" s="355"/>
      <c r="AJ485" s="76">
        <f t="shared" si="156"/>
        <v>0</v>
      </c>
      <c r="AK485" s="355"/>
      <c r="AL485" s="355"/>
      <c r="AM485" s="355"/>
      <c r="AN485" s="355"/>
      <c r="AO485" s="355"/>
      <c r="AP485" s="355"/>
      <c r="AQ485" s="76">
        <f t="shared" si="157"/>
        <v>0</v>
      </c>
      <c r="AS485" s="75">
        <f t="shared" si="158"/>
        <v>470</v>
      </c>
      <c r="AT485" s="76">
        <f t="shared" si="161"/>
        <v>0</v>
      </c>
      <c r="AU485" s="76">
        <f t="shared" si="162"/>
        <v>0</v>
      </c>
      <c r="AV485" s="76">
        <f t="shared" si="163"/>
        <v>0</v>
      </c>
      <c r="AX485" s="75">
        <f t="shared" si="175"/>
        <v>470</v>
      </c>
      <c r="AY485" s="355"/>
      <c r="AZ485" s="355"/>
      <c r="BA485" s="355"/>
      <c r="BB485" s="355"/>
      <c r="BC485" s="355"/>
      <c r="BD485" s="355"/>
      <c r="BE485" s="76">
        <f t="shared" si="164"/>
        <v>0</v>
      </c>
      <c r="BF485" s="355"/>
      <c r="BG485" s="355"/>
      <c r="BH485" s="355"/>
      <c r="BI485" s="355"/>
      <c r="BJ485" s="355"/>
      <c r="BK485" s="355"/>
      <c r="BL485" s="76">
        <f t="shared" si="165"/>
        <v>0</v>
      </c>
      <c r="BM485" s="355"/>
      <c r="BN485" s="355"/>
      <c r="BO485" s="355"/>
      <c r="BP485" s="355"/>
      <c r="BQ485" s="355"/>
      <c r="BR485" s="355"/>
      <c r="BS485" s="76">
        <f t="shared" si="166"/>
        <v>0</v>
      </c>
      <c r="BT485" s="355"/>
      <c r="BU485" s="355"/>
      <c r="BV485" s="355"/>
      <c r="BW485" s="355"/>
      <c r="BX485" s="355"/>
      <c r="BY485" s="355"/>
      <c r="BZ485" s="76">
        <f t="shared" si="167"/>
        <v>0</v>
      </c>
      <c r="CA485" s="355"/>
      <c r="CB485" s="355"/>
      <c r="CC485" s="355"/>
      <c r="CD485" s="355"/>
      <c r="CE485" s="355"/>
      <c r="CF485" s="355"/>
      <c r="CG485" s="76">
        <f t="shared" si="168"/>
        <v>0</v>
      </c>
      <c r="CH485" s="355"/>
      <c r="CI485" s="355"/>
      <c r="CJ485" s="355"/>
      <c r="CK485" s="355"/>
      <c r="CL485" s="355"/>
      <c r="CM485" s="355"/>
      <c r="CN485" s="76">
        <f t="shared" si="169"/>
        <v>0</v>
      </c>
      <c r="CP485" s="75">
        <f t="shared" si="170"/>
        <v>470</v>
      </c>
      <c r="CQ485" s="76">
        <f t="shared" si="171"/>
        <v>0</v>
      </c>
      <c r="CR485" s="76">
        <f t="shared" si="172"/>
        <v>0</v>
      </c>
      <c r="CS485" s="76">
        <f t="shared" si="173"/>
        <v>0</v>
      </c>
    </row>
    <row r="486" spans="1:97" ht="18" customHeight="1" x14ac:dyDescent="0.25">
      <c r="A486" s="75">
        <f t="shared" si="174"/>
        <v>471</v>
      </c>
      <c r="B486" s="355"/>
      <c r="C486" s="355"/>
      <c r="D486" s="355"/>
      <c r="E486" s="355"/>
      <c r="F486" s="355"/>
      <c r="G486" s="355"/>
      <c r="H486" s="76">
        <f t="shared" si="154"/>
        <v>0</v>
      </c>
      <c r="I486" s="355"/>
      <c r="J486" s="355"/>
      <c r="K486" s="355"/>
      <c r="L486" s="355"/>
      <c r="M486" s="355"/>
      <c r="N486" s="355"/>
      <c r="O486" s="76">
        <f t="shared" si="155"/>
        <v>0</v>
      </c>
      <c r="P486" s="355"/>
      <c r="Q486" s="355"/>
      <c r="R486" s="355"/>
      <c r="S486" s="355"/>
      <c r="T486" s="355"/>
      <c r="U486" s="355"/>
      <c r="V486" s="76">
        <f t="shared" si="159"/>
        <v>0</v>
      </c>
      <c r="W486" s="355"/>
      <c r="X486" s="355"/>
      <c r="Y486" s="355"/>
      <c r="Z486" s="355"/>
      <c r="AA486" s="355"/>
      <c r="AB486" s="355"/>
      <c r="AC486" s="76">
        <f t="shared" si="160"/>
        <v>0</v>
      </c>
      <c r="AD486" s="355"/>
      <c r="AE486" s="355"/>
      <c r="AF486" s="355"/>
      <c r="AG486" s="355"/>
      <c r="AH486" s="355"/>
      <c r="AI486" s="355"/>
      <c r="AJ486" s="76">
        <f t="shared" si="156"/>
        <v>0</v>
      </c>
      <c r="AK486" s="355"/>
      <c r="AL486" s="355"/>
      <c r="AM486" s="355"/>
      <c r="AN486" s="355"/>
      <c r="AO486" s="355"/>
      <c r="AP486" s="355"/>
      <c r="AQ486" s="76">
        <f t="shared" si="157"/>
        <v>0</v>
      </c>
      <c r="AS486" s="75">
        <f t="shared" si="158"/>
        <v>471</v>
      </c>
      <c r="AT486" s="76">
        <f t="shared" si="161"/>
        <v>0</v>
      </c>
      <c r="AU486" s="76">
        <f t="shared" si="162"/>
        <v>0</v>
      </c>
      <c r="AV486" s="76">
        <f t="shared" si="163"/>
        <v>0</v>
      </c>
      <c r="AX486" s="75">
        <f t="shared" si="175"/>
        <v>471</v>
      </c>
      <c r="AY486" s="355"/>
      <c r="AZ486" s="355"/>
      <c r="BA486" s="355"/>
      <c r="BB486" s="355"/>
      <c r="BC486" s="355"/>
      <c r="BD486" s="355"/>
      <c r="BE486" s="76">
        <f t="shared" si="164"/>
        <v>0</v>
      </c>
      <c r="BF486" s="355"/>
      <c r="BG486" s="355"/>
      <c r="BH486" s="355"/>
      <c r="BI486" s="355"/>
      <c r="BJ486" s="355"/>
      <c r="BK486" s="355"/>
      <c r="BL486" s="76">
        <f t="shared" si="165"/>
        <v>0</v>
      </c>
      <c r="BM486" s="355"/>
      <c r="BN486" s="355"/>
      <c r="BO486" s="355"/>
      <c r="BP486" s="355"/>
      <c r="BQ486" s="355"/>
      <c r="BR486" s="355"/>
      <c r="BS486" s="76">
        <f t="shared" si="166"/>
        <v>0</v>
      </c>
      <c r="BT486" s="355"/>
      <c r="BU486" s="355"/>
      <c r="BV486" s="355"/>
      <c r="BW486" s="355"/>
      <c r="BX486" s="355"/>
      <c r="BY486" s="355"/>
      <c r="BZ486" s="76">
        <f t="shared" si="167"/>
        <v>0</v>
      </c>
      <c r="CA486" s="355"/>
      <c r="CB486" s="355"/>
      <c r="CC486" s="355"/>
      <c r="CD486" s="355"/>
      <c r="CE486" s="355"/>
      <c r="CF486" s="355"/>
      <c r="CG486" s="76">
        <f t="shared" si="168"/>
        <v>0</v>
      </c>
      <c r="CH486" s="355"/>
      <c r="CI486" s="355"/>
      <c r="CJ486" s="355"/>
      <c r="CK486" s="355"/>
      <c r="CL486" s="355"/>
      <c r="CM486" s="355"/>
      <c r="CN486" s="76">
        <f t="shared" si="169"/>
        <v>0</v>
      </c>
      <c r="CP486" s="75">
        <f t="shared" si="170"/>
        <v>471</v>
      </c>
      <c r="CQ486" s="76">
        <f t="shared" si="171"/>
        <v>0</v>
      </c>
      <c r="CR486" s="76">
        <f t="shared" si="172"/>
        <v>0</v>
      </c>
      <c r="CS486" s="76">
        <f t="shared" si="173"/>
        <v>0</v>
      </c>
    </row>
    <row r="487" spans="1:97" ht="18" customHeight="1" x14ac:dyDescent="0.25">
      <c r="A487" s="75">
        <f t="shared" si="174"/>
        <v>472</v>
      </c>
      <c r="B487" s="355"/>
      <c r="C487" s="355"/>
      <c r="D487" s="355"/>
      <c r="E487" s="355"/>
      <c r="F487" s="355"/>
      <c r="G487" s="355"/>
      <c r="H487" s="76">
        <f t="shared" si="154"/>
        <v>0</v>
      </c>
      <c r="I487" s="355"/>
      <c r="J487" s="355"/>
      <c r="K487" s="355"/>
      <c r="L487" s="355"/>
      <c r="M487" s="355"/>
      <c r="N487" s="355"/>
      <c r="O487" s="76">
        <f t="shared" si="155"/>
        <v>0</v>
      </c>
      <c r="P487" s="355"/>
      <c r="Q487" s="355"/>
      <c r="R487" s="355"/>
      <c r="S487" s="355"/>
      <c r="T487" s="355"/>
      <c r="U487" s="355"/>
      <c r="V487" s="76">
        <f t="shared" si="159"/>
        <v>0</v>
      </c>
      <c r="W487" s="355"/>
      <c r="X487" s="355"/>
      <c r="Y487" s="355"/>
      <c r="Z487" s="355"/>
      <c r="AA487" s="355"/>
      <c r="AB487" s="355"/>
      <c r="AC487" s="76">
        <f t="shared" si="160"/>
        <v>0</v>
      </c>
      <c r="AD487" s="355"/>
      <c r="AE487" s="355"/>
      <c r="AF487" s="355"/>
      <c r="AG487" s="355"/>
      <c r="AH487" s="355"/>
      <c r="AI487" s="355"/>
      <c r="AJ487" s="76">
        <f t="shared" si="156"/>
        <v>0</v>
      </c>
      <c r="AK487" s="355"/>
      <c r="AL487" s="355"/>
      <c r="AM487" s="355"/>
      <c r="AN487" s="355"/>
      <c r="AO487" s="355"/>
      <c r="AP487" s="355"/>
      <c r="AQ487" s="76">
        <f t="shared" si="157"/>
        <v>0</v>
      </c>
      <c r="AS487" s="75">
        <f t="shared" si="158"/>
        <v>472</v>
      </c>
      <c r="AT487" s="76">
        <f t="shared" si="161"/>
        <v>0</v>
      </c>
      <c r="AU487" s="76">
        <f t="shared" si="162"/>
        <v>0</v>
      </c>
      <c r="AV487" s="76">
        <f t="shared" si="163"/>
        <v>0</v>
      </c>
      <c r="AX487" s="75">
        <f t="shared" si="175"/>
        <v>472</v>
      </c>
      <c r="AY487" s="355"/>
      <c r="AZ487" s="355"/>
      <c r="BA487" s="355"/>
      <c r="BB487" s="355"/>
      <c r="BC487" s="355"/>
      <c r="BD487" s="355"/>
      <c r="BE487" s="76">
        <f t="shared" si="164"/>
        <v>0</v>
      </c>
      <c r="BF487" s="355"/>
      <c r="BG487" s="355"/>
      <c r="BH487" s="355"/>
      <c r="BI487" s="355"/>
      <c r="BJ487" s="355"/>
      <c r="BK487" s="355"/>
      <c r="BL487" s="76">
        <f t="shared" si="165"/>
        <v>0</v>
      </c>
      <c r="BM487" s="355"/>
      <c r="BN487" s="355"/>
      <c r="BO487" s="355"/>
      <c r="BP487" s="355"/>
      <c r="BQ487" s="355"/>
      <c r="BR487" s="355"/>
      <c r="BS487" s="76">
        <f t="shared" si="166"/>
        <v>0</v>
      </c>
      <c r="BT487" s="355"/>
      <c r="BU487" s="355"/>
      <c r="BV487" s="355"/>
      <c r="BW487" s="355"/>
      <c r="BX487" s="355"/>
      <c r="BY487" s="355"/>
      <c r="BZ487" s="76">
        <f t="shared" si="167"/>
        <v>0</v>
      </c>
      <c r="CA487" s="355"/>
      <c r="CB487" s="355"/>
      <c r="CC487" s="355"/>
      <c r="CD487" s="355"/>
      <c r="CE487" s="355"/>
      <c r="CF487" s="355"/>
      <c r="CG487" s="76">
        <f t="shared" si="168"/>
        <v>0</v>
      </c>
      <c r="CH487" s="355"/>
      <c r="CI487" s="355"/>
      <c r="CJ487" s="355"/>
      <c r="CK487" s="355"/>
      <c r="CL487" s="355"/>
      <c r="CM487" s="355"/>
      <c r="CN487" s="76">
        <f t="shared" si="169"/>
        <v>0</v>
      </c>
      <c r="CP487" s="75">
        <f t="shared" si="170"/>
        <v>472</v>
      </c>
      <c r="CQ487" s="76">
        <f t="shared" si="171"/>
        <v>0</v>
      </c>
      <c r="CR487" s="76">
        <f t="shared" si="172"/>
        <v>0</v>
      </c>
      <c r="CS487" s="76">
        <f t="shared" si="173"/>
        <v>0</v>
      </c>
    </row>
    <row r="488" spans="1:97" ht="18" customHeight="1" x14ac:dyDescent="0.25">
      <c r="A488" s="75">
        <f t="shared" si="174"/>
        <v>473</v>
      </c>
      <c r="B488" s="355"/>
      <c r="C488" s="355"/>
      <c r="D488" s="355"/>
      <c r="E488" s="355"/>
      <c r="F488" s="355"/>
      <c r="G488" s="355"/>
      <c r="H488" s="76">
        <f t="shared" si="154"/>
        <v>0</v>
      </c>
      <c r="I488" s="355"/>
      <c r="J488" s="355"/>
      <c r="K488" s="355"/>
      <c r="L488" s="355"/>
      <c r="M488" s="355"/>
      <c r="N488" s="355"/>
      <c r="O488" s="76">
        <f t="shared" si="155"/>
        <v>0</v>
      </c>
      <c r="P488" s="355"/>
      <c r="Q488" s="355"/>
      <c r="R488" s="355"/>
      <c r="S488" s="355"/>
      <c r="T488" s="355"/>
      <c r="U488" s="355"/>
      <c r="V488" s="76">
        <f t="shared" si="159"/>
        <v>0</v>
      </c>
      <c r="W488" s="355"/>
      <c r="X488" s="355"/>
      <c r="Y488" s="355"/>
      <c r="Z488" s="355"/>
      <c r="AA488" s="355"/>
      <c r="AB488" s="355"/>
      <c r="AC488" s="76">
        <f t="shared" si="160"/>
        <v>0</v>
      </c>
      <c r="AD488" s="355"/>
      <c r="AE488" s="355"/>
      <c r="AF488" s="355"/>
      <c r="AG488" s="355"/>
      <c r="AH488" s="355"/>
      <c r="AI488" s="355"/>
      <c r="AJ488" s="76">
        <f t="shared" si="156"/>
        <v>0</v>
      </c>
      <c r="AK488" s="355"/>
      <c r="AL488" s="355"/>
      <c r="AM488" s="355"/>
      <c r="AN488" s="355"/>
      <c r="AO488" s="355"/>
      <c r="AP488" s="355"/>
      <c r="AQ488" s="76">
        <f t="shared" si="157"/>
        <v>0</v>
      </c>
      <c r="AS488" s="75">
        <f t="shared" si="158"/>
        <v>473</v>
      </c>
      <c r="AT488" s="76">
        <f t="shared" si="161"/>
        <v>0</v>
      </c>
      <c r="AU488" s="76">
        <f t="shared" si="162"/>
        <v>0</v>
      </c>
      <c r="AV488" s="76">
        <f t="shared" si="163"/>
        <v>0</v>
      </c>
      <c r="AX488" s="75">
        <f t="shared" si="175"/>
        <v>473</v>
      </c>
      <c r="AY488" s="355"/>
      <c r="AZ488" s="355"/>
      <c r="BA488" s="355"/>
      <c r="BB488" s="355"/>
      <c r="BC488" s="355"/>
      <c r="BD488" s="355"/>
      <c r="BE488" s="76">
        <f t="shared" si="164"/>
        <v>0</v>
      </c>
      <c r="BF488" s="355"/>
      <c r="BG488" s="355"/>
      <c r="BH488" s="355"/>
      <c r="BI488" s="355"/>
      <c r="BJ488" s="355"/>
      <c r="BK488" s="355"/>
      <c r="BL488" s="76">
        <f t="shared" si="165"/>
        <v>0</v>
      </c>
      <c r="BM488" s="355"/>
      <c r="BN488" s="355"/>
      <c r="BO488" s="355"/>
      <c r="BP488" s="355"/>
      <c r="BQ488" s="355"/>
      <c r="BR488" s="355"/>
      <c r="BS488" s="76">
        <f t="shared" si="166"/>
        <v>0</v>
      </c>
      <c r="BT488" s="355"/>
      <c r="BU488" s="355"/>
      <c r="BV488" s="355"/>
      <c r="BW488" s="355"/>
      <c r="BX488" s="355"/>
      <c r="BY488" s="355"/>
      <c r="BZ488" s="76">
        <f t="shared" si="167"/>
        <v>0</v>
      </c>
      <c r="CA488" s="355"/>
      <c r="CB488" s="355"/>
      <c r="CC488" s="355"/>
      <c r="CD488" s="355"/>
      <c r="CE488" s="355"/>
      <c r="CF488" s="355"/>
      <c r="CG488" s="76">
        <f t="shared" si="168"/>
        <v>0</v>
      </c>
      <c r="CH488" s="355"/>
      <c r="CI488" s="355"/>
      <c r="CJ488" s="355"/>
      <c r="CK488" s="355"/>
      <c r="CL488" s="355"/>
      <c r="CM488" s="355"/>
      <c r="CN488" s="76">
        <f t="shared" si="169"/>
        <v>0</v>
      </c>
      <c r="CP488" s="75">
        <f t="shared" si="170"/>
        <v>473</v>
      </c>
      <c r="CQ488" s="76">
        <f t="shared" si="171"/>
        <v>0</v>
      </c>
      <c r="CR488" s="76">
        <f t="shared" si="172"/>
        <v>0</v>
      </c>
      <c r="CS488" s="76">
        <f t="shared" si="173"/>
        <v>0</v>
      </c>
    </row>
    <row r="489" spans="1:97" ht="18" customHeight="1" x14ac:dyDescent="0.25">
      <c r="A489" s="75">
        <f t="shared" si="174"/>
        <v>474</v>
      </c>
      <c r="B489" s="355"/>
      <c r="C489" s="355"/>
      <c r="D489" s="355"/>
      <c r="E489" s="355"/>
      <c r="F489" s="355"/>
      <c r="G489" s="355"/>
      <c r="H489" s="76">
        <f t="shared" si="154"/>
        <v>0</v>
      </c>
      <c r="I489" s="355"/>
      <c r="J489" s="355"/>
      <c r="K489" s="355"/>
      <c r="L489" s="355"/>
      <c r="M489" s="355"/>
      <c r="N489" s="355"/>
      <c r="O489" s="76">
        <f t="shared" si="155"/>
        <v>0</v>
      </c>
      <c r="P489" s="355"/>
      <c r="Q489" s="355"/>
      <c r="R489" s="355"/>
      <c r="S489" s="355"/>
      <c r="T489" s="355"/>
      <c r="U489" s="355"/>
      <c r="V489" s="76">
        <f t="shared" si="159"/>
        <v>0</v>
      </c>
      <c r="W489" s="355"/>
      <c r="X489" s="355"/>
      <c r="Y489" s="355"/>
      <c r="Z489" s="355"/>
      <c r="AA489" s="355"/>
      <c r="AB489" s="355"/>
      <c r="AC489" s="76">
        <f t="shared" si="160"/>
        <v>0</v>
      </c>
      <c r="AD489" s="355"/>
      <c r="AE489" s="355"/>
      <c r="AF489" s="355"/>
      <c r="AG489" s="355"/>
      <c r="AH489" s="355"/>
      <c r="AI489" s="355"/>
      <c r="AJ489" s="76">
        <f t="shared" si="156"/>
        <v>0</v>
      </c>
      <c r="AK489" s="355"/>
      <c r="AL489" s="355"/>
      <c r="AM489" s="355"/>
      <c r="AN489" s="355"/>
      <c r="AO489" s="355"/>
      <c r="AP489" s="355"/>
      <c r="AQ489" s="76">
        <f t="shared" si="157"/>
        <v>0</v>
      </c>
      <c r="AS489" s="75">
        <f t="shared" si="158"/>
        <v>474</v>
      </c>
      <c r="AT489" s="76">
        <f t="shared" si="161"/>
        <v>0</v>
      </c>
      <c r="AU489" s="76">
        <f t="shared" si="162"/>
        <v>0</v>
      </c>
      <c r="AV489" s="76">
        <f t="shared" si="163"/>
        <v>0</v>
      </c>
      <c r="AX489" s="75">
        <f t="shared" si="175"/>
        <v>474</v>
      </c>
      <c r="AY489" s="355"/>
      <c r="AZ489" s="355"/>
      <c r="BA489" s="355"/>
      <c r="BB489" s="355"/>
      <c r="BC489" s="355"/>
      <c r="BD489" s="355"/>
      <c r="BE489" s="76">
        <f t="shared" si="164"/>
        <v>0</v>
      </c>
      <c r="BF489" s="355"/>
      <c r="BG489" s="355"/>
      <c r="BH489" s="355"/>
      <c r="BI489" s="355"/>
      <c r="BJ489" s="355"/>
      <c r="BK489" s="355"/>
      <c r="BL489" s="76">
        <f t="shared" si="165"/>
        <v>0</v>
      </c>
      <c r="BM489" s="355"/>
      <c r="BN489" s="355"/>
      <c r="BO489" s="355"/>
      <c r="BP489" s="355"/>
      <c r="BQ489" s="355"/>
      <c r="BR489" s="355"/>
      <c r="BS489" s="76">
        <f t="shared" si="166"/>
        <v>0</v>
      </c>
      <c r="BT489" s="355"/>
      <c r="BU489" s="355"/>
      <c r="BV489" s="355"/>
      <c r="BW489" s="355"/>
      <c r="BX489" s="355"/>
      <c r="BY489" s="355"/>
      <c r="BZ489" s="76">
        <f t="shared" si="167"/>
        <v>0</v>
      </c>
      <c r="CA489" s="355"/>
      <c r="CB489" s="355"/>
      <c r="CC489" s="355"/>
      <c r="CD489" s="355"/>
      <c r="CE489" s="355"/>
      <c r="CF489" s="355"/>
      <c r="CG489" s="76">
        <f t="shared" si="168"/>
        <v>0</v>
      </c>
      <c r="CH489" s="355"/>
      <c r="CI489" s="355"/>
      <c r="CJ489" s="355"/>
      <c r="CK489" s="355"/>
      <c r="CL489" s="355"/>
      <c r="CM489" s="355"/>
      <c r="CN489" s="76">
        <f t="shared" si="169"/>
        <v>0</v>
      </c>
      <c r="CP489" s="75">
        <f t="shared" si="170"/>
        <v>474</v>
      </c>
      <c r="CQ489" s="76">
        <f t="shared" si="171"/>
        <v>0</v>
      </c>
      <c r="CR489" s="76">
        <f t="shared" si="172"/>
        <v>0</v>
      </c>
      <c r="CS489" s="76">
        <f t="shared" si="173"/>
        <v>0</v>
      </c>
    </row>
    <row r="490" spans="1:97" ht="18" customHeight="1" x14ac:dyDescent="0.25">
      <c r="A490" s="75">
        <f t="shared" si="174"/>
        <v>475</v>
      </c>
      <c r="B490" s="355"/>
      <c r="C490" s="355"/>
      <c r="D490" s="355"/>
      <c r="E490" s="355"/>
      <c r="F490" s="355"/>
      <c r="G490" s="355"/>
      <c r="H490" s="76">
        <f t="shared" si="154"/>
        <v>0</v>
      </c>
      <c r="I490" s="355"/>
      <c r="J490" s="355"/>
      <c r="K490" s="355"/>
      <c r="L490" s="355"/>
      <c r="M490" s="355"/>
      <c r="N490" s="355"/>
      <c r="O490" s="76">
        <f t="shared" si="155"/>
        <v>0</v>
      </c>
      <c r="P490" s="355"/>
      <c r="Q490" s="355"/>
      <c r="R490" s="355"/>
      <c r="S490" s="355"/>
      <c r="T490" s="355"/>
      <c r="U490" s="355"/>
      <c r="V490" s="76">
        <f t="shared" si="159"/>
        <v>0</v>
      </c>
      <c r="W490" s="355"/>
      <c r="X490" s="355"/>
      <c r="Y490" s="355"/>
      <c r="Z490" s="355"/>
      <c r="AA490" s="355"/>
      <c r="AB490" s="355"/>
      <c r="AC490" s="76">
        <f t="shared" si="160"/>
        <v>0</v>
      </c>
      <c r="AD490" s="355"/>
      <c r="AE490" s="355"/>
      <c r="AF490" s="355"/>
      <c r="AG490" s="355"/>
      <c r="AH490" s="355"/>
      <c r="AI490" s="355"/>
      <c r="AJ490" s="76">
        <f t="shared" si="156"/>
        <v>0</v>
      </c>
      <c r="AK490" s="355"/>
      <c r="AL490" s="355"/>
      <c r="AM490" s="355"/>
      <c r="AN490" s="355"/>
      <c r="AO490" s="355"/>
      <c r="AP490" s="355"/>
      <c r="AQ490" s="76">
        <f t="shared" si="157"/>
        <v>0</v>
      </c>
      <c r="AS490" s="75">
        <f t="shared" si="158"/>
        <v>475</v>
      </c>
      <c r="AT490" s="76">
        <f t="shared" si="161"/>
        <v>0</v>
      </c>
      <c r="AU490" s="76">
        <f t="shared" si="162"/>
        <v>0</v>
      </c>
      <c r="AV490" s="76">
        <f t="shared" si="163"/>
        <v>0</v>
      </c>
      <c r="AX490" s="75">
        <f t="shared" si="175"/>
        <v>475</v>
      </c>
      <c r="AY490" s="355"/>
      <c r="AZ490" s="355"/>
      <c r="BA490" s="355"/>
      <c r="BB490" s="355"/>
      <c r="BC490" s="355"/>
      <c r="BD490" s="355"/>
      <c r="BE490" s="76">
        <f t="shared" si="164"/>
        <v>0</v>
      </c>
      <c r="BF490" s="355"/>
      <c r="BG490" s="355"/>
      <c r="BH490" s="355"/>
      <c r="BI490" s="355"/>
      <c r="BJ490" s="355"/>
      <c r="BK490" s="355"/>
      <c r="BL490" s="76">
        <f t="shared" si="165"/>
        <v>0</v>
      </c>
      <c r="BM490" s="355"/>
      <c r="BN490" s="355"/>
      <c r="BO490" s="355"/>
      <c r="BP490" s="355"/>
      <c r="BQ490" s="355"/>
      <c r="BR490" s="355"/>
      <c r="BS490" s="76">
        <f t="shared" si="166"/>
        <v>0</v>
      </c>
      <c r="BT490" s="355"/>
      <c r="BU490" s="355"/>
      <c r="BV490" s="355"/>
      <c r="BW490" s="355"/>
      <c r="BX490" s="355"/>
      <c r="BY490" s="355"/>
      <c r="BZ490" s="76">
        <f t="shared" si="167"/>
        <v>0</v>
      </c>
      <c r="CA490" s="355"/>
      <c r="CB490" s="355"/>
      <c r="CC490" s="355"/>
      <c r="CD490" s="355"/>
      <c r="CE490" s="355"/>
      <c r="CF490" s="355"/>
      <c r="CG490" s="76">
        <f t="shared" si="168"/>
        <v>0</v>
      </c>
      <c r="CH490" s="355"/>
      <c r="CI490" s="355"/>
      <c r="CJ490" s="355"/>
      <c r="CK490" s="355"/>
      <c r="CL490" s="355"/>
      <c r="CM490" s="355"/>
      <c r="CN490" s="76">
        <f t="shared" si="169"/>
        <v>0</v>
      </c>
      <c r="CP490" s="75">
        <f t="shared" si="170"/>
        <v>475</v>
      </c>
      <c r="CQ490" s="76">
        <f t="shared" si="171"/>
        <v>0</v>
      </c>
      <c r="CR490" s="76">
        <f t="shared" si="172"/>
        <v>0</v>
      </c>
      <c r="CS490" s="76">
        <f t="shared" si="173"/>
        <v>0</v>
      </c>
    </row>
    <row r="491" spans="1:97" ht="18" customHeight="1" x14ac:dyDescent="0.25">
      <c r="A491" s="75">
        <f t="shared" si="174"/>
        <v>476</v>
      </c>
      <c r="B491" s="355"/>
      <c r="C491" s="355"/>
      <c r="D491" s="355"/>
      <c r="E491" s="355"/>
      <c r="F491" s="355"/>
      <c r="G491" s="355"/>
      <c r="H491" s="76">
        <f t="shared" si="154"/>
        <v>0</v>
      </c>
      <c r="I491" s="355"/>
      <c r="J491" s="355"/>
      <c r="K491" s="355"/>
      <c r="L491" s="355"/>
      <c r="M491" s="355"/>
      <c r="N491" s="355"/>
      <c r="O491" s="76">
        <f t="shared" si="155"/>
        <v>0</v>
      </c>
      <c r="P491" s="355"/>
      <c r="Q491" s="355"/>
      <c r="R491" s="355"/>
      <c r="S491" s="355"/>
      <c r="T491" s="355"/>
      <c r="U491" s="355"/>
      <c r="V491" s="76">
        <f t="shared" si="159"/>
        <v>0</v>
      </c>
      <c r="W491" s="355"/>
      <c r="X491" s="355"/>
      <c r="Y491" s="355"/>
      <c r="Z491" s="355"/>
      <c r="AA491" s="355"/>
      <c r="AB491" s="355"/>
      <c r="AC491" s="76">
        <f t="shared" si="160"/>
        <v>0</v>
      </c>
      <c r="AD491" s="355"/>
      <c r="AE491" s="355"/>
      <c r="AF491" s="355"/>
      <c r="AG491" s="355"/>
      <c r="AH491" s="355"/>
      <c r="AI491" s="355"/>
      <c r="AJ491" s="76">
        <f t="shared" si="156"/>
        <v>0</v>
      </c>
      <c r="AK491" s="355"/>
      <c r="AL491" s="355"/>
      <c r="AM491" s="355"/>
      <c r="AN491" s="355"/>
      <c r="AO491" s="355"/>
      <c r="AP491" s="355"/>
      <c r="AQ491" s="76">
        <f t="shared" si="157"/>
        <v>0</v>
      </c>
      <c r="AS491" s="75">
        <f t="shared" si="158"/>
        <v>476</v>
      </c>
      <c r="AT491" s="76">
        <f t="shared" si="161"/>
        <v>0</v>
      </c>
      <c r="AU491" s="76">
        <f t="shared" si="162"/>
        <v>0</v>
      </c>
      <c r="AV491" s="76">
        <f t="shared" si="163"/>
        <v>0</v>
      </c>
      <c r="AX491" s="75">
        <f t="shared" si="175"/>
        <v>476</v>
      </c>
      <c r="AY491" s="355"/>
      <c r="AZ491" s="355"/>
      <c r="BA491" s="355"/>
      <c r="BB491" s="355"/>
      <c r="BC491" s="355"/>
      <c r="BD491" s="355"/>
      <c r="BE491" s="76">
        <f t="shared" si="164"/>
        <v>0</v>
      </c>
      <c r="BF491" s="355"/>
      <c r="BG491" s="355"/>
      <c r="BH491" s="355"/>
      <c r="BI491" s="355"/>
      <c r="BJ491" s="355"/>
      <c r="BK491" s="355"/>
      <c r="BL491" s="76">
        <f t="shared" si="165"/>
        <v>0</v>
      </c>
      <c r="BM491" s="355"/>
      <c r="BN491" s="355"/>
      <c r="BO491" s="355"/>
      <c r="BP491" s="355"/>
      <c r="BQ491" s="355"/>
      <c r="BR491" s="355"/>
      <c r="BS491" s="76">
        <f t="shared" si="166"/>
        <v>0</v>
      </c>
      <c r="BT491" s="355"/>
      <c r="BU491" s="355"/>
      <c r="BV491" s="355"/>
      <c r="BW491" s="355"/>
      <c r="BX491" s="355"/>
      <c r="BY491" s="355"/>
      <c r="BZ491" s="76">
        <f t="shared" si="167"/>
        <v>0</v>
      </c>
      <c r="CA491" s="355"/>
      <c r="CB491" s="355"/>
      <c r="CC491" s="355"/>
      <c r="CD491" s="355"/>
      <c r="CE491" s="355"/>
      <c r="CF491" s="355"/>
      <c r="CG491" s="76">
        <f t="shared" si="168"/>
        <v>0</v>
      </c>
      <c r="CH491" s="355"/>
      <c r="CI491" s="355"/>
      <c r="CJ491" s="355"/>
      <c r="CK491" s="355"/>
      <c r="CL491" s="355"/>
      <c r="CM491" s="355"/>
      <c r="CN491" s="76">
        <f t="shared" si="169"/>
        <v>0</v>
      </c>
      <c r="CP491" s="75">
        <f t="shared" si="170"/>
        <v>476</v>
      </c>
      <c r="CQ491" s="76">
        <f t="shared" si="171"/>
        <v>0</v>
      </c>
      <c r="CR491" s="76">
        <f t="shared" si="172"/>
        <v>0</v>
      </c>
      <c r="CS491" s="76">
        <f t="shared" si="173"/>
        <v>0</v>
      </c>
    </row>
    <row r="492" spans="1:97" ht="18" customHeight="1" x14ac:dyDescent="0.25">
      <c r="A492" s="75">
        <f t="shared" si="174"/>
        <v>477</v>
      </c>
      <c r="B492" s="355"/>
      <c r="C492" s="355"/>
      <c r="D492" s="355"/>
      <c r="E492" s="355"/>
      <c r="F492" s="355"/>
      <c r="G492" s="355"/>
      <c r="H492" s="76">
        <f t="shared" si="154"/>
        <v>0</v>
      </c>
      <c r="I492" s="355"/>
      <c r="J492" s="355"/>
      <c r="K492" s="355"/>
      <c r="L492" s="355"/>
      <c r="M492" s="355"/>
      <c r="N492" s="355"/>
      <c r="O492" s="76">
        <f t="shared" si="155"/>
        <v>0</v>
      </c>
      <c r="P492" s="355"/>
      <c r="Q492" s="355"/>
      <c r="R492" s="355"/>
      <c r="S492" s="355"/>
      <c r="T492" s="355"/>
      <c r="U492" s="355"/>
      <c r="V492" s="76">
        <f t="shared" si="159"/>
        <v>0</v>
      </c>
      <c r="W492" s="355"/>
      <c r="X492" s="355"/>
      <c r="Y492" s="355"/>
      <c r="Z492" s="355"/>
      <c r="AA492" s="355"/>
      <c r="AB492" s="355"/>
      <c r="AC492" s="76">
        <f t="shared" si="160"/>
        <v>0</v>
      </c>
      <c r="AD492" s="355"/>
      <c r="AE492" s="355"/>
      <c r="AF492" s="355"/>
      <c r="AG492" s="355"/>
      <c r="AH492" s="355"/>
      <c r="AI492" s="355"/>
      <c r="AJ492" s="76">
        <f t="shared" si="156"/>
        <v>0</v>
      </c>
      <c r="AK492" s="355"/>
      <c r="AL492" s="355"/>
      <c r="AM492" s="355"/>
      <c r="AN492" s="355"/>
      <c r="AO492" s="355"/>
      <c r="AP492" s="355"/>
      <c r="AQ492" s="76">
        <f t="shared" si="157"/>
        <v>0</v>
      </c>
      <c r="AS492" s="75">
        <f t="shared" si="158"/>
        <v>477</v>
      </c>
      <c r="AT492" s="76">
        <f t="shared" si="161"/>
        <v>0</v>
      </c>
      <c r="AU492" s="76">
        <f t="shared" si="162"/>
        <v>0</v>
      </c>
      <c r="AV492" s="76">
        <f t="shared" si="163"/>
        <v>0</v>
      </c>
      <c r="AX492" s="75">
        <f t="shared" si="175"/>
        <v>477</v>
      </c>
      <c r="AY492" s="355"/>
      <c r="AZ492" s="355"/>
      <c r="BA492" s="355"/>
      <c r="BB492" s="355"/>
      <c r="BC492" s="355"/>
      <c r="BD492" s="355"/>
      <c r="BE492" s="76">
        <f t="shared" si="164"/>
        <v>0</v>
      </c>
      <c r="BF492" s="355"/>
      <c r="BG492" s="355"/>
      <c r="BH492" s="355"/>
      <c r="BI492" s="355"/>
      <c r="BJ492" s="355"/>
      <c r="BK492" s="355"/>
      <c r="BL492" s="76">
        <f t="shared" si="165"/>
        <v>0</v>
      </c>
      <c r="BM492" s="355"/>
      <c r="BN492" s="355"/>
      <c r="BO492" s="355"/>
      <c r="BP492" s="355"/>
      <c r="BQ492" s="355"/>
      <c r="BR492" s="355"/>
      <c r="BS492" s="76">
        <f t="shared" si="166"/>
        <v>0</v>
      </c>
      <c r="BT492" s="355"/>
      <c r="BU492" s="355"/>
      <c r="BV492" s="355"/>
      <c r="BW492" s="355"/>
      <c r="BX492" s="355"/>
      <c r="BY492" s="355"/>
      <c r="BZ492" s="76">
        <f t="shared" si="167"/>
        <v>0</v>
      </c>
      <c r="CA492" s="355"/>
      <c r="CB492" s="355"/>
      <c r="CC492" s="355"/>
      <c r="CD492" s="355"/>
      <c r="CE492" s="355"/>
      <c r="CF492" s="355"/>
      <c r="CG492" s="76">
        <f t="shared" si="168"/>
        <v>0</v>
      </c>
      <c r="CH492" s="355"/>
      <c r="CI492" s="355"/>
      <c r="CJ492" s="355"/>
      <c r="CK492" s="355"/>
      <c r="CL492" s="355"/>
      <c r="CM492" s="355"/>
      <c r="CN492" s="76">
        <f t="shared" si="169"/>
        <v>0</v>
      </c>
      <c r="CP492" s="75">
        <f t="shared" si="170"/>
        <v>477</v>
      </c>
      <c r="CQ492" s="76">
        <f t="shared" si="171"/>
        <v>0</v>
      </c>
      <c r="CR492" s="76">
        <f t="shared" si="172"/>
        <v>0</v>
      </c>
      <c r="CS492" s="76">
        <f t="shared" si="173"/>
        <v>0</v>
      </c>
    </row>
    <row r="493" spans="1:97" ht="18" customHeight="1" x14ac:dyDescent="0.25">
      <c r="A493" s="75">
        <f t="shared" si="174"/>
        <v>478</v>
      </c>
      <c r="B493" s="355"/>
      <c r="C493" s="355"/>
      <c r="D493" s="355"/>
      <c r="E493" s="355"/>
      <c r="F493" s="355"/>
      <c r="G493" s="355"/>
      <c r="H493" s="76">
        <f t="shared" si="154"/>
        <v>0</v>
      </c>
      <c r="I493" s="355"/>
      <c r="J493" s="355"/>
      <c r="K493" s="355"/>
      <c r="L493" s="355"/>
      <c r="M493" s="355"/>
      <c r="N493" s="355"/>
      <c r="O493" s="76">
        <f t="shared" si="155"/>
        <v>0</v>
      </c>
      <c r="P493" s="355"/>
      <c r="Q493" s="355"/>
      <c r="R493" s="355"/>
      <c r="S493" s="355"/>
      <c r="T493" s="355"/>
      <c r="U493" s="355"/>
      <c r="V493" s="76">
        <f t="shared" si="159"/>
        <v>0</v>
      </c>
      <c r="W493" s="355"/>
      <c r="X493" s="355"/>
      <c r="Y493" s="355"/>
      <c r="Z493" s="355"/>
      <c r="AA493" s="355"/>
      <c r="AB493" s="355"/>
      <c r="AC493" s="76">
        <f t="shared" si="160"/>
        <v>0</v>
      </c>
      <c r="AD493" s="355"/>
      <c r="AE493" s="355"/>
      <c r="AF493" s="355"/>
      <c r="AG493" s="355"/>
      <c r="AH493" s="355"/>
      <c r="AI493" s="355"/>
      <c r="AJ493" s="76">
        <f t="shared" si="156"/>
        <v>0</v>
      </c>
      <c r="AK493" s="355"/>
      <c r="AL493" s="355"/>
      <c r="AM493" s="355"/>
      <c r="AN493" s="355"/>
      <c r="AO493" s="355"/>
      <c r="AP493" s="355"/>
      <c r="AQ493" s="76">
        <f t="shared" si="157"/>
        <v>0</v>
      </c>
      <c r="AS493" s="75">
        <f t="shared" si="158"/>
        <v>478</v>
      </c>
      <c r="AT493" s="76">
        <f t="shared" si="161"/>
        <v>0</v>
      </c>
      <c r="AU493" s="76">
        <f t="shared" si="162"/>
        <v>0</v>
      </c>
      <c r="AV493" s="76">
        <f t="shared" si="163"/>
        <v>0</v>
      </c>
      <c r="AX493" s="75">
        <f t="shared" si="175"/>
        <v>478</v>
      </c>
      <c r="AY493" s="355"/>
      <c r="AZ493" s="355"/>
      <c r="BA493" s="355"/>
      <c r="BB493" s="355"/>
      <c r="BC493" s="355"/>
      <c r="BD493" s="355"/>
      <c r="BE493" s="76">
        <f t="shared" si="164"/>
        <v>0</v>
      </c>
      <c r="BF493" s="355"/>
      <c r="BG493" s="355"/>
      <c r="BH493" s="355"/>
      <c r="BI493" s="355"/>
      <c r="BJ493" s="355"/>
      <c r="BK493" s="355"/>
      <c r="BL493" s="76">
        <f t="shared" si="165"/>
        <v>0</v>
      </c>
      <c r="BM493" s="355"/>
      <c r="BN493" s="355"/>
      <c r="BO493" s="355"/>
      <c r="BP493" s="355"/>
      <c r="BQ493" s="355"/>
      <c r="BR493" s="355"/>
      <c r="BS493" s="76">
        <f t="shared" si="166"/>
        <v>0</v>
      </c>
      <c r="BT493" s="355"/>
      <c r="BU493" s="355"/>
      <c r="BV493" s="355"/>
      <c r="BW493" s="355"/>
      <c r="BX493" s="355"/>
      <c r="BY493" s="355"/>
      <c r="BZ493" s="76">
        <f t="shared" si="167"/>
        <v>0</v>
      </c>
      <c r="CA493" s="355"/>
      <c r="CB493" s="355"/>
      <c r="CC493" s="355"/>
      <c r="CD493" s="355"/>
      <c r="CE493" s="355"/>
      <c r="CF493" s="355"/>
      <c r="CG493" s="76">
        <f t="shared" si="168"/>
        <v>0</v>
      </c>
      <c r="CH493" s="355"/>
      <c r="CI493" s="355"/>
      <c r="CJ493" s="355"/>
      <c r="CK493" s="355"/>
      <c r="CL493" s="355"/>
      <c r="CM493" s="355"/>
      <c r="CN493" s="76">
        <f t="shared" si="169"/>
        <v>0</v>
      </c>
      <c r="CP493" s="75">
        <f t="shared" si="170"/>
        <v>478</v>
      </c>
      <c r="CQ493" s="76">
        <f t="shared" si="171"/>
        <v>0</v>
      </c>
      <c r="CR493" s="76">
        <f t="shared" si="172"/>
        <v>0</v>
      </c>
      <c r="CS493" s="76">
        <f t="shared" si="173"/>
        <v>0</v>
      </c>
    </row>
    <row r="494" spans="1:97" ht="18" customHeight="1" x14ac:dyDescent="0.25">
      <c r="A494" s="75">
        <f t="shared" si="174"/>
        <v>479</v>
      </c>
      <c r="B494" s="355"/>
      <c r="C494" s="355"/>
      <c r="D494" s="355"/>
      <c r="E494" s="355"/>
      <c r="F494" s="355"/>
      <c r="G494" s="355"/>
      <c r="H494" s="76">
        <f t="shared" si="154"/>
        <v>0</v>
      </c>
      <c r="I494" s="355"/>
      <c r="J494" s="355"/>
      <c r="K494" s="355"/>
      <c r="L494" s="355"/>
      <c r="M494" s="355"/>
      <c r="N494" s="355"/>
      <c r="O494" s="76">
        <f t="shared" si="155"/>
        <v>0</v>
      </c>
      <c r="P494" s="355"/>
      <c r="Q494" s="355"/>
      <c r="R494" s="355"/>
      <c r="S494" s="355"/>
      <c r="T494" s="355"/>
      <c r="U494" s="355"/>
      <c r="V494" s="76">
        <f t="shared" si="159"/>
        <v>0</v>
      </c>
      <c r="W494" s="355"/>
      <c r="X494" s="355"/>
      <c r="Y494" s="355"/>
      <c r="Z494" s="355"/>
      <c r="AA494" s="355"/>
      <c r="AB494" s="355"/>
      <c r="AC494" s="76">
        <f t="shared" si="160"/>
        <v>0</v>
      </c>
      <c r="AD494" s="355"/>
      <c r="AE494" s="355"/>
      <c r="AF494" s="355"/>
      <c r="AG494" s="355"/>
      <c r="AH494" s="355"/>
      <c r="AI494" s="355"/>
      <c r="AJ494" s="76">
        <f t="shared" si="156"/>
        <v>0</v>
      </c>
      <c r="AK494" s="355"/>
      <c r="AL494" s="355"/>
      <c r="AM494" s="355"/>
      <c r="AN494" s="355"/>
      <c r="AO494" s="355"/>
      <c r="AP494" s="355"/>
      <c r="AQ494" s="76">
        <f t="shared" si="157"/>
        <v>0</v>
      </c>
      <c r="AS494" s="75">
        <f t="shared" si="158"/>
        <v>479</v>
      </c>
      <c r="AT494" s="76">
        <f t="shared" si="161"/>
        <v>0</v>
      </c>
      <c r="AU494" s="76">
        <f t="shared" si="162"/>
        <v>0</v>
      </c>
      <c r="AV494" s="76">
        <f t="shared" si="163"/>
        <v>0</v>
      </c>
      <c r="AX494" s="75">
        <f t="shared" si="175"/>
        <v>479</v>
      </c>
      <c r="AY494" s="355"/>
      <c r="AZ494" s="355"/>
      <c r="BA494" s="355"/>
      <c r="BB494" s="355"/>
      <c r="BC494" s="355"/>
      <c r="BD494" s="355"/>
      <c r="BE494" s="76">
        <f t="shared" si="164"/>
        <v>0</v>
      </c>
      <c r="BF494" s="355"/>
      <c r="BG494" s="355"/>
      <c r="BH494" s="355"/>
      <c r="BI494" s="355"/>
      <c r="BJ494" s="355"/>
      <c r="BK494" s="355"/>
      <c r="BL494" s="76">
        <f t="shared" si="165"/>
        <v>0</v>
      </c>
      <c r="BM494" s="355"/>
      <c r="BN494" s="355"/>
      <c r="BO494" s="355"/>
      <c r="BP494" s="355"/>
      <c r="BQ494" s="355"/>
      <c r="BR494" s="355"/>
      <c r="BS494" s="76">
        <f t="shared" si="166"/>
        <v>0</v>
      </c>
      <c r="BT494" s="355"/>
      <c r="BU494" s="355"/>
      <c r="BV494" s="355"/>
      <c r="BW494" s="355"/>
      <c r="BX494" s="355"/>
      <c r="BY494" s="355"/>
      <c r="BZ494" s="76">
        <f t="shared" si="167"/>
        <v>0</v>
      </c>
      <c r="CA494" s="355"/>
      <c r="CB494" s="355"/>
      <c r="CC494" s="355"/>
      <c r="CD494" s="355"/>
      <c r="CE494" s="355"/>
      <c r="CF494" s="355"/>
      <c r="CG494" s="76">
        <f t="shared" si="168"/>
        <v>0</v>
      </c>
      <c r="CH494" s="355"/>
      <c r="CI494" s="355"/>
      <c r="CJ494" s="355"/>
      <c r="CK494" s="355"/>
      <c r="CL494" s="355"/>
      <c r="CM494" s="355"/>
      <c r="CN494" s="76">
        <f t="shared" si="169"/>
        <v>0</v>
      </c>
      <c r="CP494" s="75">
        <f t="shared" si="170"/>
        <v>479</v>
      </c>
      <c r="CQ494" s="76">
        <f t="shared" si="171"/>
        <v>0</v>
      </c>
      <c r="CR494" s="76">
        <f t="shared" si="172"/>
        <v>0</v>
      </c>
      <c r="CS494" s="76">
        <f t="shared" si="173"/>
        <v>0</v>
      </c>
    </row>
    <row r="495" spans="1:97" ht="18" customHeight="1" x14ac:dyDescent="0.25">
      <c r="A495" s="75">
        <f t="shared" si="174"/>
        <v>480</v>
      </c>
      <c r="B495" s="355"/>
      <c r="C495" s="355"/>
      <c r="D495" s="355"/>
      <c r="E495" s="355"/>
      <c r="F495" s="355"/>
      <c r="G495" s="355"/>
      <c r="H495" s="76">
        <f t="shared" si="154"/>
        <v>0</v>
      </c>
      <c r="I495" s="355"/>
      <c r="J495" s="355"/>
      <c r="K495" s="355"/>
      <c r="L495" s="355"/>
      <c r="M495" s="355"/>
      <c r="N495" s="355"/>
      <c r="O495" s="76">
        <f t="shared" si="155"/>
        <v>0</v>
      </c>
      <c r="P495" s="355"/>
      <c r="Q495" s="355"/>
      <c r="R495" s="355"/>
      <c r="S495" s="355"/>
      <c r="T495" s="355"/>
      <c r="U495" s="355"/>
      <c r="V495" s="76">
        <f t="shared" si="159"/>
        <v>0</v>
      </c>
      <c r="W495" s="355"/>
      <c r="X495" s="355"/>
      <c r="Y495" s="355"/>
      <c r="Z495" s="355"/>
      <c r="AA495" s="355"/>
      <c r="AB495" s="355"/>
      <c r="AC495" s="76">
        <f t="shared" si="160"/>
        <v>0</v>
      </c>
      <c r="AD495" s="355"/>
      <c r="AE495" s="355"/>
      <c r="AF495" s="355"/>
      <c r="AG495" s="355"/>
      <c r="AH495" s="355"/>
      <c r="AI495" s="355"/>
      <c r="AJ495" s="76">
        <f t="shared" si="156"/>
        <v>0</v>
      </c>
      <c r="AK495" s="355"/>
      <c r="AL495" s="355"/>
      <c r="AM495" s="355"/>
      <c r="AN495" s="355"/>
      <c r="AO495" s="355"/>
      <c r="AP495" s="355"/>
      <c r="AQ495" s="76">
        <f t="shared" si="157"/>
        <v>0</v>
      </c>
      <c r="AS495" s="75">
        <f t="shared" si="158"/>
        <v>480</v>
      </c>
      <c r="AT495" s="76">
        <f t="shared" si="161"/>
        <v>0</v>
      </c>
      <c r="AU495" s="76">
        <f t="shared" si="162"/>
        <v>0</v>
      </c>
      <c r="AV495" s="76">
        <f t="shared" si="163"/>
        <v>0</v>
      </c>
      <c r="AX495" s="75">
        <f t="shared" si="175"/>
        <v>480</v>
      </c>
      <c r="AY495" s="355"/>
      <c r="AZ495" s="355"/>
      <c r="BA495" s="355"/>
      <c r="BB495" s="355"/>
      <c r="BC495" s="355"/>
      <c r="BD495" s="355"/>
      <c r="BE495" s="76">
        <f t="shared" si="164"/>
        <v>0</v>
      </c>
      <c r="BF495" s="355"/>
      <c r="BG495" s="355"/>
      <c r="BH495" s="355"/>
      <c r="BI495" s="355"/>
      <c r="BJ495" s="355"/>
      <c r="BK495" s="355"/>
      <c r="BL495" s="76">
        <f t="shared" si="165"/>
        <v>0</v>
      </c>
      <c r="BM495" s="355"/>
      <c r="BN495" s="355"/>
      <c r="BO495" s="355"/>
      <c r="BP495" s="355"/>
      <c r="BQ495" s="355"/>
      <c r="BR495" s="355"/>
      <c r="BS495" s="76">
        <f t="shared" si="166"/>
        <v>0</v>
      </c>
      <c r="BT495" s="355"/>
      <c r="BU495" s="355"/>
      <c r="BV495" s="355"/>
      <c r="BW495" s="355"/>
      <c r="BX495" s="355"/>
      <c r="BY495" s="355"/>
      <c r="BZ495" s="76">
        <f t="shared" si="167"/>
        <v>0</v>
      </c>
      <c r="CA495" s="355"/>
      <c r="CB495" s="355"/>
      <c r="CC495" s="355"/>
      <c r="CD495" s="355"/>
      <c r="CE495" s="355"/>
      <c r="CF495" s="355"/>
      <c r="CG495" s="76">
        <f t="shared" si="168"/>
        <v>0</v>
      </c>
      <c r="CH495" s="355"/>
      <c r="CI495" s="355"/>
      <c r="CJ495" s="355"/>
      <c r="CK495" s="355"/>
      <c r="CL495" s="355"/>
      <c r="CM495" s="355"/>
      <c r="CN495" s="76">
        <f t="shared" si="169"/>
        <v>0</v>
      </c>
      <c r="CP495" s="75">
        <f t="shared" si="170"/>
        <v>480</v>
      </c>
      <c r="CQ495" s="76">
        <f t="shared" si="171"/>
        <v>0</v>
      </c>
      <c r="CR495" s="76">
        <f t="shared" si="172"/>
        <v>0</v>
      </c>
      <c r="CS495" s="76">
        <f t="shared" si="173"/>
        <v>0</v>
      </c>
    </row>
    <row r="496" spans="1:97" ht="18" customHeight="1" x14ac:dyDescent="0.25">
      <c r="A496" s="75">
        <f t="shared" si="174"/>
        <v>481</v>
      </c>
      <c r="B496" s="355"/>
      <c r="C496" s="355"/>
      <c r="D496" s="355"/>
      <c r="E496" s="355"/>
      <c r="F496" s="355"/>
      <c r="G496" s="355"/>
      <c r="H496" s="76">
        <f t="shared" si="154"/>
        <v>0</v>
      </c>
      <c r="I496" s="355"/>
      <c r="J496" s="355"/>
      <c r="K496" s="355"/>
      <c r="L496" s="355"/>
      <c r="M496" s="355"/>
      <c r="N496" s="355"/>
      <c r="O496" s="76">
        <f t="shared" si="155"/>
        <v>0</v>
      </c>
      <c r="P496" s="355"/>
      <c r="Q496" s="355"/>
      <c r="R496" s="355"/>
      <c r="S496" s="355"/>
      <c r="T496" s="355"/>
      <c r="U496" s="355"/>
      <c r="V496" s="76">
        <f t="shared" si="159"/>
        <v>0</v>
      </c>
      <c r="W496" s="355"/>
      <c r="X496" s="355"/>
      <c r="Y496" s="355"/>
      <c r="Z496" s="355"/>
      <c r="AA496" s="355"/>
      <c r="AB496" s="355"/>
      <c r="AC496" s="76">
        <f t="shared" si="160"/>
        <v>0</v>
      </c>
      <c r="AD496" s="355"/>
      <c r="AE496" s="355"/>
      <c r="AF496" s="355"/>
      <c r="AG496" s="355"/>
      <c r="AH496" s="355"/>
      <c r="AI496" s="355"/>
      <c r="AJ496" s="76">
        <f t="shared" si="156"/>
        <v>0</v>
      </c>
      <c r="AK496" s="355"/>
      <c r="AL496" s="355"/>
      <c r="AM496" s="355"/>
      <c r="AN496" s="355"/>
      <c r="AO496" s="355"/>
      <c r="AP496" s="355"/>
      <c r="AQ496" s="76">
        <f t="shared" si="157"/>
        <v>0</v>
      </c>
      <c r="AS496" s="75">
        <f t="shared" si="158"/>
        <v>481</v>
      </c>
      <c r="AT496" s="76">
        <f t="shared" si="161"/>
        <v>0</v>
      </c>
      <c r="AU496" s="76">
        <f t="shared" si="162"/>
        <v>0</v>
      </c>
      <c r="AV496" s="76">
        <f t="shared" si="163"/>
        <v>0</v>
      </c>
      <c r="AX496" s="75">
        <f t="shared" si="175"/>
        <v>481</v>
      </c>
      <c r="AY496" s="355"/>
      <c r="AZ496" s="355"/>
      <c r="BA496" s="355"/>
      <c r="BB496" s="355"/>
      <c r="BC496" s="355"/>
      <c r="BD496" s="355"/>
      <c r="BE496" s="76">
        <f t="shared" si="164"/>
        <v>0</v>
      </c>
      <c r="BF496" s="355"/>
      <c r="BG496" s="355"/>
      <c r="BH496" s="355"/>
      <c r="BI496" s="355"/>
      <c r="BJ496" s="355"/>
      <c r="BK496" s="355"/>
      <c r="BL496" s="76">
        <f t="shared" si="165"/>
        <v>0</v>
      </c>
      <c r="BM496" s="355"/>
      <c r="BN496" s="355"/>
      <c r="BO496" s="355"/>
      <c r="BP496" s="355"/>
      <c r="BQ496" s="355"/>
      <c r="BR496" s="355"/>
      <c r="BS496" s="76">
        <f t="shared" si="166"/>
        <v>0</v>
      </c>
      <c r="BT496" s="355"/>
      <c r="BU496" s="355"/>
      <c r="BV496" s="355"/>
      <c r="BW496" s="355"/>
      <c r="BX496" s="355"/>
      <c r="BY496" s="355"/>
      <c r="BZ496" s="76">
        <f t="shared" si="167"/>
        <v>0</v>
      </c>
      <c r="CA496" s="355"/>
      <c r="CB496" s="355"/>
      <c r="CC496" s="355"/>
      <c r="CD496" s="355"/>
      <c r="CE496" s="355"/>
      <c r="CF496" s="355"/>
      <c r="CG496" s="76">
        <f t="shared" si="168"/>
        <v>0</v>
      </c>
      <c r="CH496" s="355"/>
      <c r="CI496" s="355"/>
      <c r="CJ496" s="355"/>
      <c r="CK496" s="355"/>
      <c r="CL496" s="355"/>
      <c r="CM496" s="355"/>
      <c r="CN496" s="76">
        <f t="shared" si="169"/>
        <v>0</v>
      </c>
      <c r="CP496" s="75">
        <f t="shared" si="170"/>
        <v>481</v>
      </c>
      <c r="CQ496" s="76">
        <f t="shared" si="171"/>
        <v>0</v>
      </c>
      <c r="CR496" s="76">
        <f t="shared" si="172"/>
        <v>0</v>
      </c>
      <c r="CS496" s="76">
        <f t="shared" si="173"/>
        <v>0</v>
      </c>
    </row>
    <row r="497" spans="1:97" ht="18" customHeight="1" x14ac:dyDescent="0.25">
      <c r="A497" s="75">
        <f t="shared" si="174"/>
        <v>482</v>
      </c>
      <c r="B497" s="355"/>
      <c r="C497" s="355"/>
      <c r="D497" s="355"/>
      <c r="E497" s="355"/>
      <c r="F497" s="355"/>
      <c r="G497" s="355"/>
      <c r="H497" s="76">
        <f t="shared" si="154"/>
        <v>0</v>
      </c>
      <c r="I497" s="355"/>
      <c r="J497" s="355"/>
      <c r="K497" s="355"/>
      <c r="L497" s="355"/>
      <c r="M497" s="355"/>
      <c r="N497" s="355"/>
      <c r="O497" s="76">
        <f t="shared" si="155"/>
        <v>0</v>
      </c>
      <c r="P497" s="355"/>
      <c r="Q497" s="355"/>
      <c r="R497" s="355"/>
      <c r="S497" s="355"/>
      <c r="T497" s="355"/>
      <c r="U497" s="355"/>
      <c r="V497" s="76">
        <f t="shared" si="159"/>
        <v>0</v>
      </c>
      <c r="W497" s="355"/>
      <c r="X497" s="355"/>
      <c r="Y497" s="355"/>
      <c r="Z497" s="355"/>
      <c r="AA497" s="355"/>
      <c r="AB497" s="355"/>
      <c r="AC497" s="76">
        <f t="shared" si="160"/>
        <v>0</v>
      </c>
      <c r="AD497" s="355"/>
      <c r="AE497" s="355"/>
      <c r="AF497" s="355"/>
      <c r="AG497" s="355"/>
      <c r="AH497" s="355"/>
      <c r="AI497" s="355"/>
      <c r="AJ497" s="76">
        <f t="shared" si="156"/>
        <v>0</v>
      </c>
      <c r="AK497" s="355"/>
      <c r="AL497" s="355"/>
      <c r="AM497" s="355"/>
      <c r="AN497" s="355"/>
      <c r="AO497" s="355"/>
      <c r="AP497" s="355"/>
      <c r="AQ497" s="76">
        <f t="shared" si="157"/>
        <v>0</v>
      </c>
      <c r="AS497" s="75">
        <f t="shared" si="158"/>
        <v>482</v>
      </c>
      <c r="AT497" s="76">
        <f t="shared" si="161"/>
        <v>0</v>
      </c>
      <c r="AU497" s="76">
        <f t="shared" si="162"/>
        <v>0</v>
      </c>
      <c r="AV497" s="76">
        <f t="shared" si="163"/>
        <v>0</v>
      </c>
      <c r="AX497" s="75">
        <f t="shared" si="175"/>
        <v>482</v>
      </c>
      <c r="AY497" s="355"/>
      <c r="AZ497" s="355"/>
      <c r="BA497" s="355"/>
      <c r="BB497" s="355"/>
      <c r="BC497" s="355"/>
      <c r="BD497" s="355"/>
      <c r="BE497" s="76">
        <f t="shared" si="164"/>
        <v>0</v>
      </c>
      <c r="BF497" s="355"/>
      <c r="BG497" s="355"/>
      <c r="BH497" s="355"/>
      <c r="BI497" s="355"/>
      <c r="BJ497" s="355"/>
      <c r="BK497" s="355"/>
      <c r="BL497" s="76">
        <f t="shared" si="165"/>
        <v>0</v>
      </c>
      <c r="BM497" s="355"/>
      <c r="BN497" s="355"/>
      <c r="BO497" s="355"/>
      <c r="BP497" s="355"/>
      <c r="BQ497" s="355"/>
      <c r="BR497" s="355"/>
      <c r="BS497" s="76">
        <f t="shared" si="166"/>
        <v>0</v>
      </c>
      <c r="BT497" s="355"/>
      <c r="BU497" s="355"/>
      <c r="BV497" s="355"/>
      <c r="BW497" s="355"/>
      <c r="BX497" s="355"/>
      <c r="BY497" s="355"/>
      <c r="BZ497" s="76">
        <f t="shared" si="167"/>
        <v>0</v>
      </c>
      <c r="CA497" s="355"/>
      <c r="CB497" s="355"/>
      <c r="CC497" s="355"/>
      <c r="CD497" s="355"/>
      <c r="CE497" s="355"/>
      <c r="CF497" s="355"/>
      <c r="CG497" s="76">
        <f t="shared" si="168"/>
        <v>0</v>
      </c>
      <c r="CH497" s="355"/>
      <c r="CI497" s="355"/>
      <c r="CJ497" s="355"/>
      <c r="CK497" s="355"/>
      <c r="CL497" s="355"/>
      <c r="CM497" s="355"/>
      <c r="CN497" s="76">
        <f t="shared" si="169"/>
        <v>0</v>
      </c>
      <c r="CP497" s="75">
        <f t="shared" si="170"/>
        <v>482</v>
      </c>
      <c r="CQ497" s="76">
        <f t="shared" si="171"/>
        <v>0</v>
      </c>
      <c r="CR497" s="76">
        <f t="shared" si="172"/>
        <v>0</v>
      </c>
      <c r="CS497" s="76">
        <f t="shared" si="173"/>
        <v>0</v>
      </c>
    </row>
    <row r="498" spans="1:97" ht="18" customHeight="1" x14ac:dyDescent="0.25">
      <c r="A498" s="75">
        <f t="shared" si="174"/>
        <v>483</v>
      </c>
      <c r="B498" s="355"/>
      <c r="C498" s="355"/>
      <c r="D498" s="355"/>
      <c r="E498" s="355"/>
      <c r="F498" s="355"/>
      <c r="G498" s="355"/>
      <c r="H498" s="76">
        <f t="shared" si="154"/>
        <v>0</v>
      </c>
      <c r="I498" s="355"/>
      <c r="J498" s="355"/>
      <c r="K498" s="355"/>
      <c r="L498" s="355"/>
      <c r="M498" s="355"/>
      <c r="N498" s="355"/>
      <c r="O498" s="76">
        <f t="shared" si="155"/>
        <v>0</v>
      </c>
      <c r="P498" s="355"/>
      <c r="Q498" s="355"/>
      <c r="R498" s="355"/>
      <c r="S498" s="355"/>
      <c r="T498" s="355"/>
      <c r="U498" s="355"/>
      <c r="V498" s="76">
        <f t="shared" si="159"/>
        <v>0</v>
      </c>
      <c r="W498" s="355"/>
      <c r="X498" s="355"/>
      <c r="Y498" s="355"/>
      <c r="Z498" s="355"/>
      <c r="AA498" s="355"/>
      <c r="AB498" s="355"/>
      <c r="AC498" s="76">
        <f t="shared" si="160"/>
        <v>0</v>
      </c>
      <c r="AD498" s="355"/>
      <c r="AE498" s="355"/>
      <c r="AF498" s="355"/>
      <c r="AG498" s="355"/>
      <c r="AH498" s="355"/>
      <c r="AI498" s="355"/>
      <c r="AJ498" s="76">
        <f t="shared" si="156"/>
        <v>0</v>
      </c>
      <c r="AK498" s="355"/>
      <c r="AL498" s="355"/>
      <c r="AM498" s="355"/>
      <c r="AN498" s="355"/>
      <c r="AO498" s="355"/>
      <c r="AP498" s="355"/>
      <c r="AQ498" s="76">
        <f t="shared" si="157"/>
        <v>0</v>
      </c>
      <c r="AS498" s="75">
        <f t="shared" si="158"/>
        <v>483</v>
      </c>
      <c r="AT498" s="76">
        <f t="shared" si="161"/>
        <v>0</v>
      </c>
      <c r="AU498" s="76">
        <f t="shared" si="162"/>
        <v>0</v>
      </c>
      <c r="AV498" s="76">
        <f t="shared" si="163"/>
        <v>0</v>
      </c>
      <c r="AX498" s="75">
        <f t="shared" si="175"/>
        <v>483</v>
      </c>
      <c r="AY498" s="355"/>
      <c r="AZ498" s="355"/>
      <c r="BA498" s="355"/>
      <c r="BB498" s="355"/>
      <c r="BC498" s="355"/>
      <c r="BD498" s="355"/>
      <c r="BE498" s="76">
        <f t="shared" si="164"/>
        <v>0</v>
      </c>
      <c r="BF498" s="355"/>
      <c r="BG498" s="355"/>
      <c r="BH498" s="355"/>
      <c r="BI498" s="355"/>
      <c r="BJ498" s="355"/>
      <c r="BK498" s="355"/>
      <c r="BL498" s="76">
        <f t="shared" si="165"/>
        <v>0</v>
      </c>
      <c r="BM498" s="355"/>
      <c r="BN498" s="355"/>
      <c r="BO498" s="355"/>
      <c r="BP498" s="355"/>
      <c r="BQ498" s="355"/>
      <c r="BR498" s="355"/>
      <c r="BS498" s="76">
        <f t="shared" si="166"/>
        <v>0</v>
      </c>
      <c r="BT498" s="355"/>
      <c r="BU498" s="355"/>
      <c r="BV498" s="355"/>
      <c r="BW498" s="355"/>
      <c r="BX498" s="355"/>
      <c r="BY498" s="355"/>
      <c r="BZ498" s="76">
        <f t="shared" si="167"/>
        <v>0</v>
      </c>
      <c r="CA498" s="355"/>
      <c r="CB498" s="355"/>
      <c r="CC498" s="355"/>
      <c r="CD498" s="355"/>
      <c r="CE498" s="355"/>
      <c r="CF498" s="355"/>
      <c r="CG498" s="76">
        <f t="shared" si="168"/>
        <v>0</v>
      </c>
      <c r="CH498" s="355"/>
      <c r="CI498" s="355"/>
      <c r="CJ498" s="355"/>
      <c r="CK498" s="355"/>
      <c r="CL498" s="355"/>
      <c r="CM498" s="355"/>
      <c r="CN498" s="76">
        <f t="shared" si="169"/>
        <v>0</v>
      </c>
      <c r="CP498" s="75">
        <f t="shared" si="170"/>
        <v>483</v>
      </c>
      <c r="CQ498" s="76">
        <f t="shared" si="171"/>
        <v>0</v>
      </c>
      <c r="CR498" s="76">
        <f t="shared" si="172"/>
        <v>0</v>
      </c>
      <c r="CS498" s="76">
        <f t="shared" si="173"/>
        <v>0</v>
      </c>
    </row>
    <row r="499" spans="1:97" ht="18" customHeight="1" x14ac:dyDescent="0.25">
      <c r="A499" s="75">
        <f t="shared" si="174"/>
        <v>484</v>
      </c>
      <c r="B499" s="355"/>
      <c r="C499" s="355"/>
      <c r="D499" s="355"/>
      <c r="E499" s="355"/>
      <c r="F499" s="355"/>
      <c r="G499" s="355"/>
      <c r="H499" s="76">
        <f t="shared" ref="H499:H526" si="176">SUM(C499:F499)-B499-G499</f>
        <v>0</v>
      </c>
      <c r="I499" s="355"/>
      <c r="J499" s="355"/>
      <c r="K499" s="355"/>
      <c r="L499" s="355"/>
      <c r="M499" s="355"/>
      <c r="N499" s="355"/>
      <c r="O499" s="76">
        <f t="shared" ref="O499:O526" si="177">SUM(J499:M499)-I499-N499</f>
        <v>0</v>
      </c>
      <c r="P499" s="355"/>
      <c r="Q499" s="355"/>
      <c r="R499" s="355"/>
      <c r="S499" s="355"/>
      <c r="T499" s="355"/>
      <c r="U499" s="355"/>
      <c r="V499" s="76">
        <f t="shared" si="159"/>
        <v>0</v>
      </c>
      <c r="W499" s="355"/>
      <c r="X499" s="355"/>
      <c r="Y499" s="355"/>
      <c r="Z499" s="355"/>
      <c r="AA499" s="355"/>
      <c r="AB499" s="355"/>
      <c r="AC499" s="76">
        <f t="shared" si="160"/>
        <v>0</v>
      </c>
      <c r="AD499" s="355"/>
      <c r="AE499" s="355"/>
      <c r="AF499" s="355"/>
      <c r="AG499" s="355"/>
      <c r="AH499" s="355"/>
      <c r="AI499" s="355"/>
      <c r="AJ499" s="76">
        <f t="shared" ref="AJ499:AJ526" si="178">SUM(AE499:AH499)-AD499-AI499</f>
        <v>0</v>
      </c>
      <c r="AK499" s="355"/>
      <c r="AL499" s="355"/>
      <c r="AM499" s="355"/>
      <c r="AN499" s="355"/>
      <c r="AO499" s="355"/>
      <c r="AP499" s="355"/>
      <c r="AQ499" s="76">
        <f t="shared" ref="AQ499:AQ526" si="179">SUM(AL499:AO499)-AK499-AP499</f>
        <v>0</v>
      </c>
      <c r="AS499" s="75">
        <f t="shared" ref="AS499:AS526" si="180">A499</f>
        <v>484</v>
      </c>
      <c r="AT499" s="76">
        <f t="shared" si="161"/>
        <v>0</v>
      </c>
      <c r="AU499" s="76">
        <f t="shared" si="162"/>
        <v>0</v>
      </c>
      <c r="AV499" s="76">
        <f t="shared" si="163"/>
        <v>0</v>
      </c>
      <c r="AX499" s="75">
        <f t="shared" si="175"/>
        <v>484</v>
      </c>
      <c r="AY499" s="355"/>
      <c r="AZ499" s="355"/>
      <c r="BA499" s="355"/>
      <c r="BB499" s="355"/>
      <c r="BC499" s="355"/>
      <c r="BD499" s="355"/>
      <c r="BE499" s="76">
        <f t="shared" si="164"/>
        <v>0</v>
      </c>
      <c r="BF499" s="355"/>
      <c r="BG499" s="355"/>
      <c r="BH499" s="355"/>
      <c r="BI499" s="355"/>
      <c r="BJ499" s="355"/>
      <c r="BK499" s="355"/>
      <c r="BL499" s="76">
        <f t="shared" si="165"/>
        <v>0</v>
      </c>
      <c r="BM499" s="355"/>
      <c r="BN499" s="355"/>
      <c r="BO499" s="355"/>
      <c r="BP499" s="355"/>
      <c r="BQ499" s="355"/>
      <c r="BR499" s="355"/>
      <c r="BS499" s="76">
        <f t="shared" si="166"/>
        <v>0</v>
      </c>
      <c r="BT499" s="355"/>
      <c r="BU499" s="355"/>
      <c r="BV499" s="355"/>
      <c r="BW499" s="355"/>
      <c r="BX499" s="355"/>
      <c r="BY499" s="355"/>
      <c r="BZ499" s="76">
        <f t="shared" si="167"/>
        <v>0</v>
      </c>
      <c r="CA499" s="355"/>
      <c r="CB499" s="355"/>
      <c r="CC499" s="355"/>
      <c r="CD499" s="355"/>
      <c r="CE499" s="355"/>
      <c r="CF499" s="355"/>
      <c r="CG499" s="76">
        <f t="shared" si="168"/>
        <v>0</v>
      </c>
      <c r="CH499" s="355"/>
      <c r="CI499" s="355"/>
      <c r="CJ499" s="355"/>
      <c r="CK499" s="355"/>
      <c r="CL499" s="355"/>
      <c r="CM499" s="355"/>
      <c r="CN499" s="76">
        <f t="shared" si="169"/>
        <v>0</v>
      </c>
      <c r="CP499" s="75">
        <f t="shared" si="170"/>
        <v>484</v>
      </c>
      <c r="CQ499" s="76">
        <f t="shared" si="171"/>
        <v>0</v>
      </c>
      <c r="CR499" s="76">
        <f t="shared" si="172"/>
        <v>0</v>
      </c>
      <c r="CS499" s="76">
        <f t="shared" si="173"/>
        <v>0</v>
      </c>
    </row>
    <row r="500" spans="1:97" ht="18" customHeight="1" x14ac:dyDescent="0.25">
      <c r="A500" s="75">
        <f t="shared" si="174"/>
        <v>485</v>
      </c>
      <c r="B500" s="355"/>
      <c r="C500" s="355"/>
      <c r="D500" s="355"/>
      <c r="E500" s="355"/>
      <c r="F500" s="355"/>
      <c r="G500" s="355"/>
      <c r="H500" s="76">
        <f t="shared" si="176"/>
        <v>0</v>
      </c>
      <c r="I500" s="355"/>
      <c r="J500" s="355"/>
      <c r="K500" s="355"/>
      <c r="L500" s="355"/>
      <c r="M500" s="355"/>
      <c r="N500" s="355"/>
      <c r="O500" s="76">
        <f t="shared" si="177"/>
        <v>0</v>
      </c>
      <c r="P500" s="355"/>
      <c r="Q500" s="355"/>
      <c r="R500" s="355"/>
      <c r="S500" s="355"/>
      <c r="T500" s="355"/>
      <c r="U500" s="355"/>
      <c r="V500" s="76">
        <f t="shared" si="159"/>
        <v>0</v>
      </c>
      <c r="W500" s="355"/>
      <c r="X500" s="355"/>
      <c r="Y500" s="355"/>
      <c r="Z500" s="355"/>
      <c r="AA500" s="355"/>
      <c r="AB500" s="355"/>
      <c r="AC500" s="76">
        <f t="shared" si="160"/>
        <v>0</v>
      </c>
      <c r="AD500" s="355"/>
      <c r="AE500" s="355"/>
      <c r="AF500" s="355"/>
      <c r="AG500" s="355"/>
      <c r="AH500" s="355"/>
      <c r="AI500" s="355"/>
      <c r="AJ500" s="76">
        <f t="shared" si="178"/>
        <v>0</v>
      </c>
      <c r="AK500" s="355"/>
      <c r="AL500" s="355"/>
      <c r="AM500" s="355"/>
      <c r="AN500" s="355"/>
      <c r="AO500" s="355"/>
      <c r="AP500" s="355"/>
      <c r="AQ500" s="76">
        <f t="shared" si="179"/>
        <v>0</v>
      </c>
      <c r="AS500" s="75">
        <f t="shared" si="180"/>
        <v>485</v>
      </c>
      <c r="AT500" s="76">
        <f t="shared" si="161"/>
        <v>0</v>
      </c>
      <c r="AU500" s="76">
        <f t="shared" si="162"/>
        <v>0</v>
      </c>
      <c r="AV500" s="76">
        <f t="shared" si="163"/>
        <v>0</v>
      </c>
      <c r="AX500" s="75">
        <f t="shared" si="175"/>
        <v>485</v>
      </c>
      <c r="AY500" s="355"/>
      <c r="AZ500" s="355"/>
      <c r="BA500" s="355"/>
      <c r="BB500" s="355"/>
      <c r="BC500" s="355"/>
      <c r="BD500" s="355"/>
      <c r="BE500" s="76">
        <f t="shared" si="164"/>
        <v>0</v>
      </c>
      <c r="BF500" s="355"/>
      <c r="BG500" s="355"/>
      <c r="BH500" s="355"/>
      <c r="BI500" s="355"/>
      <c r="BJ500" s="355"/>
      <c r="BK500" s="355"/>
      <c r="BL500" s="76">
        <f t="shared" si="165"/>
        <v>0</v>
      </c>
      <c r="BM500" s="355"/>
      <c r="BN500" s="355"/>
      <c r="BO500" s="355"/>
      <c r="BP500" s="355"/>
      <c r="BQ500" s="355"/>
      <c r="BR500" s="355"/>
      <c r="BS500" s="76">
        <f t="shared" si="166"/>
        <v>0</v>
      </c>
      <c r="BT500" s="355"/>
      <c r="BU500" s="355"/>
      <c r="BV500" s="355"/>
      <c r="BW500" s="355"/>
      <c r="BX500" s="355"/>
      <c r="BY500" s="355"/>
      <c r="BZ500" s="76">
        <f t="shared" si="167"/>
        <v>0</v>
      </c>
      <c r="CA500" s="355"/>
      <c r="CB500" s="355"/>
      <c r="CC500" s="355"/>
      <c r="CD500" s="355"/>
      <c r="CE500" s="355"/>
      <c r="CF500" s="355"/>
      <c r="CG500" s="76">
        <f t="shared" si="168"/>
        <v>0</v>
      </c>
      <c r="CH500" s="355"/>
      <c r="CI500" s="355"/>
      <c r="CJ500" s="355"/>
      <c r="CK500" s="355"/>
      <c r="CL500" s="355"/>
      <c r="CM500" s="355"/>
      <c r="CN500" s="76">
        <f t="shared" si="169"/>
        <v>0</v>
      </c>
      <c r="CP500" s="75">
        <f t="shared" si="170"/>
        <v>485</v>
      </c>
      <c r="CQ500" s="76">
        <f t="shared" si="171"/>
        <v>0</v>
      </c>
      <c r="CR500" s="76">
        <f t="shared" si="172"/>
        <v>0</v>
      </c>
      <c r="CS500" s="76">
        <f t="shared" si="173"/>
        <v>0</v>
      </c>
    </row>
    <row r="501" spans="1:97" ht="18" customHeight="1" x14ac:dyDescent="0.25">
      <c r="A501" s="75">
        <f t="shared" si="174"/>
        <v>486</v>
      </c>
      <c r="B501" s="355"/>
      <c r="C501" s="355"/>
      <c r="D501" s="355"/>
      <c r="E501" s="355"/>
      <c r="F501" s="355"/>
      <c r="G501" s="355"/>
      <c r="H501" s="76">
        <f t="shared" si="176"/>
        <v>0</v>
      </c>
      <c r="I501" s="355"/>
      <c r="J501" s="355"/>
      <c r="K501" s="355"/>
      <c r="L501" s="355"/>
      <c r="M501" s="355"/>
      <c r="N501" s="355"/>
      <c r="O501" s="76">
        <f t="shared" si="177"/>
        <v>0</v>
      </c>
      <c r="P501" s="355"/>
      <c r="Q501" s="355"/>
      <c r="R501" s="355"/>
      <c r="S501" s="355"/>
      <c r="T501" s="355"/>
      <c r="U501" s="355"/>
      <c r="V501" s="76">
        <f t="shared" si="159"/>
        <v>0</v>
      </c>
      <c r="W501" s="355"/>
      <c r="X501" s="355"/>
      <c r="Y501" s="355"/>
      <c r="Z501" s="355"/>
      <c r="AA501" s="355"/>
      <c r="AB501" s="355"/>
      <c r="AC501" s="76">
        <f t="shared" si="160"/>
        <v>0</v>
      </c>
      <c r="AD501" s="355"/>
      <c r="AE501" s="355"/>
      <c r="AF501" s="355"/>
      <c r="AG501" s="355"/>
      <c r="AH501" s="355"/>
      <c r="AI501" s="355"/>
      <c r="AJ501" s="76">
        <f t="shared" si="178"/>
        <v>0</v>
      </c>
      <c r="AK501" s="355"/>
      <c r="AL501" s="355"/>
      <c r="AM501" s="355"/>
      <c r="AN501" s="355"/>
      <c r="AO501" s="355"/>
      <c r="AP501" s="355"/>
      <c r="AQ501" s="76">
        <f t="shared" si="179"/>
        <v>0</v>
      </c>
      <c r="AS501" s="75">
        <f t="shared" si="180"/>
        <v>486</v>
      </c>
      <c r="AT501" s="76">
        <f t="shared" si="161"/>
        <v>0</v>
      </c>
      <c r="AU501" s="76">
        <f t="shared" si="162"/>
        <v>0</v>
      </c>
      <c r="AV501" s="76">
        <f t="shared" si="163"/>
        <v>0</v>
      </c>
      <c r="AX501" s="75">
        <f t="shared" si="175"/>
        <v>486</v>
      </c>
      <c r="AY501" s="355"/>
      <c r="AZ501" s="355"/>
      <c r="BA501" s="355"/>
      <c r="BB501" s="355"/>
      <c r="BC501" s="355"/>
      <c r="BD501" s="355"/>
      <c r="BE501" s="76">
        <f t="shared" si="164"/>
        <v>0</v>
      </c>
      <c r="BF501" s="355"/>
      <c r="BG501" s="355"/>
      <c r="BH501" s="355"/>
      <c r="BI501" s="355"/>
      <c r="BJ501" s="355"/>
      <c r="BK501" s="355"/>
      <c r="BL501" s="76">
        <f t="shared" si="165"/>
        <v>0</v>
      </c>
      <c r="BM501" s="355"/>
      <c r="BN501" s="355"/>
      <c r="BO501" s="355"/>
      <c r="BP501" s="355"/>
      <c r="BQ501" s="355"/>
      <c r="BR501" s="355"/>
      <c r="BS501" s="76">
        <f t="shared" si="166"/>
        <v>0</v>
      </c>
      <c r="BT501" s="355"/>
      <c r="BU501" s="355"/>
      <c r="BV501" s="355"/>
      <c r="BW501" s="355"/>
      <c r="BX501" s="355"/>
      <c r="BY501" s="355"/>
      <c r="BZ501" s="76">
        <f t="shared" si="167"/>
        <v>0</v>
      </c>
      <c r="CA501" s="355"/>
      <c r="CB501" s="355"/>
      <c r="CC501" s="355"/>
      <c r="CD501" s="355"/>
      <c r="CE501" s="355"/>
      <c r="CF501" s="355"/>
      <c r="CG501" s="76">
        <f t="shared" si="168"/>
        <v>0</v>
      </c>
      <c r="CH501" s="355"/>
      <c r="CI501" s="355"/>
      <c r="CJ501" s="355"/>
      <c r="CK501" s="355"/>
      <c r="CL501" s="355"/>
      <c r="CM501" s="355"/>
      <c r="CN501" s="76">
        <f t="shared" si="169"/>
        <v>0</v>
      </c>
      <c r="CP501" s="75">
        <f t="shared" si="170"/>
        <v>486</v>
      </c>
      <c r="CQ501" s="76">
        <f t="shared" si="171"/>
        <v>0</v>
      </c>
      <c r="CR501" s="76">
        <f t="shared" si="172"/>
        <v>0</v>
      </c>
      <c r="CS501" s="76">
        <f t="shared" si="173"/>
        <v>0</v>
      </c>
    </row>
    <row r="502" spans="1:97" ht="18" customHeight="1" x14ac:dyDescent="0.25">
      <c r="A502" s="75">
        <f t="shared" si="174"/>
        <v>487</v>
      </c>
      <c r="B502" s="355"/>
      <c r="C502" s="355"/>
      <c r="D502" s="355"/>
      <c r="E502" s="355"/>
      <c r="F502" s="355"/>
      <c r="G502" s="355"/>
      <c r="H502" s="76">
        <f t="shared" si="176"/>
        <v>0</v>
      </c>
      <c r="I502" s="355"/>
      <c r="J502" s="355"/>
      <c r="K502" s="355"/>
      <c r="L502" s="355"/>
      <c r="M502" s="355"/>
      <c r="N502" s="355"/>
      <c r="O502" s="76">
        <f t="shared" si="177"/>
        <v>0</v>
      </c>
      <c r="P502" s="355"/>
      <c r="Q502" s="355"/>
      <c r="R502" s="355"/>
      <c r="S502" s="355"/>
      <c r="T502" s="355"/>
      <c r="U502" s="355"/>
      <c r="V502" s="76">
        <f t="shared" si="159"/>
        <v>0</v>
      </c>
      <c r="W502" s="355"/>
      <c r="X502" s="355"/>
      <c r="Y502" s="355"/>
      <c r="Z502" s="355"/>
      <c r="AA502" s="355"/>
      <c r="AB502" s="355"/>
      <c r="AC502" s="76">
        <f t="shared" si="160"/>
        <v>0</v>
      </c>
      <c r="AD502" s="355"/>
      <c r="AE502" s="355"/>
      <c r="AF502" s="355"/>
      <c r="AG502" s="355"/>
      <c r="AH502" s="355"/>
      <c r="AI502" s="355"/>
      <c r="AJ502" s="76">
        <f t="shared" si="178"/>
        <v>0</v>
      </c>
      <c r="AK502" s="355"/>
      <c r="AL502" s="355"/>
      <c r="AM502" s="355"/>
      <c r="AN502" s="355"/>
      <c r="AO502" s="355"/>
      <c r="AP502" s="355"/>
      <c r="AQ502" s="76">
        <f t="shared" si="179"/>
        <v>0</v>
      </c>
      <c r="AS502" s="75">
        <f t="shared" si="180"/>
        <v>487</v>
      </c>
      <c r="AT502" s="76">
        <f t="shared" si="161"/>
        <v>0</v>
      </c>
      <c r="AU502" s="76">
        <f t="shared" si="162"/>
        <v>0</v>
      </c>
      <c r="AV502" s="76">
        <f t="shared" si="163"/>
        <v>0</v>
      </c>
      <c r="AX502" s="75">
        <f t="shared" si="175"/>
        <v>487</v>
      </c>
      <c r="AY502" s="355"/>
      <c r="AZ502" s="355"/>
      <c r="BA502" s="355"/>
      <c r="BB502" s="355"/>
      <c r="BC502" s="355"/>
      <c r="BD502" s="355"/>
      <c r="BE502" s="76">
        <f t="shared" si="164"/>
        <v>0</v>
      </c>
      <c r="BF502" s="355"/>
      <c r="BG502" s="355"/>
      <c r="BH502" s="355"/>
      <c r="BI502" s="355"/>
      <c r="BJ502" s="355"/>
      <c r="BK502" s="355"/>
      <c r="BL502" s="76">
        <f t="shared" si="165"/>
        <v>0</v>
      </c>
      <c r="BM502" s="355"/>
      <c r="BN502" s="355"/>
      <c r="BO502" s="355"/>
      <c r="BP502" s="355"/>
      <c r="BQ502" s="355"/>
      <c r="BR502" s="355"/>
      <c r="BS502" s="76">
        <f t="shared" si="166"/>
        <v>0</v>
      </c>
      <c r="BT502" s="355"/>
      <c r="BU502" s="355"/>
      <c r="BV502" s="355"/>
      <c r="BW502" s="355"/>
      <c r="BX502" s="355"/>
      <c r="BY502" s="355"/>
      <c r="BZ502" s="76">
        <f t="shared" si="167"/>
        <v>0</v>
      </c>
      <c r="CA502" s="355"/>
      <c r="CB502" s="355"/>
      <c r="CC502" s="355"/>
      <c r="CD502" s="355"/>
      <c r="CE502" s="355"/>
      <c r="CF502" s="355"/>
      <c r="CG502" s="76">
        <f t="shared" si="168"/>
        <v>0</v>
      </c>
      <c r="CH502" s="355"/>
      <c r="CI502" s="355"/>
      <c r="CJ502" s="355"/>
      <c r="CK502" s="355"/>
      <c r="CL502" s="355"/>
      <c r="CM502" s="355"/>
      <c r="CN502" s="76">
        <f t="shared" si="169"/>
        <v>0</v>
      </c>
      <c r="CP502" s="75">
        <f t="shared" si="170"/>
        <v>487</v>
      </c>
      <c r="CQ502" s="76">
        <f t="shared" si="171"/>
        <v>0</v>
      </c>
      <c r="CR502" s="76">
        <f t="shared" si="172"/>
        <v>0</v>
      </c>
      <c r="CS502" s="76">
        <f t="shared" si="173"/>
        <v>0</v>
      </c>
    </row>
    <row r="503" spans="1:97" ht="18" customHeight="1" x14ac:dyDescent="0.25">
      <c r="A503" s="75">
        <f t="shared" si="174"/>
        <v>488</v>
      </c>
      <c r="B503" s="355"/>
      <c r="C503" s="355"/>
      <c r="D503" s="355"/>
      <c r="E503" s="355"/>
      <c r="F503" s="355"/>
      <c r="G503" s="355"/>
      <c r="H503" s="76">
        <f t="shared" si="176"/>
        <v>0</v>
      </c>
      <c r="I503" s="355"/>
      <c r="J503" s="355"/>
      <c r="K503" s="355"/>
      <c r="L503" s="355"/>
      <c r="M503" s="355"/>
      <c r="N503" s="355"/>
      <c r="O503" s="76">
        <f t="shared" si="177"/>
        <v>0</v>
      </c>
      <c r="P503" s="355"/>
      <c r="Q503" s="355"/>
      <c r="R503" s="355"/>
      <c r="S503" s="355"/>
      <c r="T503" s="355"/>
      <c r="U503" s="355"/>
      <c r="V503" s="76">
        <f t="shared" si="159"/>
        <v>0</v>
      </c>
      <c r="W503" s="355"/>
      <c r="X503" s="355"/>
      <c r="Y503" s="355"/>
      <c r="Z503" s="355"/>
      <c r="AA503" s="355"/>
      <c r="AB503" s="355"/>
      <c r="AC503" s="76">
        <f t="shared" si="160"/>
        <v>0</v>
      </c>
      <c r="AD503" s="355"/>
      <c r="AE503" s="355"/>
      <c r="AF503" s="355"/>
      <c r="AG503" s="355"/>
      <c r="AH503" s="355"/>
      <c r="AI503" s="355"/>
      <c r="AJ503" s="76">
        <f t="shared" si="178"/>
        <v>0</v>
      </c>
      <c r="AK503" s="355"/>
      <c r="AL503" s="355"/>
      <c r="AM503" s="355"/>
      <c r="AN503" s="355"/>
      <c r="AO503" s="355"/>
      <c r="AP503" s="355"/>
      <c r="AQ503" s="76">
        <f t="shared" si="179"/>
        <v>0</v>
      </c>
      <c r="AS503" s="75">
        <f t="shared" si="180"/>
        <v>488</v>
      </c>
      <c r="AT503" s="76">
        <f t="shared" si="161"/>
        <v>0</v>
      </c>
      <c r="AU503" s="76">
        <f t="shared" si="162"/>
        <v>0</v>
      </c>
      <c r="AV503" s="76">
        <f t="shared" si="163"/>
        <v>0</v>
      </c>
      <c r="AX503" s="75">
        <f t="shared" si="175"/>
        <v>488</v>
      </c>
      <c r="AY503" s="355"/>
      <c r="AZ503" s="355"/>
      <c r="BA503" s="355"/>
      <c r="BB503" s="355"/>
      <c r="BC503" s="355"/>
      <c r="BD503" s="355"/>
      <c r="BE503" s="76">
        <f t="shared" si="164"/>
        <v>0</v>
      </c>
      <c r="BF503" s="355"/>
      <c r="BG503" s="355"/>
      <c r="BH503" s="355"/>
      <c r="BI503" s="355"/>
      <c r="BJ503" s="355"/>
      <c r="BK503" s="355"/>
      <c r="BL503" s="76">
        <f t="shared" si="165"/>
        <v>0</v>
      </c>
      <c r="BM503" s="355"/>
      <c r="BN503" s="355"/>
      <c r="BO503" s="355"/>
      <c r="BP503" s="355"/>
      <c r="BQ503" s="355"/>
      <c r="BR503" s="355"/>
      <c r="BS503" s="76">
        <f t="shared" si="166"/>
        <v>0</v>
      </c>
      <c r="BT503" s="355"/>
      <c r="BU503" s="355"/>
      <c r="BV503" s="355"/>
      <c r="BW503" s="355"/>
      <c r="BX503" s="355"/>
      <c r="BY503" s="355"/>
      <c r="BZ503" s="76">
        <f t="shared" si="167"/>
        <v>0</v>
      </c>
      <c r="CA503" s="355"/>
      <c r="CB503" s="355"/>
      <c r="CC503" s="355"/>
      <c r="CD503" s="355"/>
      <c r="CE503" s="355"/>
      <c r="CF503" s="355"/>
      <c r="CG503" s="76">
        <f t="shared" si="168"/>
        <v>0</v>
      </c>
      <c r="CH503" s="355"/>
      <c r="CI503" s="355"/>
      <c r="CJ503" s="355"/>
      <c r="CK503" s="355"/>
      <c r="CL503" s="355"/>
      <c r="CM503" s="355"/>
      <c r="CN503" s="76">
        <f t="shared" si="169"/>
        <v>0</v>
      </c>
      <c r="CP503" s="75">
        <f t="shared" si="170"/>
        <v>488</v>
      </c>
      <c r="CQ503" s="76">
        <f t="shared" si="171"/>
        <v>0</v>
      </c>
      <c r="CR503" s="76">
        <f t="shared" si="172"/>
        <v>0</v>
      </c>
      <c r="CS503" s="76">
        <f t="shared" si="173"/>
        <v>0</v>
      </c>
    </row>
    <row r="504" spans="1:97" ht="18" customHeight="1" x14ac:dyDescent="0.25">
      <c r="A504" s="75">
        <f t="shared" si="174"/>
        <v>489</v>
      </c>
      <c r="B504" s="355"/>
      <c r="C504" s="355"/>
      <c r="D504" s="355"/>
      <c r="E504" s="355"/>
      <c r="F504" s="355"/>
      <c r="G504" s="355"/>
      <c r="H504" s="76">
        <f t="shared" si="176"/>
        <v>0</v>
      </c>
      <c r="I504" s="355"/>
      <c r="J504" s="355"/>
      <c r="K504" s="355"/>
      <c r="L504" s="355"/>
      <c r="M504" s="355"/>
      <c r="N504" s="355"/>
      <c r="O504" s="76">
        <f t="shared" si="177"/>
        <v>0</v>
      </c>
      <c r="P504" s="355"/>
      <c r="Q504" s="355"/>
      <c r="R504" s="355"/>
      <c r="S504" s="355"/>
      <c r="T504" s="355"/>
      <c r="U504" s="355"/>
      <c r="V504" s="76">
        <f t="shared" si="159"/>
        <v>0</v>
      </c>
      <c r="W504" s="355"/>
      <c r="X504" s="355"/>
      <c r="Y504" s="355"/>
      <c r="Z504" s="355"/>
      <c r="AA504" s="355"/>
      <c r="AB504" s="355"/>
      <c r="AC504" s="76">
        <f t="shared" si="160"/>
        <v>0</v>
      </c>
      <c r="AD504" s="355"/>
      <c r="AE504" s="355"/>
      <c r="AF504" s="355"/>
      <c r="AG504" s="355"/>
      <c r="AH504" s="355"/>
      <c r="AI504" s="355"/>
      <c r="AJ504" s="76">
        <f t="shared" si="178"/>
        <v>0</v>
      </c>
      <c r="AK504" s="355"/>
      <c r="AL504" s="355"/>
      <c r="AM504" s="355"/>
      <c r="AN504" s="355"/>
      <c r="AO504" s="355"/>
      <c r="AP504" s="355"/>
      <c r="AQ504" s="76">
        <f t="shared" si="179"/>
        <v>0</v>
      </c>
      <c r="AS504" s="75">
        <f t="shared" si="180"/>
        <v>489</v>
      </c>
      <c r="AT504" s="76">
        <f t="shared" si="161"/>
        <v>0</v>
      </c>
      <c r="AU504" s="76">
        <f t="shared" si="162"/>
        <v>0</v>
      </c>
      <c r="AV504" s="76">
        <f t="shared" si="163"/>
        <v>0</v>
      </c>
      <c r="AX504" s="75">
        <f t="shared" si="175"/>
        <v>489</v>
      </c>
      <c r="AY504" s="355"/>
      <c r="AZ504" s="355"/>
      <c r="BA504" s="355"/>
      <c r="BB504" s="355"/>
      <c r="BC504" s="355"/>
      <c r="BD504" s="355"/>
      <c r="BE504" s="76">
        <f t="shared" si="164"/>
        <v>0</v>
      </c>
      <c r="BF504" s="355"/>
      <c r="BG504" s="355"/>
      <c r="BH504" s="355"/>
      <c r="BI504" s="355"/>
      <c r="BJ504" s="355"/>
      <c r="BK504" s="355"/>
      <c r="BL504" s="76">
        <f t="shared" si="165"/>
        <v>0</v>
      </c>
      <c r="BM504" s="355"/>
      <c r="BN504" s="355"/>
      <c r="BO504" s="355"/>
      <c r="BP504" s="355"/>
      <c r="BQ504" s="355"/>
      <c r="BR504" s="355"/>
      <c r="BS504" s="76">
        <f t="shared" si="166"/>
        <v>0</v>
      </c>
      <c r="BT504" s="355"/>
      <c r="BU504" s="355"/>
      <c r="BV504" s="355"/>
      <c r="BW504" s="355"/>
      <c r="BX504" s="355"/>
      <c r="BY504" s="355"/>
      <c r="BZ504" s="76">
        <f t="shared" si="167"/>
        <v>0</v>
      </c>
      <c r="CA504" s="355"/>
      <c r="CB504" s="355"/>
      <c r="CC504" s="355"/>
      <c r="CD504" s="355"/>
      <c r="CE504" s="355"/>
      <c r="CF504" s="355"/>
      <c r="CG504" s="76">
        <f t="shared" si="168"/>
        <v>0</v>
      </c>
      <c r="CH504" s="355"/>
      <c r="CI504" s="355"/>
      <c r="CJ504" s="355"/>
      <c r="CK504" s="355"/>
      <c r="CL504" s="355"/>
      <c r="CM504" s="355"/>
      <c r="CN504" s="76">
        <f t="shared" si="169"/>
        <v>0</v>
      </c>
      <c r="CP504" s="75">
        <f t="shared" si="170"/>
        <v>489</v>
      </c>
      <c r="CQ504" s="76">
        <f t="shared" si="171"/>
        <v>0</v>
      </c>
      <c r="CR504" s="76">
        <f t="shared" si="172"/>
        <v>0</v>
      </c>
      <c r="CS504" s="76">
        <f t="shared" si="173"/>
        <v>0</v>
      </c>
    </row>
    <row r="505" spans="1:97" ht="18" customHeight="1" x14ac:dyDescent="0.25">
      <c r="A505" s="75">
        <f t="shared" si="174"/>
        <v>490</v>
      </c>
      <c r="B505" s="355"/>
      <c r="C505" s="355"/>
      <c r="D505" s="355"/>
      <c r="E505" s="355"/>
      <c r="F505" s="355"/>
      <c r="G505" s="355"/>
      <c r="H505" s="76">
        <f t="shared" si="176"/>
        <v>0</v>
      </c>
      <c r="I505" s="355"/>
      <c r="J505" s="355"/>
      <c r="K505" s="355"/>
      <c r="L505" s="355"/>
      <c r="M505" s="355"/>
      <c r="N505" s="355"/>
      <c r="O505" s="76">
        <f t="shared" si="177"/>
        <v>0</v>
      </c>
      <c r="P505" s="355"/>
      <c r="Q505" s="355"/>
      <c r="R505" s="355"/>
      <c r="S505" s="355"/>
      <c r="T505" s="355"/>
      <c r="U505" s="355"/>
      <c r="V505" s="76">
        <f t="shared" si="159"/>
        <v>0</v>
      </c>
      <c r="W505" s="355"/>
      <c r="X505" s="355"/>
      <c r="Y505" s="355"/>
      <c r="Z505" s="355"/>
      <c r="AA505" s="355"/>
      <c r="AB505" s="355"/>
      <c r="AC505" s="76">
        <f t="shared" si="160"/>
        <v>0</v>
      </c>
      <c r="AD505" s="355"/>
      <c r="AE505" s="355"/>
      <c r="AF505" s="355"/>
      <c r="AG505" s="355"/>
      <c r="AH505" s="355"/>
      <c r="AI505" s="355"/>
      <c r="AJ505" s="76">
        <f t="shared" si="178"/>
        <v>0</v>
      </c>
      <c r="AK505" s="355"/>
      <c r="AL505" s="355"/>
      <c r="AM505" s="355"/>
      <c r="AN505" s="355"/>
      <c r="AO505" s="355"/>
      <c r="AP505" s="355"/>
      <c r="AQ505" s="76">
        <f t="shared" si="179"/>
        <v>0</v>
      </c>
      <c r="AS505" s="75">
        <f t="shared" si="180"/>
        <v>490</v>
      </c>
      <c r="AT505" s="76">
        <f t="shared" si="161"/>
        <v>0</v>
      </c>
      <c r="AU505" s="76">
        <f t="shared" si="162"/>
        <v>0</v>
      </c>
      <c r="AV505" s="76">
        <f t="shared" si="163"/>
        <v>0</v>
      </c>
      <c r="AX505" s="75">
        <f t="shared" si="175"/>
        <v>490</v>
      </c>
      <c r="AY505" s="355"/>
      <c r="AZ505" s="355"/>
      <c r="BA505" s="355"/>
      <c r="BB505" s="355"/>
      <c r="BC505" s="355"/>
      <c r="BD505" s="355"/>
      <c r="BE505" s="76">
        <f t="shared" si="164"/>
        <v>0</v>
      </c>
      <c r="BF505" s="355"/>
      <c r="BG505" s="355"/>
      <c r="BH505" s="355"/>
      <c r="BI505" s="355"/>
      <c r="BJ505" s="355"/>
      <c r="BK505" s="355"/>
      <c r="BL505" s="76">
        <f t="shared" si="165"/>
        <v>0</v>
      </c>
      <c r="BM505" s="355"/>
      <c r="BN505" s="355"/>
      <c r="BO505" s="355"/>
      <c r="BP505" s="355"/>
      <c r="BQ505" s="355"/>
      <c r="BR505" s="355"/>
      <c r="BS505" s="76">
        <f t="shared" si="166"/>
        <v>0</v>
      </c>
      <c r="BT505" s="355"/>
      <c r="BU505" s="355"/>
      <c r="BV505" s="355"/>
      <c r="BW505" s="355"/>
      <c r="BX505" s="355"/>
      <c r="BY505" s="355"/>
      <c r="BZ505" s="76">
        <f t="shared" si="167"/>
        <v>0</v>
      </c>
      <c r="CA505" s="355"/>
      <c r="CB505" s="355"/>
      <c r="CC505" s="355"/>
      <c r="CD505" s="355"/>
      <c r="CE505" s="355"/>
      <c r="CF505" s="355"/>
      <c r="CG505" s="76">
        <f t="shared" si="168"/>
        <v>0</v>
      </c>
      <c r="CH505" s="355"/>
      <c r="CI505" s="355"/>
      <c r="CJ505" s="355"/>
      <c r="CK505" s="355"/>
      <c r="CL505" s="355"/>
      <c r="CM505" s="355"/>
      <c r="CN505" s="76">
        <f t="shared" si="169"/>
        <v>0</v>
      </c>
      <c r="CP505" s="75">
        <f t="shared" si="170"/>
        <v>490</v>
      </c>
      <c r="CQ505" s="76">
        <f t="shared" si="171"/>
        <v>0</v>
      </c>
      <c r="CR505" s="76">
        <f t="shared" si="172"/>
        <v>0</v>
      </c>
      <c r="CS505" s="76">
        <f t="shared" si="173"/>
        <v>0</v>
      </c>
    </row>
    <row r="506" spans="1:97" ht="18" customHeight="1" x14ac:dyDescent="0.25">
      <c r="A506" s="75">
        <f t="shared" si="174"/>
        <v>491</v>
      </c>
      <c r="B506" s="355"/>
      <c r="C506" s="355"/>
      <c r="D506" s="355"/>
      <c r="E506" s="355"/>
      <c r="F506" s="355"/>
      <c r="G506" s="355"/>
      <c r="H506" s="76">
        <f t="shared" si="176"/>
        <v>0</v>
      </c>
      <c r="I506" s="355"/>
      <c r="J506" s="355"/>
      <c r="K506" s="355"/>
      <c r="L506" s="355"/>
      <c r="M506" s="355"/>
      <c r="N506" s="355"/>
      <c r="O506" s="76">
        <f t="shared" si="177"/>
        <v>0</v>
      </c>
      <c r="P506" s="355"/>
      <c r="Q506" s="355"/>
      <c r="R506" s="355"/>
      <c r="S506" s="355"/>
      <c r="T506" s="355"/>
      <c r="U506" s="355"/>
      <c r="V506" s="76">
        <f t="shared" si="159"/>
        <v>0</v>
      </c>
      <c r="W506" s="355"/>
      <c r="X506" s="355"/>
      <c r="Y506" s="355"/>
      <c r="Z506" s="355"/>
      <c r="AA506" s="355"/>
      <c r="AB506" s="355"/>
      <c r="AC506" s="76">
        <f t="shared" si="160"/>
        <v>0</v>
      </c>
      <c r="AD506" s="355"/>
      <c r="AE506" s="355"/>
      <c r="AF506" s="355"/>
      <c r="AG506" s="355"/>
      <c r="AH506" s="355"/>
      <c r="AI506" s="355"/>
      <c r="AJ506" s="76">
        <f t="shared" si="178"/>
        <v>0</v>
      </c>
      <c r="AK506" s="355"/>
      <c r="AL506" s="355"/>
      <c r="AM506" s="355"/>
      <c r="AN506" s="355"/>
      <c r="AO506" s="355"/>
      <c r="AP506" s="355"/>
      <c r="AQ506" s="76">
        <f t="shared" si="179"/>
        <v>0</v>
      </c>
      <c r="AS506" s="75">
        <f t="shared" si="180"/>
        <v>491</v>
      </c>
      <c r="AT506" s="76">
        <f t="shared" si="161"/>
        <v>0</v>
      </c>
      <c r="AU506" s="76">
        <f t="shared" si="162"/>
        <v>0</v>
      </c>
      <c r="AV506" s="76">
        <f t="shared" si="163"/>
        <v>0</v>
      </c>
      <c r="AX506" s="75">
        <f t="shared" si="175"/>
        <v>491</v>
      </c>
      <c r="AY506" s="355"/>
      <c r="AZ506" s="355"/>
      <c r="BA506" s="355"/>
      <c r="BB506" s="355"/>
      <c r="BC506" s="355"/>
      <c r="BD506" s="355"/>
      <c r="BE506" s="76">
        <f t="shared" si="164"/>
        <v>0</v>
      </c>
      <c r="BF506" s="355"/>
      <c r="BG506" s="355"/>
      <c r="BH506" s="355"/>
      <c r="BI506" s="355"/>
      <c r="BJ506" s="355"/>
      <c r="BK506" s="355"/>
      <c r="BL506" s="76">
        <f t="shared" si="165"/>
        <v>0</v>
      </c>
      <c r="BM506" s="355"/>
      <c r="BN506" s="355"/>
      <c r="BO506" s="355"/>
      <c r="BP506" s="355"/>
      <c r="BQ506" s="355"/>
      <c r="BR506" s="355"/>
      <c r="BS506" s="76">
        <f t="shared" si="166"/>
        <v>0</v>
      </c>
      <c r="BT506" s="355"/>
      <c r="BU506" s="355"/>
      <c r="BV506" s="355"/>
      <c r="BW506" s="355"/>
      <c r="BX506" s="355"/>
      <c r="BY506" s="355"/>
      <c r="BZ506" s="76">
        <f t="shared" si="167"/>
        <v>0</v>
      </c>
      <c r="CA506" s="355"/>
      <c r="CB506" s="355"/>
      <c r="CC506" s="355"/>
      <c r="CD506" s="355"/>
      <c r="CE506" s="355"/>
      <c r="CF506" s="355"/>
      <c r="CG506" s="76">
        <f t="shared" si="168"/>
        <v>0</v>
      </c>
      <c r="CH506" s="355"/>
      <c r="CI506" s="355"/>
      <c r="CJ506" s="355"/>
      <c r="CK506" s="355"/>
      <c r="CL506" s="355"/>
      <c r="CM506" s="355"/>
      <c r="CN506" s="76">
        <f t="shared" si="169"/>
        <v>0</v>
      </c>
      <c r="CP506" s="75">
        <f t="shared" si="170"/>
        <v>491</v>
      </c>
      <c r="CQ506" s="76">
        <f t="shared" si="171"/>
        <v>0</v>
      </c>
      <c r="CR506" s="76">
        <f t="shared" si="172"/>
        <v>0</v>
      </c>
      <c r="CS506" s="76">
        <f t="shared" si="173"/>
        <v>0</v>
      </c>
    </row>
    <row r="507" spans="1:97" ht="18" customHeight="1" x14ac:dyDescent="0.25">
      <c r="A507" s="75">
        <f t="shared" si="174"/>
        <v>492</v>
      </c>
      <c r="B507" s="355"/>
      <c r="C507" s="355"/>
      <c r="D507" s="355"/>
      <c r="E507" s="355"/>
      <c r="F507" s="355"/>
      <c r="G507" s="355"/>
      <c r="H507" s="76">
        <f t="shared" si="176"/>
        <v>0</v>
      </c>
      <c r="I507" s="355"/>
      <c r="J507" s="355"/>
      <c r="K507" s="355"/>
      <c r="L507" s="355"/>
      <c r="M507" s="355"/>
      <c r="N507" s="355"/>
      <c r="O507" s="76">
        <f t="shared" si="177"/>
        <v>0</v>
      </c>
      <c r="P507" s="355"/>
      <c r="Q507" s="355"/>
      <c r="R507" s="355"/>
      <c r="S507" s="355"/>
      <c r="T507" s="355"/>
      <c r="U507" s="355"/>
      <c r="V507" s="76">
        <f t="shared" si="159"/>
        <v>0</v>
      </c>
      <c r="W507" s="355"/>
      <c r="X507" s="355"/>
      <c r="Y507" s="355"/>
      <c r="Z507" s="355"/>
      <c r="AA507" s="355"/>
      <c r="AB507" s="355"/>
      <c r="AC507" s="76">
        <f t="shared" si="160"/>
        <v>0</v>
      </c>
      <c r="AD507" s="355"/>
      <c r="AE507" s="355"/>
      <c r="AF507" s="355"/>
      <c r="AG507" s="355"/>
      <c r="AH507" s="355"/>
      <c r="AI507" s="355"/>
      <c r="AJ507" s="76">
        <f t="shared" si="178"/>
        <v>0</v>
      </c>
      <c r="AK507" s="355"/>
      <c r="AL507" s="355"/>
      <c r="AM507" s="355"/>
      <c r="AN507" s="355"/>
      <c r="AO507" s="355"/>
      <c r="AP507" s="355"/>
      <c r="AQ507" s="76">
        <f t="shared" si="179"/>
        <v>0</v>
      </c>
      <c r="AS507" s="75">
        <f t="shared" si="180"/>
        <v>492</v>
      </c>
      <c r="AT507" s="76">
        <f t="shared" si="161"/>
        <v>0</v>
      </c>
      <c r="AU507" s="76">
        <f t="shared" si="162"/>
        <v>0</v>
      </c>
      <c r="AV507" s="76">
        <f t="shared" si="163"/>
        <v>0</v>
      </c>
      <c r="AX507" s="75">
        <f t="shared" si="175"/>
        <v>492</v>
      </c>
      <c r="AY507" s="355"/>
      <c r="AZ507" s="355"/>
      <c r="BA507" s="355"/>
      <c r="BB507" s="355"/>
      <c r="BC507" s="355"/>
      <c r="BD507" s="355"/>
      <c r="BE507" s="76">
        <f t="shared" si="164"/>
        <v>0</v>
      </c>
      <c r="BF507" s="355"/>
      <c r="BG507" s="355"/>
      <c r="BH507" s="355"/>
      <c r="BI507" s="355"/>
      <c r="BJ507" s="355"/>
      <c r="BK507" s="355"/>
      <c r="BL507" s="76">
        <f t="shared" si="165"/>
        <v>0</v>
      </c>
      <c r="BM507" s="355"/>
      <c r="BN507" s="355"/>
      <c r="BO507" s="355"/>
      <c r="BP507" s="355"/>
      <c r="BQ507" s="355"/>
      <c r="BR507" s="355"/>
      <c r="BS507" s="76">
        <f t="shared" si="166"/>
        <v>0</v>
      </c>
      <c r="BT507" s="355"/>
      <c r="BU507" s="355"/>
      <c r="BV507" s="355"/>
      <c r="BW507" s="355"/>
      <c r="BX507" s="355"/>
      <c r="BY507" s="355"/>
      <c r="BZ507" s="76">
        <f t="shared" si="167"/>
        <v>0</v>
      </c>
      <c r="CA507" s="355"/>
      <c r="CB507" s="355"/>
      <c r="CC507" s="355"/>
      <c r="CD507" s="355"/>
      <c r="CE507" s="355"/>
      <c r="CF507" s="355"/>
      <c r="CG507" s="76">
        <f t="shared" si="168"/>
        <v>0</v>
      </c>
      <c r="CH507" s="355"/>
      <c r="CI507" s="355"/>
      <c r="CJ507" s="355"/>
      <c r="CK507" s="355"/>
      <c r="CL507" s="355"/>
      <c r="CM507" s="355"/>
      <c r="CN507" s="76">
        <f t="shared" si="169"/>
        <v>0</v>
      </c>
      <c r="CP507" s="75">
        <f t="shared" si="170"/>
        <v>492</v>
      </c>
      <c r="CQ507" s="76">
        <f t="shared" si="171"/>
        <v>0</v>
      </c>
      <c r="CR507" s="76">
        <f t="shared" si="172"/>
        <v>0</v>
      </c>
      <c r="CS507" s="76">
        <f t="shared" si="173"/>
        <v>0</v>
      </c>
    </row>
    <row r="508" spans="1:97" ht="18" customHeight="1" x14ac:dyDescent="0.25">
      <c r="A508" s="75">
        <f t="shared" si="174"/>
        <v>493</v>
      </c>
      <c r="B508" s="355"/>
      <c r="C508" s="355"/>
      <c r="D508" s="355"/>
      <c r="E508" s="355"/>
      <c r="F508" s="355"/>
      <c r="G508" s="355"/>
      <c r="H508" s="76">
        <f t="shared" si="176"/>
        <v>0</v>
      </c>
      <c r="I508" s="355"/>
      <c r="J508" s="355"/>
      <c r="K508" s="355"/>
      <c r="L508" s="355"/>
      <c r="M508" s="355"/>
      <c r="N508" s="355"/>
      <c r="O508" s="76">
        <f t="shared" si="177"/>
        <v>0</v>
      </c>
      <c r="P508" s="355"/>
      <c r="Q508" s="355"/>
      <c r="R508" s="355"/>
      <c r="S508" s="355"/>
      <c r="T508" s="355"/>
      <c r="U508" s="355"/>
      <c r="V508" s="76">
        <f t="shared" si="159"/>
        <v>0</v>
      </c>
      <c r="W508" s="355"/>
      <c r="X508" s="355"/>
      <c r="Y508" s="355"/>
      <c r="Z508" s="355"/>
      <c r="AA508" s="355"/>
      <c r="AB508" s="355"/>
      <c r="AC508" s="76">
        <f t="shared" si="160"/>
        <v>0</v>
      </c>
      <c r="AD508" s="355"/>
      <c r="AE508" s="355"/>
      <c r="AF508" s="355"/>
      <c r="AG508" s="355"/>
      <c r="AH508" s="355"/>
      <c r="AI508" s="355"/>
      <c r="AJ508" s="76">
        <f t="shared" si="178"/>
        <v>0</v>
      </c>
      <c r="AK508" s="355"/>
      <c r="AL508" s="355"/>
      <c r="AM508" s="355"/>
      <c r="AN508" s="355"/>
      <c r="AO508" s="355"/>
      <c r="AP508" s="355"/>
      <c r="AQ508" s="76">
        <f t="shared" si="179"/>
        <v>0</v>
      </c>
      <c r="AS508" s="75">
        <f t="shared" si="180"/>
        <v>493</v>
      </c>
      <c r="AT508" s="76">
        <f t="shared" si="161"/>
        <v>0</v>
      </c>
      <c r="AU508" s="76">
        <f t="shared" si="162"/>
        <v>0</v>
      </c>
      <c r="AV508" s="76">
        <f t="shared" si="163"/>
        <v>0</v>
      </c>
      <c r="AX508" s="75">
        <f t="shared" si="175"/>
        <v>493</v>
      </c>
      <c r="AY508" s="355"/>
      <c r="AZ508" s="355"/>
      <c r="BA508" s="355"/>
      <c r="BB508" s="355"/>
      <c r="BC508" s="355"/>
      <c r="BD508" s="355"/>
      <c r="BE508" s="76">
        <f t="shared" si="164"/>
        <v>0</v>
      </c>
      <c r="BF508" s="355"/>
      <c r="BG508" s="355"/>
      <c r="BH508" s="355"/>
      <c r="BI508" s="355"/>
      <c r="BJ508" s="355"/>
      <c r="BK508" s="355"/>
      <c r="BL508" s="76">
        <f t="shared" si="165"/>
        <v>0</v>
      </c>
      <c r="BM508" s="355"/>
      <c r="BN508" s="355"/>
      <c r="BO508" s="355"/>
      <c r="BP508" s="355"/>
      <c r="BQ508" s="355"/>
      <c r="BR508" s="355"/>
      <c r="BS508" s="76">
        <f t="shared" si="166"/>
        <v>0</v>
      </c>
      <c r="BT508" s="355"/>
      <c r="BU508" s="355"/>
      <c r="BV508" s="355"/>
      <c r="BW508" s="355"/>
      <c r="BX508" s="355"/>
      <c r="BY508" s="355"/>
      <c r="BZ508" s="76">
        <f t="shared" si="167"/>
        <v>0</v>
      </c>
      <c r="CA508" s="355"/>
      <c r="CB508" s="355"/>
      <c r="CC508" s="355"/>
      <c r="CD508" s="355"/>
      <c r="CE508" s="355"/>
      <c r="CF508" s="355"/>
      <c r="CG508" s="76">
        <f t="shared" si="168"/>
        <v>0</v>
      </c>
      <c r="CH508" s="355"/>
      <c r="CI508" s="355"/>
      <c r="CJ508" s="355"/>
      <c r="CK508" s="355"/>
      <c r="CL508" s="355"/>
      <c r="CM508" s="355"/>
      <c r="CN508" s="76">
        <f t="shared" si="169"/>
        <v>0</v>
      </c>
      <c r="CP508" s="75">
        <f t="shared" si="170"/>
        <v>493</v>
      </c>
      <c r="CQ508" s="76">
        <f t="shared" si="171"/>
        <v>0</v>
      </c>
      <c r="CR508" s="76">
        <f t="shared" si="172"/>
        <v>0</v>
      </c>
      <c r="CS508" s="76">
        <f t="shared" si="173"/>
        <v>0</v>
      </c>
    </row>
    <row r="509" spans="1:97" ht="18" customHeight="1" x14ac:dyDescent="0.25">
      <c r="A509" s="75">
        <f t="shared" si="174"/>
        <v>494</v>
      </c>
      <c r="B509" s="355"/>
      <c r="C509" s="355"/>
      <c r="D509" s="355"/>
      <c r="E509" s="355"/>
      <c r="F509" s="355"/>
      <c r="G509" s="355"/>
      <c r="H509" s="76">
        <f t="shared" si="176"/>
        <v>0</v>
      </c>
      <c r="I509" s="355"/>
      <c r="J509" s="355"/>
      <c r="K509" s="355"/>
      <c r="L509" s="355"/>
      <c r="M509" s="355"/>
      <c r="N509" s="355"/>
      <c r="O509" s="76">
        <f t="shared" si="177"/>
        <v>0</v>
      </c>
      <c r="P509" s="355"/>
      <c r="Q509" s="355"/>
      <c r="R509" s="355"/>
      <c r="S509" s="355"/>
      <c r="T509" s="355"/>
      <c r="U509" s="355"/>
      <c r="V509" s="76">
        <f t="shared" si="159"/>
        <v>0</v>
      </c>
      <c r="W509" s="355"/>
      <c r="X509" s="355"/>
      <c r="Y509" s="355"/>
      <c r="Z509" s="355"/>
      <c r="AA509" s="355"/>
      <c r="AB509" s="355"/>
      <c r="AC509" s="76">
        <f t="shared" si="160"/>
        <v>0</v>
      </c>
      <c r="AD509" s="355"/>
      <c r="AE509" s="355"/>
      <c r="AF509" s="355"/>
      <c r="AG509" s="355"/>
      <c r="AH509" s="355"/>
      <c r="AI509" s="355"/>
      <c r="AJ509" s="76">
        <f t="shared" si="178"/>
        <v>0</v>
      </c>
      <c r="AK509" s="355"/>
      <c r="AL509" s="355"/>
      <c r="AM509" s="355"/>
      <c r="AN509" s="355"/>
      <c r="AO509" s="355"/>
      <c r="AP509" s="355"/>
      <c r="AQ509" s="76">
        <f t="shared" si="179"/>
        <v>0</v>
      </c>
      <c r="AS509" s="75">
        <f t="shared" si="180"/>
        <v>494</v>
      </c>
      <c r="AT509" s="76">
        <f t="shared" si="161"/>
        <v>0</v>
      </c>
      <c r="AU509" s="76">
        <f t="shared" si="162"/>
        <v>0</v>
      </c>
      <c r="AV509" s="76">
        <f t="shared" si="163"/>
        <v>0</v>
      </c>
      <c r="AX509" s="75">
        <f t="shared" si="175"/>
        <v>494</v>
      </c>
      <c r="AY509" s="355"/>
      <c r="AZ509" s="355"/>
      <c r="BA509" s="355"/>
      <c r="BB509" s="355"/>
      <c r="BC509" s="355"/>
      <c r="BD509" s="355"/>
      <c r="BE509" s="76">
        <f t="shared" si="164"/>
        <v>0</v>
      </c>
      <c r="BF509" s="355"/>
      <c r="BG509" s="355"/>
      <c r="BH509" s="355"/>
      <c r="BI509" s="355"/>
      <c r="BJ509" s="355"/>
      <c r="BK509" s="355"/>
      <c r="BL509" s="76">
        <f t="shared" si="165"/>
        <v>0</v>
      </c>
      <c r="BM509" s="355"/>
      <c r="BN509" s="355"/>
      <c r="BO509" s="355"/>
      <c r="BP509" s="355"/>
      <c r="BQ509" s="355"/>
      <c r="BR509" s="355"/>
      <c r="BS509" s="76">
        <f t="shared" si="166"/>
        <v>0</v>
      </c>
      <c r="BT509" s="355"/>
      <c r="BU509" s="355"/>
      <c r="BV509" s="355"/>
      <c r="BW509" s="355"/>
      <c r="BX509" s="355"/>
      <c r="BY509" s="355"/>
      <c r="BZ509" s="76">
        <f t="shared" si="167"/>
        <v>0</v>
      </c>
      <c r="CA509" s="355"/>
      <c r="CB509" s="355"/>
      <c r="CC509" s="355"/>
      <c r="CD509" s="355"/>
      <c r="CE509" s="355"/>
      <c r="CF509" s="355"/>
      <c r="CG509" s="76">
        <f t="shared" si="168"/>
        <v>0</v>
      </c>
      <c r="CH509" s="355"/>
      <c r="CI509" s="355"/>
      <c r="CJ509" s="355"/>
      <c r="CK509" s="355"/>
      <c r="CL509" s="355"/>
      <c r="CM509" s="355"/>
      <c r="CN509" s="76">
        <f t="shared" si="169"/>
        <v>0</v>
      </c>
      <c r="CP509" s="75">
        <f t="shared" si="170"/>
        <v>494</v>
      </c>
      <c r="CQ509" s="76">
        <f t="shared" si="171"/>
        <v>0</v>
      </c>
      <c r="CR509" s="76">
        <f t="shared" si="172"/>
        <v>0</v>
      </c>
      <c r="CS509" s="76">
        <f t="shared" si="173"/>
        <v>0</v>
      </c>
    </row>
    <row r="510" spans="1:97" ht="18" customHeight="1" x14ac:dyDescent="0.25">
      <c r="A510" s="75">
        <f t="shared" si="174"/>
        <v>495</v>
      </c>
      <c r="B510" s="355"/>
      <c r="C510" s="355"/>
      <c r="D510" s="355"/>
      <c r="E510" s="355"/>
      <c r="F510" s="355"/>
      <c r="G510" s="355"/>
      <c r="H510" s="76">
        <f t="shared" si="176"/>
        <v>0</v>
      </c>
      <c r="I510" s="355"/>
      <c r="J510" s="355"/>
      <c r="K510" s="355"/>
      <c r="L510" s="355"/>
      <c r="M510" s="355"/>
      <c r="N510" s="355"/>
      <c r="O510" s="76">
        <f t="shared" si="177"/>
        <v>0</v>
      </c>
      <c r="P510" s="355"/>
      <c r="Q510" s="355"/>
      <c r="R510" s="355"/>
      <c r="S510" s="355"/>
      <c r="T510" s="355"/>
      <c r="U510" s="355"/>
      <c r="V510" s="76">
        <f t="shared" si="159"/>
        <v>0</v>
      </c>
      <c r="W510" s="355"/>
      <c r="X510" s="355"/>
      <c r="Y510" s="355"/>
      <c r="Z510" s="355"/>
      <c r="AA510" s="355"/>
      <c r="AB510" s="355"/>
      <c r="AC510" s="76">
        <f t="shared" si="160"/>
        <v>0</v>
      </c>
      <c r="AD510" s="355"/>
      <c r="AE510" s="355"/>
      <c r="AF510" s="355"/>
      <c r="AG510" s="355"/>
      <c r="AH510" s="355"/>
      <c r="AI510" s="355"/>
      <c r="AJ510" s="76">
        <f t="shared" si="178"/>
        <v>0</v>
      </c>
      <c r="AK510" s="355"/>
      <c r="AL510" s="355"/>
      <c r="AM510" s="355"/>
      <c r="AN510" s="355"/>
      <c r="AO510" s="355"/>
      <c r="AP510" s="355"/>
      <c r="AQ510" s="76">
        <f t="shared" si="179"/>
        <v>0</v>
      </c>
      <c r="AS510" s="75">
        <f t="shared" si="180"/>
        <v>495</v>
      </c>
      <c r="AT510" s="76">
        <f t="shared" si="161"/>
        <v>0</v>
      </c>
      <c r="AU510" s="76">
        <f t="shared" si="162"/>
        <v>0</v>
      </c>
      <c r="AV510" s="76">
        <f t="shared" si="163"/>
        <v>0</v>
      </c>
      <c r="AX510" s="75">
        <f t="shared" si="175"/>
        <v>495</v>
      </c>
      <c r="AY510" s="355"/>
      <c r="AZ510" s="355"/>
      <c r="BA510" s="355"/>
      <c r="BB510" s="355"/>
      <c r="BC510" s="355"/>
      <c r="BD510" s="355"/>
      <c r="BE510" s="76">
        <f t="shared" si="164"/>
        <v>0</v>
      </c>
      <c r="BF510" s="355"/>
      <c r="BG510" s="355"/>
      <c r="BH510" s="355"/>
      <c r="BI510" s="355"/>
      <c r="BJ510" s="355"/>
      <c r="BK510" s="355"/>
      <c r="BL510" s="76">
        <f t="shared" si="165"/>
        <v>0</v>
      </c>
      <c r="BM510" s="355"/>
      <c r="BN510" s="355"/>
      <c r="BO510" s="355"/>
      <c r="BP510" s="355"/>
      <c r="BQ510" s="355"/>
      <c r="BR510" s="355"/>
      <c r="BS510" s="76">
        <f t="shared" si="166"/>
        <v>0</v>
      </c>
      <c r="BT510" s="355"/>
      <c r="BU510" s="355"/>
      <c r="BV510" s="355"/>
      <c r="BW510" s="355"/>
      <c r="BX510" s="355"/>
      <c r="BY510" s="355"/>
      <c r="BZ510" s="76">
        <f t="shared" si="167"/>
        <v>0</v>
      </c>
      <c r="CA510" s="355"/>
      <c r="CB510" s="355"/>
      <c r="CC510" s="355"/>
      <c r="CD510" s="355"/>
      <c r="CE510" s="355"/>
      <c r="CF510" s="355"/>
      <c r="CG510" s="76">
        <f t="shared" si="168"/>
        <v>0</v>
      </c>
      <c r="CH510" s="355"/>
      <c r="CI510" s="355"/>
      <c r="CJ510" s="355"/>
      <c r="CK510" s="355"/>
      <c r="CL510" s="355"/>
      <c r="CM510" s="355"/>
      <c r="CN510" s="76">
        <f t="shared" si="169"/>
        <v>0</v>
      </c>
      <c r="CP510" s="75">
        <f t="shared" si="170"/>
        <v>495</v>
      </c>
      <c r="CQ510" s="76">
        <f t="shared" si="171"/>
        <v>0</v>
      </c>
      <c r="CR510" s="76">
        <f t="shared" si="172"/>
        <v>0</v>
      </c>
      <c r="CS510" s="76">
        <f t="shared" si="173"/>
        <v>0</v>
      </c>
    </row>
    <row r="511" spans="1:97" ht="18" customHeight="1" x14ac:dyDescent="0.25">
      <c r="A511" s="75">
        <f t="shared" si="174"/>
        <v>496</v>
      </c>
      <c r="B511" s="355"/>
      <c r="C511" s="355"/>
      <c r="D511" s="355"/>
      <c r="E511" s="355"/>
      <c r="F511" s="355"/>
      <c r="G511" s="355"/>
      <c r="H511" s="76">
        <f t="shared" si="176"/>
        <v>0</v>
      </c>
      <c r="I511" s="355"/>
      <c r="J511" s="355"/>
      <c r="K511" s="355"/>
      <c r="L511" s="355"/>
      <c r="M511" s="355"/>
      <c r="N511" s="355"/>
      <c r="O511" s="76">
        <f t="shared" si="177"/>
        <v>0</v>
      </c>
      <c r="P511" s="355"/>
      <c r="Q511" s="355"/>
      <c r="R511" s="355"/>
      <c r="S511" s="355"/>
      <c r="T511" s="355"/>
      <c r="U511" s="355"/>
      <c r="V511" s="76">
        <f t="shared" si="159"/>
        <v>0</v>
      </c>
      <c r="W511" s="355"/>
      <c r="X511" s="355"/>
      <c r="Y511" s="355"/>
      <c r="Z511" s="355"/>
      <c r="AA511" s="355"/>
      <c r="AB511" s="355"/>
      <c r="AC511" s="76">
        <f t="shared" si="160"/>
        <v>0</v>
      </c>
      <c r="AD511" s="355"/>
      <c r="AE511" s="355"/>
      <c r="AF511" s="355"/>
      <c r="AG511" s="355"/>
      <c r="AH511" s="355"/>
      <c r="AI511" s="355"/>
      <c r="AJ511" s="76">
        <f t="shared" si="178"/>
        <v>0</v>
      </c>
      <c r="AK511" s="355"/>
      <c r="AL511" s="355"/>
      <c r="AM511" s="355"/>
      <c r="AN511" s="355"/>
      <c r="AO511" s="355"/>
      <c r="AP511" s="355"/>
      <c r="AQ511" s="76">
        <f t="shared" si="179"/>
        <v>0</v>
      </c>
      <c r="AS511" s="75">
        <f t="shared" si="180"/>
        <v>496</v>
      </c>
      <c r="AT511" s="76">
        <f t="shared" si="161"/>
        <v>0</v>
      </c>
      <c r="AU511" s="76">
        <f t="shared" si="162"/>
        <v>0</v>
      </c>
      <c r="AV511" s="76">
        <f t="shared" si="163"/>
        <v>0</v>
      </c>
      <c r="AX511" s="75">
        <f t="shared" si="175"/>
        <v>496</v>
      </c>
      <c r="AY511" s="355"/>
      <c r="AZ511" s="355"/>
      <c r="BA511" s="355"/>
      <c r="BB511" s="355"/>
      <c r="BC511" s="355"/>
      <c r="BD511" s="355"/>
      <c r="BE511" s="76">
        <f t="shared" si="164"/>
        <v>0</v>
      </c>
      <c r="BF511" s="355"/>
      <c r="BG511" s="355"/>
      <c r="BH511" s="355"/>
      <c r="BI511" s="355"/>
      <c r="BJ511" s="355"/>
      <c r="BK511" s="355"/>
      <c r="BL511" s="76">
        <f t="shared" si="165"/>
        <v>0</v>
      </c>
      <c r="BM511" s="355"/>
      <c r="BN511" s="355"/>
      <c r="BO511" s="355"/>
      <c r="BP511" s="355"/>
      <c r="BQ511" s="355"/>
      <c r="BR511" s="355"/>
      <c r="BS511" s="76">
        <f t="shared" si="166"/>
        <v>0</v>
      </c>
      <c r="BT511" s="355"/>
      <c r="BU511" s="355"/>
      <c r="BV511" s="355"/>
      <c r="BW511" s="355"/>
      <c r="BX511" s="355"/>
      <c r="BY511" s="355"/>
      <c r="BZ511" s="76">
        <f t="shared" si="167"/>
        <v>0</v>
      </c>
      <c r="CA511" s="355"/>
      <c r="CB511" s="355"/>
      <c r="CC511" s="355"/>
      <c r="CD511" s="355"/>
      <c r="CE511" s="355"/>
      <c r="CF511" s="355"/>
      <c r="CG511" s="76">
        <f t="shared" si="168"/>
        <v>0</v>
      </c>
      <c r="CH511" s="355"/>
      <c r="CI511" s="355"/>
      <c r="CJ511" s="355"/>
      <c r="CK511" s="355"/>
      <c r="CL511" s="355"/>
      <c r="CM511" s="355"/>
      <c r="CN511" s="76">
        <f t="shared" si="169"/>
        <v>0</v>
      </c>
      <c r="CP511" s="75">
        <f t="shared" si="170"/>
        <v>496</v>
      </c>
      <c r="CQ511" s="76">
        <f t="shared" si="171"/>
        <v>0</v>
      </c>
      <c r="CR511" s="76">
        <f t="shared" si="172"/>
        <v>0</v>
      </c>
      <c r="CS511" s="76">
        <f t="shared" si="173"/>
        <v>0</v>
      </c>
    </row>
    <row r="512" spans="1:97" ht="18" customHeight="1" x14ac:dyDescent="0.25">
      <c r="A512" s="75">
        <f t="shared" si="174"/>
        <v>497</v>
      </c>
      <c r="B512" s="355"/>
      <c r="C512" s="355"/>
      <c r="D512" s="355"/>
      <c r="E512" s="355"/>
      <c r="F512" s="355"/>
      <c r="G512" s="355"/>
      <c r="H512" s="76">
        <f t="shared" si="176"/>
        <v>0</v>
      </c>
      <c r="I512" s="355"/>
      <c r="J512" s="355"/>
      <c r="K512" s="355"/>
      <c r="L512" s="355"/>
      <c r="M512" s="355"/>
      <c r="N512" s="355"/>
      <c r="O512" s="76">
        <f t="shared" si="177"/>
        <v>0</v>
      </c>
      <c r="P512" s="355"/>
      <c r="Q512" s="355"/>
      <c r="R512" s="355"/>
      <c r="S512" s="355"/>
      <c r="T512" s="355"/>
      <c r="U512" s="355"/>
      <c r="V512" s="76">
        <f t="shared" si="159"/>
        <v>0</v>
      </c>
      <c r="W512" s="355"/>
      <c r="X512" s="355"/>
      <c r="Y512" s="355"/>
      <c r="Z512" s="355"/>
      <c r="AA512" s="355"/>
      <c r="AB512" s="355"/>
      <c r="AC512" s="76">
        <f t="shared" si="160"/>
        <v>0</v>
      </c>
      <c r="AD512" s="355"/>
      <c r="AE512" s="355"/>
      <c r="AF512" s="355"/>
      <c r="AG512" s="355"/>
      <c r="AH512" s="355"/>
      <c r="AI512" s="355"/>
      <c r="AJ512" s="76">
        <f t="shared" si="178"/>
        <v>0</v>
      </c>
      <c r="AK512" s="355"/>
      <c r="AL512" s="355"/>
      <c r="AM512" s="355"/>
      <c r="AN512" s="355"/>
      <c r="AO512" s="355"/>
      <c r="AP512" s="355"/>
      <c r="AQ512" s="76">
        <f t="shared" si="179"/>
        <v>0</v>
      </c>
      <c r="AS512" s="75">
        <f t="shared" si="180"/>
        <v>497</v>
      </c>
      <c r="AT512" s="76">
        <f t="shared" si="161"/>
        <v>0</v>
      </c>
      <c r="AU512" s="76">
        <f t="shared" si="162"/>
        <v>0</v>
      </c>
      <c r="AV512" s="76">
        <f t="shared" si="163"/>
        <v>0</v>
      </c>
      <c r="AX512" s="75">
        <f t="shared" si="175"/>
        <v>497</v>
      </c>
      <c r="AY512" s="355"/>
      <c r="AZ512" s="355"/>
      <c r="BA512" s="355"/>
      <c r="BB512" s="355"/>
      <c r="BC512" s="355"/>
      <c r="BD512" s="355"/>
      <c r="BE512" s="76">
        <f t="shared" si="164"/>
        <v>0</v>
      </c>
      <c r="BF512" s="355"/>
      <c r="BG512" s="355"/>
      <c r="BH512" s="355"/>
      <c r="BI512" s="355"/>
      <c r="BJ512" s="355"/>
      <c r="BK512" s="355"/>
      <c r="BL512" s="76">
        <f t="shared" si="165"/>
        <v>0</v>
      </c>
      <c r="BM512" s="355"/>
      <c r="BN512" s="355"/>
      <c r="BO512" s="355"/>
      <c r="BP512" s="355"/>
      <c r="BQ512" s="355"/>
      <c r="BR512" s="355"/>
      <c r="BS512" s="76">
        <f t="shared" si="166"/>
        <v>0</v>
      </c>
      <c r="BT512" s="355"/>
      <c r="BU512" s="355"/>
      <c r="BV512" s="355"/>
      <c r="BW512" s="355"/>
      <c r="BX512" s="355"/>
      <c r="BY512" s="355"/>
      <c r="BZ512" s="76">
        <f t="shared" si="167"/>
        <v>0</v>
      </c>
      <c r="CA512" s="355"/>
      <c r="CB512" s="355"/>
      <c r="CC512" s="355"/>
      <c r="CD512" s="355"/>
      <c r="CE512" s="355"/>
      <c r="CF512" s="355"/>
      <c r="CG512" s="76">
        <f t="shared" si="168"/>
        <v>0</v>
      </c>
      <c r="CH512" s="355"/>
      <c r="CI512" s="355"/>
      <c r="CJ512" s="355"/>
      <c r="CK512" s="355"/>
      <c r="CL512" s="355"/>
      <c r="CM512" s="355"/>
      <c r="CN512" s="76">
        <f t="shared" si="169"/>
        <v>0</v>
      </c>
      <c r="CP512" s="75">
        <f t="shared" si="170"/>
        <v>497</v>
      </c>
      <c r="CQ512" s="76">
        <f t="shared" si="171"/>
        <v>0</v>
      </c>
      <c r="CR512" s="76">
        <f t="shared" si="172"/>
        <v>0</v>
      </c>
      <c r="CS512" s="76">
        <f t="shared" si="173"/>
        <v>0</v>
      </c>
    </row>
    <row r="513" spans="1:97" ht="18" customHeight="1" x14ac:dyDescent="0.25">
      <c r="A513" s="75">
        <f t="shared" si="174"/>
        <v>498</v>
      </c>
      <c r="B513" s="355"/>
      <c r="C513" s="355"/>
      <c r="D513" s="355"/>
      <c r="E513" s="355"/>
      <c r="F513" s="355"/>
      <c r="G513" s="355"/>
      <c r="H513" s="76">
        <f t="shared" si="176"/>
        <v>0</v>
      </c>
      <c r="I513" s="355"/>
      <c r="J513" s="355"/>
      <c r="K513" s="355"/>
      <c r="L513" s="355"/>
      <c r="M513" s="355"/>
      <c r="N513" s="355"/>
      <c r="O513" s="76">
        <f t="shared" si="177"/>
        <v>0</v>
      </c>
      <c r="P513" s="355"/>
      <c r="Q513" s="355"/>
      <c r="R513" s="355"/>
      <c r="S513" s="355"/>
      <c r="T513" s="355"/>
      <c r="U513" s="355"/>
      <c r="V513" s="76">
        <f t="shared" si="159"/>
        <v>0</v>
      </c>
      <c r="W513" s="355"/>
      <c r="X513" s="355"/>
      <c r="Y513" s="355"/>
      <c r="Z513" s="355"/>
      <c r="AA513" s="355"/>
      <c r="AB513" s="355"/>
      <c r="AC513" s="76">
        <f t="shared" si="160"/>
        <v>0</v>
      </c>
      <c r="AD513" s="355"/>
      <c r="AE513" s="355"/>
      <c r="AF513" s="355"/>
      <c r="AG513" s="355"/>
      <c r="AH513" s="355"/>
      <c r="AI513" s="355"/>
      <c r="AJ513" s="76">
        <f t="shared" si="178"/>
        <v>0</v>
      </c>
      <c r="AK513" s="355"/>
      <c r="AL513" s="355"/>
      <c r="AM513" s="355"/>
      <c r="AN513" s="355"/>
      <c r="AO513" s="355"/>
      <c r="AP513" s="355"/>
      <c r="AQ513" s="76">
        <f t="shared" si="179"/>
        <v>0</v>
      </c>
      <c r="AS513" s="75">
        <f t="shared" si="180"/>
        <v>498</v>
      </c>
      <c r="AT513" s="76">
        <f t="shared" si="161"/>
        <v>0</v>
      </c>
      <c r="AU513" s="76">
        <f t="shared" si="162"/>
        <v>0</v>
      </c>
      <c r="AV513" s="76">
        <f t="shared" si="163"/>
        <v>0</v>
      </c>
      <c r="AX513" s="75">
        <f t="shared" si="175"/>
        <v>498</v>
      </c>
      <c r="AY513" s="355"/>
      <c r="AZ513" s="355"/>
      <c r="BA513" s="355"/>
      <c r="BB513" s="355"/>
      <c r="BC513" s="355"/>
      <c r="BD513" s="355"/>
      <c r="BE513" s="76">
        <f t="shared" si="164"/>
        <v>0</v>
      </c>
      <c r="BF513" s="355"/>
      <c r="BG513" s="355"/>
      <c r="BH513" s="355"/>
      <c r="BI513" s="355"/>
      <c r="BJ513" s="355"/>
      <c r="BK513" s="355"/>
      <c r="BL513" s="76">
        <f t="shared" si="165"/>
        <v>0</v>
      </c>
      <c r="BM513" s="355"/>
      <c r="BN513" s="355"/>
      <c r="BO513" s="355"/>
      <c r="BP513" s="355"/>
      <c r="BQ513" s="355"/>
      <c r="BR513" s="355"/>
      <c r="BS513" s="76">
        <f t="shared" si="166"/>
        <v>0</v>
      </c>
      <c r="BT513" s="355"/>
      <c r="BU513" s="355"/>
      <c r="BV513" s="355"/>
      <c r="BW513" s="355"/>
      <c r="BX513" s="355"/>
      <c r="BY513" s="355"/>
      <c r="BZ513" s="76">
        <f t="shared" si="167"/>
        <v>0</v>
      </c>
      <c r="CA513" s="355"/>
      <c r="CB513" s="355"/>
      <c r="CC513" s="355"/>
      <c r="CD513" s="355"/>
      <c r="CE513" s="355"/>
      <c r="CF513" s="355"/>
      <c r="CG513" s="76">
        <f t="shared" si="168"/>
        <v>0</v>
      </c>
      <c r="CH513" s="355"/>
      <c r="CI513" s="355"/>
      <c r="CJ513" s="355"/>
      <c r="CK513" s="355"/>
      <c r="CL513" s="355"/>
      <c r="CM513" s="355"/>
      <c r="CN513" s="76">
        <f t="shared" si="169"/>
        <v>0</v>
      </c>
      <c r="CP513" s="75">
        <f t="shared" si="170"/>
        <v>498</v>
      </c>
      <c r="CQ513" s="76">
        <f t="shared" si="171"/>
        <v>0</v>
      </c>
      <c r="CR513" s="76">
        <f t="shared" si="172"/>
        <v>0</v>
      </c>
      <c r="CS513" s="76">
        <f t="shared" si="173"/>
        <v>0</v>
      </c>
    </row>
    <row r="514" spans="1:97" ht="18" customHeight="1" x14ac:dyDescent="0.25">
      <c r="A514" s="75">
        <f t="shared" si="174"/>
        <v>499</v>
      </c>
      <c r="B514" s="355"/>
      <c r="C514" s="355"/>
      <c r="D514" s="355"/>
      <c r="E514" s="355"/>
      <c r="F514" s="355"/>
      <c r="G514" s="355"/>
      <c r="H514" s="76">
        <f t="shared" si="176"/>
        <v>0</v>
      </c>
      <c r="I514" s="355"/>
      <c r="J514" s="355"/>
      <c r="K514" s="355"/>
      <c r="L514" s="355"/>
      <c r="M514" s="355"/>
      <c r="N514" s="355"/>
      <c r="O514" s="76">
        <f t="shared" si="177"/>
        <v>0</v>
      </c>
      <c r="P514" s="355"/>
      <c r="Q514" s="355"/>
      <c r="R514" s="355"/>
      <c r="S514" s="355"/>
      <c r="T514" s="355"/>
      <c r="U514" s="355"/>
      <c r="V514" s="76">
        <f t="shared" si="159"/>
        <v>0</v>
      </c>
      <c r="W514" s="355"/>
      <c r="X514" s="355"/>
      <c r="Y514" s="355"/>
      <c r="Z514" s="355"/>
      <c r="AA514" s="355"/>
      <c r="AB514" s="355"/>
      <c r="AC514" s="76">
        <f t="shared" si="160"/>
        <v>0</v>
      </c>
      <c r="AD514" s="355"/>
      <c r="AE514" s="355"/>
      <c r="AF514" s="355"/>
      <c r="AG514" s="355"/>
      <c r="AH514" s="355"/>
      <c r="AI514" s="355"/>
      <c r="AJ514" s="76">
        <f t="shared" si="178"/>
        <v>0</v>
      </c>
      <c r="AK514" s="355"/>
      <c r="AL514" s="355"/>
      <c r="AM514" s="355"/>
      <c r="AN514" s="355"/>
      <c r="AO514" s="355"/>
      <c r="AP514" s="355"/>
      <c r="AQ514" s="76">
        <f t="shared" si="179"/>
        <v>0</v>
      </c>
      <c r="AS514" s="75">
        <f t="shared" si="180"/>
        <v>499</v>
      </c>
      <c r="AT514" s="76">
        <f t="shared" si="161"/>
        <v>0</v>
      </c>
      <c r="AU514" s="76">
        <f t="shared" si="162"/>
        <v>0</v>
      </c>
      <c r="AV514" s="76">
        <f t="shared" si="163"/>
        <v>0</v>
      </c>
      <c r="AX514" s="75">
        <f t="shared" si="175"/>
        <v>499</v>
      </c>
      <c r="AY514" s="355"/>
      <c r="AZ514" s="355"/>
      <c r="BA514" s="355"/>
      <c r="BB514" s="355"/>
      <c r="BC514" s="355"/>
      <c r="BD514" s="355"/>
      <c r="BE514" s="76">
        <f t="shared" si="164"/>
        <v>0</v>
      </c>
      <c r="BF514" s="355"/>
      <c r="BG514" s="355"/>
      <c r="BH514" s="355"/>
      <c r="BI514" s="355"/>
      <c r="BJ514" s="355"/>
      <c r="BK514" s="355"/>
      <c r="BL514" s="76">
        <f t="shared" si="165"/>
        <v>0</v>
      </c>
      <c r="BM514" s="355"/>
      <c r="BN514" s="355"/>
      <c r="BO514" s="355"/>
      <c r="BP514" s="355"/>
      <c r="BQ514" s="355"/>
      <c r="BR514" s="355"/>
      <c r="BS514" s="76">
        <f t="shared" si="166"/>
        <v>0</v>
      </c>
      <c r="BT514" s="355"/>
      <c r="BU514" s="355"/>
      <c r="BV514" s="355"/>
      <c r="BW514" s="355"/>
      <c r="BX514" s="355"/>
      <c r="BY514" s="355"/>
      <c r="BZ514" s="76">
        <f t="shared" si="167"/>
        <v>0</v>
      </c>
      <c r="CA514" s="355"/>
      <c r="CB514" s="355"/>
      <c r="CC514" s="355"/>
      <c r="CD514" s="355"/>
      <c r="CE514" s="355"/>
      <c r="CF514" s="355"/>
      <c r="CG514" s="76">
        <f t="shared" si="168"/>
        <v>0</v>
      </c>
      <c r="CH514" s="355"/>
      <c r="CI514" s="355"/>
      <c r="CJ514" s="355"/>
      <c r="CK514" s="355"/>
      <c r="CL514" s="355"/>
      <c r="CM514" s="355"/>
      <c r="CN514" s="76">
        <f t="shared" si="169"/>
        <v>0</v>
      </c>
      <c r="CP514" s="75">
        <f t="shared" si="170"/>
        <v>499</v>
      </c>
      <c r="CQ514" s="76">
        <f t="shared" si="171"/>
        <v>0</v>
      </c>
      <c r="CR514" s="76">
        <f t="shared" si="172"/>
        <v>0</v>
      </c>
      <c r="CS514" s="76">
        <f t="shared" si="173"/>
        <v>0</v>
      </c>
    </row>
    <row r="515" spans="1:97" ht="18" customHeight="1" x14ac:dyDescent="0.25">
      <c r="A515" s="75">
        <f t="shared" si="174"/>
        <v>500</v>
      </c>
      <c r="B515" s="355"/>
      <c r="C515" s="355"/>
      <c r="D515" s="355"/>
      <c r="E515" s="355"/>
      <c r="F515" s="355"/>
      <c r="G515" s="355"/>
      <c r="H515" s="76">
        <f t="shared" si="176"/>
        <v>0</v>
      </c>
      <c r="I515" s="355"/>
      <c r="J515" s="355"/>
      <c r="K515" s="355"/>
      <c r="L515" s="355"/>
      <c r="M515" s="355"/>
      <c r="N515" s="355"/>
      <c r="O515" s="76">
        <f t="shared" si="177"/>
        <v>0</v>
      </c>
      <c r="P515" s="355"/>
      <c r="Q515" s="355"/>
      <c r="R515" s="355"/>
      <c r="S515" s="355"/>
      <c r="T515" s="355"/>
      <c r="U515" s="355"/>
      <c r="V515" s="76">
        <f t="shared" si="159"/>
        <v>0</v>
      </c>
      <c r="W515" s="355"/>
      <c r="X515" s="355"/>
      <c r="Y515" s="355"/>
      <c r="Z515" s="355"/>
      <c r="AA515" s="355"/>
      <c r="AB515" s="355"/>
      <c r="AC515" s="76">
        <f t="shared" si="160"/>
        <v>0</v>
      </c>
      <c r="AD515" s="355"/>
      <c r="AE515" s="355"/>
      <c r="AF515" s="355"/>
      <c r="AG515" s="355"/>
      <c r="AH515" s="355"/>
      <c r="AI515" s="355"/>
      <c r="AJ515" s="76">
        <f t="shared" si="178"/>
        <v>0</v>
      </c>
      <c r="AK515" s="355"/>
      <c r="AL515" s="355"/>
      <c r="AM515" s="355"/>
      <c r="AN515" s="355"/>
      <c r="AO515" s="355"/>
      <c r="AP515" s="355"/>
      <c r="AQ515" s="76">
        <f t="shared" si="179"/>
        <v>0</v>
      </c>
      <c r="AS515" s="75">
        <f t="shared" si="180"/>
        <v>500</v>
      </c>
      <c r="AT515" s="76">
        <f t="shared" si="161"/>
        <v>0</v>
      </c>
      <c r="AU515" s="76">
        <f t="shared" si="162"/>
        <v>0</v>
      </c>
      <c r="AV515" s="76">
        <f t="shared" si="163"/>
        <v>0</v>
      </c>
      <c r="AX515" s="75">
        <f t="shared" si="175"/>
        <v>500</v>
      </c>
      <c r="AY515" s="355"/>
      <c r="AZ515" s="355"/>
      <c r="BA515" s="355"/>
      <c r="BB515" s="355"/>
      <c r="BC515" s="355"/>
      <c r="BD515" s="355"/>
      <c r="BE515" s="76">
        <f t="shared" si="164"/>
        <v>0</v>
      </c>
      <c r="BF515" s="355"/>
      <c r="BG515" s="355"/>
      <c r="BH515" s="355"/>
      <c r="BI515" s="355"/>
      <c r="BJ515" s="355"/>
      <c r="BK515" s="355"/>
      <c r="BL515" s="76">
        <f t="shared" si="165"/>
        <v>0</v>
      </c>
      <c r="BM515" s="355"/>
      <c r="BN515" s="355"/>
      <c r="BO515" s="355"/>
      <c r="BP515" s="355"/>
      <c r="BQ515" s="355"/>
      <c r="BR515" s="355"/>
      <c r="BS515" s="76">
        <f t="shared" si="166"/>
        <v>0</v>
      </c>
      <c r="BT515" s="355"/>
      <c r="BU515" s="355"/>
      <c r="BV515" s="355"/>
      <c r="BW515" s="355"/>
      <c r="BX515" s="355"/>
      <c r="BY515" s="355"/>
      <c r="BZ515" s="76">
        <f t="shared" si="167"/>
        <v>0</v>
      </c>
      <c r="CA515" s="355"/>
      <c r="CB515" s="355"/>
      <c r="CC515" s="355"/>
      <c r="CD515" s="355"/>
      <c r="CE515" s="355"/>
      <c r="CF515" s="355"/>
      <c r="CG515" s="76">
        <f t="shared" si="168"/>
        <v>0</v>
      </c>
      <c r="CH515" s="355"/>
      <c r="CI515" s="355"/>
      <c r="CJ515" s="355"/>
      <c r="CK515" s="355"/>
      <c r="CL515" s="355"/>
      <c r="CM515" s="355"/>
      <c r="CN515" s="76">
        <f t="shared" si="169"/>
        <v>0</v>
      </c>
      <c r="CP515" s="75">
        <f t="shared" si="170"/>
        <v>500</v>
      </c>
      <c r="CQ515" s="76">
        <f t="shared" si="171"/>
        <v>0</v>
      </c>
      <c r="CR515" s="76">
        <f t="shared" si="172"/>
        <v>0</v>
      </c>
      <c r="CS515" s="76">
        <f t="shared" si="173"/>
        <v>0</v>
      </c>
    </row>
    <row r="516" spans="1:97" ht="18" customHeight="1" x14ac:dyDescent="0.25">
      <c r="A516" s="75">
        <f t="shared" si="174"/>
        <v>501</v>
      </c>
      <c r="B516" s="355"/>
      <c r="C516" s="355"/>
      <c r="D516" s="355"/>
      <c r="E516" s="355"/>
      <c r="F516" s="355"/>
      <c r="G516" s="355"/>
      <c r="H516" s="76">
        <f t="shared" si="176"/>
        <v>0</v>
      </c>
      <c r="I516" s="355"/>
      <c r="J516" s="355"/>
      <c r="K516" s="355"/>
      <c r="L516" s="355"/>
      <c r="M516" s="355"/>
      <c r="N516" s="355"/>
      <c r="O516" s="76">
        <f t="shared" si="177"/>
        <v>0</v>
      </c>
      <c r="P516" s="355"/>
      <c r="Q516" s="355"/>
      <c r="R516" s="355"/>
      <c r="S516" s="355"/>
      <c r="T516" s="355"/>
      <c r="U516" s="355"/>
      <c r="V516" s="76">
        <f t="shared" si="159"/>
        <v>0</v>
      </c>
      <c r="W516" s="355"/>
      <c r="X516" s="355"/>
      <c r="Y516" s="355"/>
      <c r="Z516" s="355"/>
      <c r="AA516" s="355"/>
      <c r="AB516" s="355"/>
      <c r="AC516" s="76">
        <f t="shared" si="160"/>
        <v>0</v>
      </c>
      <c r="AD516" s="355"/>
      <c r="AE516" s="355"/>
      <c r="AF516" s="355"/>
      <c r="AG516" s="355"/>
      <c r="AH516" s="355"/>
      <c r="AI516" s="355"/>
      <c r="AJ516" s="76">
        <f t="shared" si="178"/>
        <v>0</v>
      </c>
      <c r="AK516" s="355"/>
      <c r="AL516" s="355"/>
      <c r="AM516" s="355"/>
      <c r="AN516" s="355"/>
      <c r="AO516" s="355"/>
      <c r="AP516" s="355"/>
      <c r="AQ516" s="76">
        <f t="shared" si="179"/>
        <v>0</v>
      </c>
      <c r="AS516" s="75">
        <f t="shared" si="180"/>
        <v>501</v>
      </c>
      <c r="AT516" s="76">
        <f t="shared" si="161"/>
        <v>0</v>
      </c>
      <c r="AU516" s="76">
        <f t="shared" si="162"/>
        <v>0</v>
      </c>
      <c r="AV516" s="76">
        <f t="shared" si="163"/>
        <v>0</v>
      </c>
      <c r="AX516" s="75">
        <f t="shared" si="175"/>
        <v>501</v>
      </c>
      <c r="AY516" s="355"/>
      <c r="AZ516" s="355"/>
      <c r="BA516" s="355"/>
      <c r="BB516" s="355"/>
      <c r="BC516" s="355"/>
      <c r="BD516" s="355"/>
      <c r="BE516" s="76">
        <f t="shared" si="164"/>
        <v>0</v>
      </c>
      <c r="BF516" s="355"/>
      <c r="BG516" s="355"/>
      <c r="BH516" s="355"/>
      <c r="BI516" s="355"/>
      <c r="BJ516" s="355"/>
      <c r="BK516" s="355"/>
      <c r="BL516" s="76">
        <f t="shared" si="165"/>
        <v>0</v>
      </c>
      <c r="BM516" s="355"/>
      <c r="BN516" s="355"/>
      <c r="BO516" s="355"/>
      <c r="BP516" s="355"/>
      <c r="BQ516" s="355"/>
      <c r="BR516" s="355"/>
      <c r="BS516" s="76">
        <f t="shared" si="166"/>
        <v>0</v>
      </c>
      <c r="BT516" s="355"/>
      <c r="BU516" s="355"/>
      <c r="BV516" s="355"/>
      <c r="BW516" s="355"/>
      <c r="BX516" s="355"/>
      <c r="BY516" s="355"/>
      <c r="BZ516" s="76">
        <f t="shared" si="167"/>
        <v>0</v>
      </c>
      <c r="CA516" s="355"/>
      <c r="CB516" s="355"/>
      <c r="CC516" s="355"/>
      <c r="CD516" s="355"/>
      <c r="CE516" s="355"/>
      <c r="CF516" s="355"/>
      <c r="CG516" s="76">
        <f t="shared" si="168"/>
        <v>0</v>
      </c>
      <c r="CH516" s="355"/>
      <c r="CI516" s="355"/>
      <c r="CJ516" s="355"/>
      <c r="CK516" s="355"/>
      <c r="CL516" s="355"/>
      <c r="CM516" s="355"/>
      <c r="CN516" s="76">
        <f t="shared" si="169"/>
        <v>0</v>
      </c>
      <c r="CP516" s="75">
        <f t="shared" si="170"/>
        <v>501</v>
      </c>
      <c r="CQ516" s="76">
        <f t="shared" si="171"/>
        <v>0</v>
      </c>
      <c r="CR516" s="76">
        <f t="shared" si="172"/>
        <v>0</v>
      </c>
      <c r="CS516" s="76">
        <f t="shared" si="173"/>
        <v>0</v>
      </c>
    </row>
    <row r="517" spans="1:97" ht="18" customHeight="1" x14ac:dyDescent="0.25">
      <c r="A517" s="75">
        <f t="shared" si="174"/>
        <v>502</v>
      </c>
      <c r="B517" s="355"/>
      <c r="C517" s="355"/>
      <c r="D517" s="355"/>
      <c r="E517" s="355"/>
      <c r="F517" s="355"/>
      <c r="G517" s="355"/>
      <c r="H517" s="76">
        <f t="shared" si="176"/>
        <v>0</v>
      </c>
      <c r="I517" s="355"/>
      <c r="J517" s="355"/>
      <c r="K517" s="355"/>
      <c r="L517" s="355"/>
      <c r="M517" s="355"/>
      <c r="N517" s="355"/>
      <c r="O517" s="76">
        <f t="shared" si="177"/>
        <v>0</v>
      </c>
      <c r="P517" s="355"/>
      <c r="Q517" s="355"/>
      <c r="R517" s="355"/>
      <c r="S517" s="355"/>
      <c r="T517" s="355"/>
      <c r="U517" s="355"/>
      <c r="V517" s="76">
        <f t="shared" si="159"/>
        <v>0</v>
      </c>
      <c r="W517" s="355"/>
      <c r="X517" s="355"/>
      <c r="Y517" s="355"/>
      <c r="Z517" s="355"/>
      <c r="AA517" s="355"/>
      <c r="AB517" s="355"/>
      <c r="AC517" s="76">
        <f t="shared" si="160"/>
        <v>0</v>
      </c>
      <c r="AD517" s="355"/>
      <c r="AE517" s="355"/>
      <c r="AF517" s="355"/>
      <c r="AG517" s="355"/>
      <c r="AH517" s="355"/>
      <c r="AI517" s="355"/>
      <c r="AJ517" s="76">
        <f t="shared" si="178"/>
        <v>0</v>
      </c>
      <c r="AK517" s="355"/>
      <c r="AL517" s="355"/>
      <c r="AM517" s="355"/>
      <c r="AN517" s="355"/>
      <c r="AO517" s="355"/>
      <c r="AP517" s="355"/>
      <c r="AQ517" s="76">
        <f t="shared" si="179"/>
        <v>0</v>
      </c>
      <c r="AS517" s="75">
        <f t="shared" si="180"/>
        <v>502</v>
      </c>
      <c r="AT517" s="76">
        <f t="shared" si="161"/>
        <v>0</v>
      </c>
      <c r="AU517" s="76">
        <f t="shared" si="162"/>
        <v>0</v>
      </c>
      <c r="AV517" s="76">
        <f t="shared" si="163"/>
        <v>0</v>
      </c>
      <c r="AX517" s="75">
        <f t="shared" si="175"/>
        <v>502</v>
      </c>
      <c r="AY517" s="355"/>
      <c r="AZ517" s="355"/>
      <c r="BA517" s="355"/>
      <c r="BB517" s="355"/>
      <c r="BC517" s="355"/>
      <c r="BD517" s="355"/>
      <c r="BE517" s="76">
        <f t="shared" si="164"/>
        <v>0</v>
      </c>
      <c r="BF517" s="355"/>
      <c r="BG517" s="355"/>
      <c r="BH517" s="355"/>
      <c r="BI517" s="355"/>
      <c r="BJ517" s="355"/>
      <c r="BK517" s="355"/>
      <c r="BL517" s="76">
        <f t="shared" si="165"/>
        <v>0</v>
      </c>
      <c r="BM517" s="355"/>
      <c r="BN517" s="355"/>
      <c r="BO517" s="355"/>
      <c r="BP517" s="355"/>
      <c r="BQ517" s="355"/>
      <c r="BR517" s="355"/>
      <c r="BS517" s="76">
        <f t="shared" si="166"/>
        <v>0</v>
      </c>
      <c r="BT517" s="355"/>
      <c r="BU517" s="355"/>
      <c r="BV517" s="355"/>
      <c r="BW517" s="355"/>
      <c r="BX517" s="355"/>
      <c r="BY517" s="355"/>
      <c r="BZ517" s="76">
        <f t="shared" si="167"/>
        <v>0</v>
      </c>
      <c r="CA517" s="355"/>
      <c r="CB517" s="355"/>
      <c r="CC517" s="355"/>
      <c r="CD517" s="355"/>
      <c r="CE517" s="355"/>
      <c r="CF517" s="355"/>
      <c r="CG517" s="76">
        <f t="shared" si="168"/>
        <v>0</v>
      </c>
      <c r="CH517" s="355"/>
      <c r="CI517" s="355"/>
      <c r="CJ517" s="355"/>
      <c r="CK517" s="355"/>
      <c r="CL517" s="355"/>
      <c r="CM517" s="355"/>
      <c r="CN517" s="76">
        <f t="shared" si="169"/>
        <v>0</v>
      </c>
      <c r="CP517" s="75">
        <f t="shared" si="170"/>
        <v>502</v>
      </c>
      <c r="CQ517" s="76">
        <f t="shared" si="171"/>
        <v>0</v>
      </c>
      <c r="CR517" s="76">
        <f t="shared" si="172"/>
        <v>0</v>
      </c>
      <c r="CS517" s="76">
        <f t="shared" si="173"/>
        <v>0</v>
      </c>
    </row>
    <row r="518" spans="1:97" ht="18" customHeight="1" x14ac:dyDescent="0.25">
      <c r="A518" s="75">
        <f t="shared" si="174"/>
        <v>503</v>
      </c>
      <c r="B518" s="355"/>
      <c r="C518" s="355"/>
      <c r="D518" s="355"/>
      <c r="E518" s="355"/>
      <c r="F518" s="355"/>
      <c r="G518" s="355"/>
      <c r="H518" s="76">
        <f t="shared" si="176"/>
        <v>0</v>
      </c>
      <c r="I518" s="355"/>
      <c r="J518" s="355"/>
      <c r="K518" s="355"/>
      <c r="L518" s="355"/>
      <c r="M518" s="355"/>
      <c r="N518" s="355"/>
      <c r="O518" s="76">
        <f t="shared" si="177"/>
        <v>0</v>
      </c>
      <c r="P518" s="355"/>
      <c r="Q518" s="355"/>
      <c r="R518" s="355"/>
      <c r="S518" s="355"/>
      <c r="T518" s="355"/>
      <c r="U518" s="355"/>
      <c r="V518" s="76">
        <f t="shared" si="159"/>
        <v>0</v>
      </c>
      <c r="W518" s="355"/>
      <c r="X518" s="355"/>
      <c r="Y518" s="355"/>
      <c r="Z518" s="355"/>
      <c r="AA518" s="355"/>
      <c r="AB518" s="355"/>
      <c r="AC518" s="76">
        <f t="shared" si="160"/>
        <v>0</v>
      </c>
      <c r="AD518" s="355"/>
      <c r="AE518" s="355"/>
      <c r="AF518" s="355"/>
      <c r="AG518" s="355"/>
      <c r="AH518" s="355"/>
      <c r="AI518" s="355"/>
      <c r="AJ518" s="76">
        <f t="shared" si="178"/>
        <v>0</v>
      </c>
      <c r="AK518" s="355"/>
      <c r="AL518" s="355"/>
      <c r="AM518" s="355"/>
      <c r="AN518" s="355"/>
      <c r="AO518" s="355"/>
      <c r="AP518" s="355"/>
      <c r="AQ518" s="76">
        <f t="shared" si="179"/>
        <v>0</v>
      </c>
      <c r="AS518" s="75">
        <f t="shared" si="180"/>
        <v>503</v>
      </c>
      <c r="AT518" s="76">
        <f t="shared" si="161"/>
        <v>0</v>
      </c>
      <c r="AU518" s="76">
        <f t="shared" si="162"/>
        <v>0</v>
      </c>
      <c r="AV518" s="76">
        <f t="shared" si="163"/>
        <v>0</v>
      </c>
      <c r="AX518" s="75">
        <f t="shared" si="175"/>
        <v>503</v>
      </c>
      <c r="AY518" s="355"/>
      <c r="AZ518" s="355"/>
      <c r="BA518" s="355"/>
      <c r="BB518" s="355"/>
      <c r="BC518" s="355"/>
      <c r="BD518" s="355"/>
      <c r="BE518" s="76">
        <f t="shared" si="164"/>
        <v>0</v>
      </c>
      <c r="BF518" s="355"/>
      <c r="BG518" s="355"/>
      <c r="BH518" s="355"/>
      <c r="BI518" s="355"/>
      <c r="BJ518" s="355"/>
      <c r="BK518" s="355"/>
      <c r="BL518" s="76">
        <f t="shared" si="165"/>
        <v>0</v>
      </c>
      <c r="BM518" s="355"/>
      <c r="BN518" s="355"/>
      <c r="BO518" s="355"/>
      <c r="BP518" s="355"/>
      <c r="BQ518" s="355"/>
      <c r="BR518" s="355"/>
      <c r="BS518" s="76">
        <f t="shared" si="166"/>
        <v>0</v>
      </c>
      <c r="BT518" s="355"/>
      <c r="BU518" s="355"/>
      <c r="BV518" s="355"/>
      <c r="BW518" s="355"/>
      <c r="BX518" s="355"/>
      <c r="BY518" s="355"/>
      <c r="BZ518" s="76">
        <f t="shared" si="167"/>
        <v>0</v>
      </c>
      <c r="CA518" s="355"/>
      <c r="CB518" s="355"/>
      <c r="CC518" s="355"/>
      <c r="CD518" s="355"/>
      <c r="CE518" s="355"/>
      <c r="CF518" s="355"/>
      <c r="CG518" s="76">
        <f t="shared" si="168"/>
        <v>0</v>
      </c>
      <c r="CH518" s="355"/>
      <c r="CI518" s="355"/>
      <c r="CJ518" s="355"/>
      <c r="CK518" s="355"/>
      <c r="CL518" s="355"/>
      <c r="CM518" s="355"/>
      <c r="CN518" s="76">
        <f t="shared" si="169"/>
        <v>0</v>
      </c>
      <c r="CP518" s="75">
        <f t="shared" si="170"/>
        <v>503</v>
      </c>
      <c r="CQ518" s="76">
        <f t="shared" si="171"/>
        <v>0</v>
      </c>
      <c r="CR518" s="76">
        <f t="shared" si="172"/>
        <v>0</v>
      </c>
      <c r="CS518" s="76">
        <f t="shared" si="173"/>
        <v>0</v>
      </c>
    </row>
    <row r="519" spans="1:97" ht="18" customHeight="1" x14ac:dyDescent="0.25">
      <c r="A519" s="75">
        <f t="shared" si="174"/>
        <v>504</v>
      </c>
      <c r="B519" s="355"/>
      <c r="C519" s="355"/>
      <c r="D519" s="355"/>
      <c r="E519" s="355"/>
      <c r="F519" s="355"/>
      <c r="G519" s="355"/>
      <c r="H519" s="76">
        <f t="shared" si="176"/>
        <v>0</v>
      </c>
      <c r="I519" s="355"/>
      <c r="J519" s="355"/>
      <c r="K519" s="355"/>
      <c r="L519" s="355"/>
      <c r="M519" s="355"/>
      <c r="N519" s="355"/>
      <c r="O519" s="76">
        <f t="shared" si="177"/>
        <v>0</v>
      </c>
      <c r="P519" s="355"/>
      <c r="Q519" s="355"/>
      <c r="R519" s="355"/>
      <c r="S519" s="355"/>
      <c r="T519" s="355"/>
      <c r="U519" s="355"/>
      <c r="V519" s="76">
        <f t="shared" si="159"/>
        <v>0</v>
      </c>
      <c r="W519" s="355"/>
      <c r="X519" s="355"/>
      <c r="Y519" s="355"/>
      <c r="Z519" s="355"/>
      <c r="AA519" s="355"/>
      <c r="AB519" s="355"/>
      <c r="AC519" s="76">
        <f t="shared" si="160"/>
        <v>0</v>
      </c>
      <c r="AD519" s="355"/>
      <c r="AE519" s="355"/>
      <c r="AF519" s="355"/>
      <c r="AG519" s="355"/>
      <c r="AH519" s="355"/>
      <c r="AI519" s="355"/>
      <c r="AJ519" s="76">
        <f t="shared" si="178"/>
        <v>0</v>
      </c>
      <c r="AK519" s="355"/>
      <c r="AL519" s="355"/>
      <c r="AM519" s="355"/>
      <c r="AN519" s="355"/>
      <c r="AO519" s="355"/>
      <c r="AP519" s="355"/>
      <c r="AQ519" s="76">
        <f t="shared" si="179"/>
        <v>0</v>
      </c>
      <c r="AS519" s="75">
        <f t="shared" si="180"/>
        <v>504</v>
      </c>
      <c r="AT519" s="76">
        <f t="shared" si="161"/>
        <v>0</v>
      </c>
      <c r="AU519" s="76">
        <f t="shared" si="162"/>
        <v>0</v>
      </c>
      <c r="AV519" s="76">
        <f t="shared" si="163"/>
        <v>0</v>
      </c>
      <c r="AX519" s="75">
        <f t="shared" si="175"/>
        <v>504</v>
      </c>
      <c r="AY519" s="355"/>
      <c r="AZ519" s="355"/>
      <c r="BA519" s="355"/>
      <c r="BB519" s="355"/>
      <c r="BC519" s="355"/>
      <c r="BD519" s="355"/>
      <c r="BE519" s="76">
        <f t="shared" si="164"/>
        <v>0</v>
      </c>
      <c r="BF519" s="355"/>
      <c r="BG519" s="355"/>
      <c r="BH519" s="355"/>
      <c r="BI519" s="355"/>
      <c r="BJ519" s="355"/>
      <c r="BK519" s="355"/>
      <c r="BL519" s="76">
        <f t="shared" si="165"/>
        <v>0</v>
      </c>
      <c r="BM519" s="355"/>
      <c r="BN519" s="355"/>
      <c r="BO519" s="355"/>
      <c r="BP519" s="355"/>
      <c r="BQ519" s="355"/>
      <c r="BR519" s="355"/>
      <c r="BS519" s="76">
        <f t="shared" si="166"/>
        <v>0</v>
      </c>
      <c r="BT519" s="355"/>
      <c r="BU519" s="355"/>
      <c r="BV519" s="355"/>
      <c r="BW519" s="355"/>
      <c r="BX519" s="355"/>
      <c r="BY519" s="355"/>
      <c r="BZ519" s="76">
        <f t="shared" si="167"/>
        <v>0</v>
      </c>
      <c r="CA519" s="355"/>
      <c r="CB519" s="355"/>
      <c r="CC519" s="355"/>
      <c r="CD519" s="355"/>
      <c r="CE519" s="355"/>
      <c r="CF519" s="355"/>
      <c r="CG519" s="76">
        <f t="shared" si="168"/>
        <v>0</v>
      </c>
      <c r="CH519" s="355"/>
      <c r="CI519" s="355"/>
      <c r="CJ519" s="355"/>
      <c r="CK519" s="355"/>
      <c r="CL519" s="355"/>
      <c r="CM519" s="355"/>
      <c r="CN519" s="76">
        <f t="shared" si="169"/>
        <v>0</v>
      </c>
      <c r="CP519" s="75">
        <f t="shared" si="170"/>
        <v>504</v>
      </c>
      <c r="CQ519" s="76">
        <f t="shared" si="171"/>
        <v>0</v>
      </c>
      <c r="CR519" s="76">
        <f t="shared" si="172"/>
        <v>0</v>
      </c>
      <c r="CS519" s="76">
        <f t="shared" si="173"/>
        <v>0</v>
      </c>
    </row>
    <row r="520" spans="1:97" ht="18" customHeight="1" x14ac:dyDescent="0.25">
      <c r="A520" s="75">
        <f t="shared" si="174"/>
        <v>505</v>
      </c>
      <c r="B520" s="355"/>
      <c r="C520" s="355"/>
      <c r="D520" s="355"/>
      <c r="E520" s="355"/>
      <c r="F520" s="355"/>
      <c r="G520" s="355"/>
      <c r="H520" s="76">
        <f t="shared" si="176"/>
        <v>0</v>
      </c>
      <c r="I520" s="355"/>
      <c r="J520" s="355"/>
      <c r="K520" s="355"/>
      <c r="L520" s="355"/>
      <c r="M520" s="355"/>
      <c r="N520" s="355"/>
      <c r="O520" s="76">
        <f t="shared" si="177"/>
        <v>0</v>
      </c>
      <c r="P520" s="355"/>
      <c r="Q520" s="355"/>
      <c r="R520" s="355"/>
      <c r="S520" s="355"/>
      <c r="T520" s="355"/>
      <c r="U520" s="355"/>
      <c r="V520" s="76">
        <f t="shared" si="159"/>
        <v>0</v>
      </c>
      <c r="W520" s="355"/>
      <c r="X520" s="355"/>
      <c r="Y520" s="355"/>
      <c r="Z520" s="355"/>
      <c r="AA520" s="355"/>
      <c r="AB520" s="355"/>
      <c r="AC520" s="76">
        <f t="shared" si="160"/>
        <v>0</v>
      </c>
      <c r="AD520" s="355"/>
      <c r="AE520" s="355"/>
      <c r="AF520" s="355"/>
      <c r="AG520" s="355"/>
      <c r="AH520" s="355"/>
      <c r="AI520" s="355"/>
      <c r="AJ520" s="76">
        <f t="shared" si="178"/>
        <v>0</v>
      </c>
      <c r="AK520" s="355"/>
      <c r="AL520" s="355"/>
      <c r="AM520" s="355"/>
      <c r="AN520" s="355"/>
      <c r="AO520" s="355"/>
      <c r="AP520" s="355"/>
      <c r="AQ520" s="76">
        <f t="shared" si="179"/>
        <v>0</v>
      </c>
      <c r="AS520" s="75">
        <f t="shared" si="180"/>
        <v>505</v>
      </c>
      <c r="AT520" s="76">
        <f t="shared" si="161"/>
        <v>0</v>
      </c>
      <c r="AU520" s="76">
        <f t="shared" si="162"/>
        <v>0</v>
      </c>
      <c r="AV520" s="76">
        <f t="shared" si="163"/>
        <v>0</v>
      </c>
      <c r="AX520" s="75">
        <f t="shared" si="175"/>
        <v>505</v>
      </c>
      <c r="AY520" s="355"/>
      <c r="AZ520" s="355"/>
      <c r="BA520" s="355"/>
      <c r="BB520" s="355"/>
      <c r="BC520" s="355"/>
      <c r="BD520" s="355"/>
      <c r="BE520" s="76">
        <f t="shared" si="164"/>
        <v>0</v>
      </c>
      <c r="BF520" s="355"/>
      <c r="BG520" s="355"/>
      <c r="BH520" s="355"/>
      <c r="BI520" s="355"/>
      <c r="BJ520" s="355"/>
      <c r="BK520" s="355"/>
      <c r="BL520" s="76">
        <f t="shared" si="165"/>
        <v>0</v>
      </c>
      <c r="BM520" s="355"/>
      <c r="BN520" s="355"/>
      <c r="BO520" s="355"/>
      <c r="BP520" s="355"/>
      <c r="BQ520" s="355"/>
      <c r="BR520" s="355"/>
      <c r="BS520" s="76">
        <f t="shared" si="166"/>
        <v>0</v>
      </c>
      <c r="BT520" s="355"/>
      <c r="BU520" s="355"/>
      <c r="BV520" s="355"/>
      <c r="BW520" s="355"/>
      <c r="BX520" s="355"/>
      <c r="BY520" s="355"/>
      <c r="BZ520" s="76">
        <f t="shared" si="167"/>
        <v>0</v>
      </c>
      <c r="CA520" s="355"/>
      <c r="CB520" s="355"/>
      <c r="CC520" s="355"/>
      <c r="CD520" s="355"/>
      <c r="CE520" s="355"/>
      <c r="CF520" s="355"/>
      <c r="CG520" s="76">
        <f t="shared" si="168"/>
        <v>0</v>
      </c>
      <c r="CH520" s="355"/>
      <c r="CI520" s="355"/>
      <c r="CJ520" s="355"/>
      <c r="CK520" s="355"/>
      <c r="CL520" s="355"/>
      <c r="CM520" s="355"/>
      <c r="CN520" s="76">
        <f t="shared" si="169"/>
        <v>0</v>
      </c>
      <c r="CP520" s="75">
        <f t="shared" si="170"/>
        <v>505</v>
      </c>
      <c r="CQ520" s="76">
        <f t="shared" si="171"/>
        <v>0</v>
      </c>
      <c r="CR520" s="76">
        <f t="shared" si="172"/>
        <v>0</v>
      </c>
      <c r="CS520" s="76">
        <f t="shared" si="173"/>
        <v>0</v>
      </c>
    </row>
    <row r="521" spans="1:97" ht="18" customHeight="1" x14ac:dyDescent="0.25">
      <c r="A521" s="75">
        <f t="shared" si="174"/>
        <v>506</v>
      </c>
      <c r="B521" s="355"/>
      <c r="C521" s="355"/>
      <c r="D521" s="355"/>
      <c r="E521" s="355"/>
      <c r="F521" s="355"/>
      <c r="G521" s="355"/>
      <c r="H521" s="76">
        <f t="shared" si="176"/>
        <v>0</v>
      </c>
      <c r="I521" s="355"/>
      <c r="J521" s="355"/>
      <c r="K521" s="355"/>
      <c r="L521" s="355"/>
      <c r="M521" s="355"/>
      <c r="N521" s="355"/>
      <c r="O521" s="76">
        <f t="shared" si="177"/>
        <v>0</v>
      </c>
      <c r="P521" s="355"/>
      <c r="Q521" s="355"/>
      <c r="R521" s="355"/>
      <c r="S521" s="355"/>
      <c r="T521" s="355"/>
      <c r="U521" s="355"/>
      <c r="V521" s="76">
        <f t="shared" si="159"/>
        <v>0</v>
      </c>
      <c r="W521" s="355"/>
      <c r="X521" s="355"/>
      <c r="Y521" s="355"/>
      <c r="Z521" s="355"/>
      <c r="AA521" s="355"/>
      <c r="AB521" s="355"/>
      <c r="AC521" s="76">
        <f t="shared" si="160"/>
        <v>0</v>
      </c>
      <c r="AD521" s="355"/>
      <c r="AE521" s="355"/>
      <c r="AF521" s="355"/>
      <c r="AG521" s="355"/>
      <c r="AH521" s="355"/>
      <c r="AI521" s="355"/>
      <c r="AJ521" s="76">
        <f t="shared" si="178"/>
        <v>0</v>
      </c>
      <c r="AK521" s="355"/>
      <c r="AL521" s="355"/>
      <c r="AM521" s="355"/>
      <c r="AN521" s="355"/>
      <c r="AO521" s="355"/>
      <c r="AP521" s="355"/>
      <c r="AQ521" s="76">
        <f t="shared" si="179"/>
        <v>0</v>
      </c>
      <c r="AS521" s="75">
        <f t="shared" si="180"/>
        <v>506</v>
      </c>
      <c r="AT521" s="76">
        <f t="shared" si="161"/>
        <v>0</v>
      </c>
      <c r="AU521" s="76">
        <f t="shared" si="162"/>
        <v>0</v>
      </c>
      <c r="AV521" s="76">
        <f t="shared" si="163"/>
        <v>0</v>
      </c>
      <c r="AX521" s="75">
        <f t="shared" si="175"/>
        <v>506</v>
      </c>
      <c r="AY521" s="355"/>
      <c r="AZ521" s="355"/>
      <c r="BA521" s="355"/>
      <c r="BB521" s="355"/>
      <c r="BC521" s="355"/>
      <c r="BD521" s="355"/>
      <c r="BE521" s="76">
        <f t="shared" si="164"/>
        <v>0</v>
      </c>
      <c r="BF521" s="355"/>
      <c r="BG521" s="355"/>
      <c r="BH521" s="355"/>
      <c r="BI521" s="355"/>
      <c r="BJ521" s="355"/>
      <c r="BK521" s="355"/>
      <c r="BL521" s="76">
        <f t="shared" si="165"/>
        <v>0</v>
      </c>
      <c r="BM521" s="355"/>
      <c r="BN521" s="355"/>
      <c r="BO521" s="355"/>
      <c r="BP521" s="355"/>
      <c r="BQ521" s="355"/>
      <c r="BR521" s="355"/>
      <c r="BS521" s="76">
        <f t="shared" si="166"/>
        <v>0</v>
      </c>
      <c r="BT521" s="355"/>
      <c r="BU521" s="355"/>
      <c r="BV521" s="355"/>
      <c r="BW521" s="355"/>
      <c r="BX521" s="355"/>
      <c r="BY521" s="355"/>
      <c r="BZ521" s="76">
        <f t="shared" si="167"/>
        <v>0</v>
      </c>
      <c r="CA521" s="355"/>
      <c r="CB521" s="355"/>
      <c r="CC521" s="355"/>
      <c r="CD521" s="355"/>
      <c r="CE521" s="355"/>
      <c r="CF521" s="355"/>
      <c r="CG521" s="76">
        <f t="shared" si="168"/>
        <v>0</v>
      </c>
      <c r="CH521" s="355"/>
      <c r="CI521" s="355"/>
      <c r="CJ521" s="355"/>
      <c r="CK521" s="355"/>
      <c r="CL521" s="355"/>
      <c r="CM521" s="355"/>
      <c r="CN521" s="76">
        <f t="shared" si="169"/>
        <v>0</v>
      </c>
      <c r="CP521" s="75">
        <f t="shared" si="170"/>
        <v>506</v>
      </c>
      <c r="CQ521" s="76">
        <f t="shared" si="171"/>
        <v>0</v>
      </c>
      <c r="CR521" s="76">
        <f t="shared" si="172"/>
        <v>0</v>
      </c>
      <c r="CS521" s="76">
        <f t="shared" si="173"/>
        <v>0</v>
      </c>
    </row>
    <row r="522" spans="1:97" ht="18" customHeight="1" x14ac:dyDescent="0.25">
      <c r="A522" s="75">
        <f t="shared" si="174"/>
        <v>507</v>
      </c>
      <c r="B522" s="355"/>
      <c r="C522" s="355"/>
      <c r="D522" s="355"/>
      <c r="E522" s="355"/>
      <c r="F522" s="355"/>
      <c r="G522" s="355"/>
      <c r="H522" s="76">
        <f t="shared" si="176"/>
        <v>0</v>
      </c>
      <c r="I522" s="355"/>
      <c r="J522" s="355"/>
      <c r="K522" s="355"/>
      <c r="L522" s="355"/>
      <c r="M522" s="355"/>
      <c r="N522" s="355"/>
      <c r="O522" s="76">
        <f t="shared" si="177"/>
        <v>0</v>
      </c>
      <c r="P522" s="355"/>
      <c r="Q522" s="355"/>
      <c r="R522" s="355"/>
      <c r="S522" s="355"/>
      <c r="T522" s="355"/>
      <c r="U522" s="355"/>
      <c r="V522" s="76">
        <f t="shared" si="159"/>
        <v>0</v>
      </c>
      <c r="W522" s="355"/>
      <c r="X522" s="355"/>
      <c r="Y522" s="355"/>
      <c r="Z522" s="355"/>
      <c r="AA522" s="355"/>
      <c r="AB522" s="355"/>
      <c r="AC522" s="76">
        <f t="shared" si="160"/>
        <v>0</v>
      </c>
      <c r="AD522" s="355"/>
      <c r="AE522" s="355"/>
      <c r="AF522" s="355"/>
      <c r="AG522" s="355"/>
      <c r="AH522" s="355"/>
      <c r="AI522" s="355"/>
      <c r="AJ522" s="76">
        <f t="shared" si="178"/>
        <v>0</v>
      </c>
      <c r="AK522" s="355"/>
      <c r="AL522" s="355"/>
      <c r="AM522" s="355"/>
      <c r="AN522" s="355"/>
      <c r="AO522" s="355"/>
      <c r="AP522" s="355"/>
      <c r="AQ522" s="76">
        <f t="shared" si="179"/>
        <v>0</v>
      </c>
      <c r="AS522" s="75">
        <f t="shared" si="180"/>
        <v>507</v>
      </c>
      <c r="AT522" s="76">
        <f t="shared" si="161"/>
        <v>0</v>
      </c>
      <c r="AU522" s="76">
        <f t="shared" si="162"/>
        <v>0</v>
      </c>
      <c r="AV522" s="76">
        <f t="shared" si="163"/>
        <v>0</v>
      </c>
      <c r="AX522" s="75">
        <f t="shared" si="175"/>
        <v>507</v>
      </c>
      <c r="AY522" s="355"/>
      <c r="AZ522" s="355"/>
      <c r="BA522" s="355"/>
      <c r="BB522" s="355"/>
      <c r="BC522" s="355"/>
      <c r="BD522" s="355"/>
      <c r="BE522" s="76">
        <f t="shared" si="164"/>
        <v>0</v>
      </c>
      <c r="BF522" s="355"/>
      <c r="BG522" s="355"/>
      <c r="BH522" s="355"/>
      <c r="BI522" s="355"/>
      <c r="BJ522" s="355"/>
      <c r="BK522" s="355"/>
      <c r="BL522" s="76">
        <f t="shared" si="165"/>
        <v>0</v>
      </c>
      <c r="BM522" s="355"/>
      <c r="BN522" s="355"/>
      <c r="BO522" s="355"/>
      <c r="BP522" s="355"/>
      <c r="BQ522" s="355"/>
      <c r="BR522" s="355"/>
      <c r="BS522" s="76">
        <f t="shared" si="166"/>
        <v>0</v>
      </c>
      <c r="BT522" s="355"/>
      <c r="BU522" s="355"/>
      <c r="BV522" s="355"/>
      <c r="BW522" s="355"/>
      <c r="BX522" s="355"/>
      <c r="BY522" s="355"/>
      <c r="BZ522" s="76">
        <f t="shared" si="167"/>
        <v>0</v>
      </c>
      <c r="CA522" s="355"/>
      <c r="CB522" s="355"/>
      <c r="CC522" s="355"/>
      <c r="CD522" s="355"/>
      <c r="CE522" s="355"/>
      <c r="CF522" s="355"/>
      <c r="CG522" s="76">
        <f t="shared" si="168"/>
        <v>0</v>
      </c>
      <c r="CH522" s="355"/>
      <c r="CI522" s="355"/>
      <c r="CJ522" s="355"/>
      <c r="CK522" s="355"/>
      <c r="CL522" s="355"/>
      <c r="CM522" s="355"/>
      <c r="CN522" s="76">
        <f t="shared" si="169"/>
        <v>0</v>
      </c>
      <c r="CP522" s="75">
        <f t="shared" si="170"/>
        <v>507</v>
      </c>
      <c r="CQ522" s="76">
        <f t="shared" si="171"/>
        <v>0</v>
      </c>
      <c r="CR522" s="76">
        <f t="shared" si="172"/>
        <v>0</v>
      </c>
      <c r="CS522" s="76">
        <f t="shared" si="173"/>
        <v>0</v>
      </c>
    </row>
    <row r="523" spans="1:97" ht="18" customHeight="1" x14ac:dyDescent="0.25">
      <c r="A523" s="75">
        <f t="shared" si="174"/>
        <v>508</v>
      </c>
      <c r="B523" s="355"/>
      <c r="C523" s="355"/>
      <c r="D523" s="355"/>
      <c r="E523" s="355"/>
      <c r="F523" s="355"/>
      <c r="G523" s="355"/>
      <c r="H523" s="76">
        <f t="shared" si="176"/>
        <v>0</v>
      </c>
      <c r="I523" s="355"/>
      <c r="J523" s="355"/>
      <c r="K523" s="355"/>
      <c r="L523" s="355"/>
      <c r="M523" s="355"/>
      <c r="N523" s="355"/>
      <c r="O523" s="76">
        <f t="shared" si="177"/>
        <v>0</v>
      </c>
      <c r="P523" s="355"/>
      <c r="Q523" s="355"/>
      <c r="R523" s="355"/>
      <c r="S523" s="355"/>
      <c r="T523" s="355"/>
      <c r="U523" s="355"/>
      <c r="V523" s="76">
        <f t="shared" si="159"/>
        <v>0</v>
      </c>
      <c r="W523" s="355"/>
      <c r="X523" s="355"/>
      <c r="Y523" s="355"/>
      <c r="Z523" s="355"/>
      <c r="AA523" s="355"/>
      <c r="AB523" s="355"/>
      <c r="AC523" s="76">
        <f t="shared" si="160"/>
        <v>0</v>
      </c>
      <c r="AD523" s="355"/>
      <c r="AE523" s="355"/>
      <c r="AF523" s="355"/>
      <c r="AG523" s="355"/>
      <c r="AH523" s="355"/>
      <c r="AI523" s="355"/>
      <c r="AJ523" s="76">
        <f t="shared" si="178"/>
        <v>0</v>
      </c>
      <c r="AK523" s="355"/>
      <c r="AL523" s="355"/>
      <c r="AM523" s="355"/>
      <c r="AN523" s="355"/>
      <c r="AO523" s="355"/>
      <c r="AP523" s="355"/>
      <c r="AQ523" s="76">
        <f t="shared" si="179"/>
        <v>0</v>
      </c>
      <c r="AS523" s="75">
        <f t="shared" si="180"/>
        <v>508</v>
      </c>
      <c r="AT523" s="76">
        <f t="shared" si="161"/>
        <v>0</v>
      </c>
      <c r="AU523" s="76">
        <f t="shared" si="162"/>
        <v>0</v>
      </c>
      <c r="AV523" s="76">
        <f t="shared" si="163"/>
        <v>0</v>
      </c>
      <c r="AX523" s="75">
        <f t="shared" si="175"/>
        <v>508</v>
      </c>
      <c r="AY523" s="355"/>
      <c r="AZ523" s="355"/>
      <c r="BA523" s="355"/>
      <c r="BB523" s="355"/>
      <c r="BC523" s="355"/>
      <c r="BD523" s="355"/>
      <c r="BE523" s="76">
        <f t="shared" si="164"/>
        <v>0</v>
      </c>
      <c r="BF523" s="355"/>
      <c r="BG523" s="355"/>
      <c r="BH523" s="355"/>
      <c r="BI523" s="355"/>
      <c r="BJ523" s="355"/>
      <c r="BK523" s="355"/>
      <c r="BL523" s="76">
        <f t="shared" si="165"/>
        <v>0</v>
      </c>
      <c r="BM523" s="355"/>
      <c r="BN523" s="355"/>
      <c r="BO523" s="355"/>
      <c r="BP523" s="355"/>
      <c r="BQ523" s="355"/>
      <c r="BR523" s="355"/>
      <c r="BS523" s="76">
        <f t="shared" si="166"/>
        <v>0</v>
      </c>
      <c r="BT523" s="355"/>
      <c r="BU523" s="355"/>
      <c r="BV523" s="355"/>
      <c r="BW523" s="355"/>
      <c r="BX523" s="355"/>
      <c r="BY523" s="355"/>
      <c r="BZ523" s="76">
        <f t="shared" si="167"/>
        <v>0</v>
      </c>
      <c r="CA523" s="355"/>
      <c r="CB523" s="355"/>
      <c r="CC523" s="355"/>
      <c r="CD523" s="355"/>
      <c r="CE523" s="355"/>
      <c r="CF523" s="355"/>
      <c r="CG523" s="76">
        <f t="shared" si="168"/>
        <v>0</v>
      </c>
      <c r="CH523" s="355"/>
      <c r="CI523" s="355"/>
      <c r="CJ523" s="355"/>
      <c r="CK523" s="355"/>
      <c r="CL523" s="355"/>
      <c r="CM523" s="355"/>
      <c r="CN523" s="76">
        <f t="shared" si="169"/>
        <v>0</v>
      </c>
      <c r="CP523" s="75">
        <f t="shared" si="170"/>
        <v>508</v>
      </c>
      <c r="CQ523" s="76">
        <f t="shared" si="171"/>
        <v>0</v>
      </c>
      <c r="CR523" s="76">
        <f t="shared" si="172"/>
        <v>0</v>
      </c>
      <c r="CS523" s="76">
        <f t="shared" si="173"/>
        <v>0</v>
      </c>
    </row>
    <row r="524" spans="1:97" ht="18" customHeight="1" x14ac:dyDescent="0.25">
      <c r="A524" s="75">
        <f t="shared" si="174"/>
        <v>509</v>
      </c>
      <c r="B524" s="355"/>
      <c r="C524" s="355"/>
      <c r="D524" s="355"/>
      <c r="E524" s="355"/>
      <c r="F524" s="355"/>
      <c r="G524" s="355"/>
      <c r="H524" s="76">
        <f t="shared" si="176"/>
        <v>0</v>
      </c>
      <c r="I524" s="355"/>
      <c r="J524" s="355"/>
      <c r="K524" s="355"/>
      <c r="L524" s="355"/>
      <c r="M524" s="355"/>
      <c r="N524" s="355"/>
      <c r="O524" s="76">
        <f t="shared" si="177"/>
        <v>0</v>
      </c>
      <c r="P524" s="355"/>
      <c r="Q524" s="355"/>
      <c r="R524" s="355"/>
      <c r="S524" s="355"/>
      <c r="T524" s="355"/>
      <c r="U524" s="355"/>
      <c r="V524" s="76">
        <f t="shared" si="159"/>
        <v>0</v>
      </c>
      <c r="W524" s="355"/>
      <c r="X524" s="355"/>
      <c r="Y524" s="355"/>
      <c r="Z524" s="355"/>
      <c r="AA524" s="355"/>
      <c r="AB524" s="355"/>
      <c r="AC524" s="76">
        <f t="shared" si="160"/>
        <v>0</v>
      </c>
      <c r="AD524" s="355"/>
      <c r="AE524" s="355"/>
      <c r="AF524" s="355"/>
      <c r="AG524" s="355"/>
      <c r="AH524" s="355"/>
      <c r="AI524" s="355"/>
      <c r="AJ524" s="76">
        <f t="shared" si="178"/>
        <v>0</v>
      </c>
      <c r="AK524" s="355"/>
      <c r="AL524" s="355"/>
      <c r="AM524" s="355"/>
      <c r="AN524" s="355"/>
      <c r="AO524" s="355"/>
      <c r="AP524" s="355"/>
      <c r="AQ524" s="76">
        <f t="shared" si="179"/>
        <v>0</v>
      </c>
      <c r="AS524" s="75">
        <f t="shared" si="180"/>
        <v>509</v>
      </c>
      <c r="AT524" s="76">
        <f t="shared" si="161"/>
        <v>0</v>
      </c>
      <c r="AU524" s="76">
        <f t="shared" si="162"/>
        <v>0</v>
      </c>
      <c r="AV524" s="76">
        <f t="shared" si="163"/>
        <v>0</v>
      </c>
      <c r="AX524" s="75">
        <f t="shared" si="175"/>
        <v>509</v>
      </c>
      <c r="AY524" s="355"/>
      <c r="AZ524" s="355"/>
      <c r="BA524" s="355"/>
      <c r="BB524" s="355"/>
      <c r="BC524" s="355"/>
      <c r="BD524" s="355"/>
      <c r="BE524" s="76">
        <f t="shared" si="164"/>
        <v>0</v>
      </c>
      <c r="BF524" s="355"/>
      <c r="BG524" s="355"/>
      <c r="BH524" s="355"/>
      <c r="BI524" s="355"/>
      <c r="BJ524" s="355"/>
      <c r="BK524" s="355"/>
      <c r="BL524" s="76">
        <f t="shared" si="165"/>
        <v>0</v>
      </c>
      <c r="BM524" s="355"/>
      <c r="BN524" s="355"/>
      <c r="BO524" s="355"/>
      <c r="BP524" s="355"/>
      <c r="BQ524" s="355"/>
      <c r="BR524" s="355"/>
      <c r="BS524" s="76">
        <f t="shared" si="166"/>
        <v>0</v>
      </c>
      <c r="BT524" s="355"/>
      <c r="BU524" s="355"/>
      <c r="BV524" s="355"/>
      <c r="BW524" s="355"/>
      <c r="BX524" s="355"/>
      <c r="BY524" s="355"/>
      <c r="BZ524" s="76">
        <f t="shared" si="167"/>
        <v>0</v>
      </c>
      <c r="CA524" s="355"/>
      <c r="CB524" s="355"/>
      <c r="CC524" s="355"/>
      <c r="CD524" s="355"/>
      <c r="CE524" s="355"/>
      <c r="CF524" s="355"/>
      <c r="CG524" s="76">
        <f t="shared" si="168"/>
        <v>0</v>
      </c>
      <c r="CH524" s="355"/>
      <c r="CI524" s="355"/>
      <c r="CJ524" s="355"/>
      <c r="CK524" s="355"/>
      <c r="CL524" s="355"/>
      <c r="CM524" s="355"/>
      <c r="CN524" s="76">
        <f t="shared" si="169"/>
        <v>0</v>
      </c>
      <c r="CP524" s="75">
        <f t="shared" si="170"/>
        <v>509</v>
      </c>
      <c r="CQ524" s="76">
        <f t="shared" si="171"/>
        <v>0</v>
      </c>
      <c r="CR524" s="76">
        <f t="shared" si="172"/>
        <v>0</v>
      </c>
      <c r="CS524" s="76">
        <f t="shared" si="173"/>
        <v>0</v>
      </c>
    </row>
    <row r="525" spans="1:97" ht="18" customHeight="1" x14ac:dyDescent="0.25">
      <c r="A525" s="75">
        <f t="shared" si="174"/>
        <v>510</v>
      </c>
      <c r="B525" s="355"/>
      <c r="C525" s="355"/>
      <c r="D525" s="355"/>
      <c r="E525" s="355"/>
      <c r="F525" s="355"/>
      <c r="G525" s="355"/>
      <c r="H525" s="76">
        <f t="shared" si="176"/>
        <v>0</v>
      </c>
      <c r="I525" s="355"/>
      <c r="J525" s="355"/>
      <c r="K525" s="355"/>
      <c r="L525" s="355"/>
      <c r="M525" s="355"/>
      <c r="N525" s="355"/>
      <c r="O525" s="76">
        <f t="shared" si="177"/>
        <v>0</v>
      </c>
      <c r="P525" s="355"/>
      <c r="Q525" s="355"/>
      <c r="R525" s="355"/>
      <c r="S525" s="355"/>
      <c r="T525" s="355"/>
      <c r="U525" s="355"/>
      <c r="V525" s="76">
        <f t="shared" si="159"/>
        <v>0</v>
      </c>
      <c r="W525" s="355"/>
      <c r="X525" s="355"/>
      <c r="Y525" s="355"/>
      <c r="Z525" s="355"/>
      <c r="AA525" s="355"/>
      <c r="AB525" s="355"/>
      <c r="AC525" s="76">
        <f t="shared" si="160"/>
        <v>0</v>
      </c>
      <c r="AD525" s="355"/>
      <c r="AE525" s="355"/>
      <c r="AF525" s="355"/>
      <c r="AG525" s="355"/>
      <c r="AH525" s="355"/>
      <c r="AI525" s="355"/>
      <c r="AJ525" s="76">
        <f t="shared" si="178"/>
        <v>0</v>
      </c>
      <c r="AK525" s="355"/>
      <c r="AL525" s="355"/>
      <c r="AM525" s="355"/>
      <c r="AN525" s="355"/>
      <c r="AO525" s="355"/>
      <c r="AP525" s="355"/>
      <c r="AQ525" s="76">
        <f t="shared" si="179"/>
        <v>0</v>
      </c>
      <c r="AS525" s="75">
        <f t="shared" si="180"/>
        <v>510</v>
      </c>
      <c r="AT525" s="76">
        <f t="shared" si="161"/>
        <v>0</v>
      </c>
      <c r="AU525" s="76">
        <f t="shared" si="162"/>
        <v>0</v>
      </c>
      <c r="AV525" s="76">
        <f t="shared" si="163"/>
        <v>0</v>
      </c>
      <c r="AX525" s="75">
        <f t="shared" si="175"/>
        <v>510</v>
      </c>
      <c r="AY525" s="355"/>
      <c r="AZ525" s="355"/>
      <c r="BA525" s="355"/>
      <c r="BB525" s="355"/>
      <c r="BC525" s="355"/>
      <c r="BD525" s="355"/>
      <c r="BE525" s="76">
        <f t="shared" si="164"/>
        <v>0</v>
      </c>
      <c r="BF525" s="355"/>
      <c r="BG525" s="355"/>
      <c r="BH525" s="355"/>
      <c r="BI525" s="355"/>
      <c r="BJ525" s="355"/>
      <c r="BK525" s="355"/>
      <c r="BL525" s="76">
        <f t="shared" si="165"/>
        <v>0</v>
      </c>
      <c r="BM525" s="355"/>
      <c r="BN525" s="355"/>
      <c r="BO525" s="355"/>
      <c r="BP525" s="355"/>
      <c r="BQ525" s="355"/>
      <c r="BR525" s="355"/>
      <c r="BS525" s="76">
        <f t="shared" si="166"/>
        <v>0</v>
      </c>
      <c r="BT525" s="355"/>
      <c r="BU525" s="355"/>
      <c r="BV525" s="355"/>
      <c r="BW525" s="355"/>
      <c r="BX525" s="355"/>
      <c r="BY525" s="355"/>
      <c r="BZ525" s="76">
        <f t="shared" si="167"/>
        <v>0</v>
      </c>
      <c r="CA525" s="355"/>
      <c r="CB525" s="355"/>
      <c r="CC525" s="355"/>
      <c r="CD525" s="355"/>
      <c r="CE525" s="355"/>
      <c r="CF525" s="355"/>
      <c r="CG525" s="76">
        <f t="shared" si="168"/>
        <v>0</v>
      </c>
      <c r="CH525" s="355"/>
      <c r="CI525" s="355"/>
      <c r="CJ525" s="355"/>
      <c r="CK525" s="355"/>
      <c r="CL525" s="355"/>
      <c r="CM525" s="355"/>
      <c r="CN525" s="76">
        <f t="shared" si="169"/>
        <v>0</v>
      </c>
      <c r="CP525" s="75">
        <f t="shared" si="170"/>
        <v>510</v>
      </c>
      <c r="CQ525" s="76">
        <f t="shared" si="171"/>
        <v>0</v>
      </c>
      <c r="CR525" s="76">
        <f t="shared" si="172"/>
        <v>0</v>
      </c>
      <c r="CS525" s="76">
        <f t="shared" si="173"/>
        <v>0</v>
      </c>
    </row>
    <row r="526" spans="1:97" ht="18" customHeight="1" x14ac:dyDescent="0.25">
      <c r="A526" s="75">
        <f t="shared" si="174"/>
        <v>511</v>
      </c>
      <c r="B526" s="355"/>
      <c r="C526" s="355"/>
      <c r="D526" s="355"/>
      <c r="E526" s="355"/>
      <c r="F526" s="355"/>
      <c r="G526" s="355"/>
      <c r="H526" s="76">
        <f t="shared" si="176"/>
        <v>0</v>
      </c>
      <c r="I526" s="355"/>
      <c r="J526" s="355"/>
      <c r="K526" s="355"/>
      <c r="L526" s="355"/>
      <c r="M526" s="355"/>
      <c r="N526" s="355"/>
      <c r="O526" s="76">
        <f t="shared" si="177"/>
        <v>0</v>
      </c>
      <c r="P526" s="355"/>
      <c r="Q526" s="355"/>
      <c r="R526" s="355"/>
      <c r="S526" s="355"/>
      <c r="T526" s="355"/>
      <c r="U526" s="355"/>
      <c r="V526" s="76">
        <f t="shared" si="159"/>
        <v>0</v>
      </c>
      <c r="W526" s="355"/>
      <c r="X526" s="355"/>
      <c r="Y526" s="355"/>
      <c r="Z526" s="355"/>
      <c r="AA526" s="355"/>
      <c r="AB526" s="355"/>
      <c r="AC526" s="76">
        <f t="shared" si="160"/>
        <v>0</v>
      </c>
      <c r="AD526" s="355"/>
      <c r="AE526" s="355"/>
      <c r="AF526" s="355"/>
      <c r="AG526" s="355"/>
      <c r="AH526" s="355"/>
      <c r="AI526" s="355"/>
      <c r="AJ526" s="76">
        <f t="shared" si="178"/>
        <v>0</v>
      </c>
      <c r="AK526" s="355"/>
      <c r="AL526" s="355"/>
      <c r="AM526" s="355"/>
      <c r="AN526" s="355"/>
      <c r="AO526" s="355"/>
      <c r="AP526" s="355"/>
      <c r="AQ526" s="76">
        <f t="shared" si="179"/>
        <v>0</v>
      </c>
      <c r="AS526" s="75">
        <f t="shared" si="180"/>
        <v>511</v>
      </c>
      <c r="AT526" s="76">
        <f t="shared" si="161"/>
        <v>0</v>
      </c>
      <c r="AU526" s="76">
        <f t="shared" si="162"/>
        <v>0</v>
      </c>
      <c r="AV526" s="76">
        <f t="shared" si="163"/>
        <v>0</v>
      </c>
      <c r="AX526" s="75">
        <f t="shared" si="175"/>
        <v>511</v>
      </c>
      <c r="AY526" s="355"/>
      <c r="AZ526" s="355"/>
      <c r="BA526" s="355"/>
      <c r="BB526" s="355"/>
      <c r="BC526" s="355"/>
      <c r="BD526" s="355"/>
      <c r="BE526" s="76">
        <f t="shared" si="164"/>
        <v>0</v>
      </c>
      <c r="BF526" s="355"/>
      <c r="BG526" s="355"/>
      <c r="BH526" s="355"/>
      <c r="BI526" s="355"/>
      <c r="BJ526" s="355"/>
      <c r="BK526" s="355"/>
      <c r="BL526" s="76">
        <f t="shared" si="165"/>
        <v>0</v>
      </c>
      <c r="BM526" s="355"/>
      <c r="BN526" s="355"/>
      <c r="BO526" s="355"/>
      <c r="BP526" s="355"/>
      <c r="BQ526" s="355"/>
      <c r="BR526" s="355"/>
      <c r="BS526" s="76">
        <f t="shared" si="166"/>
        <v>0</v>
      </c>
      <c r="BT526" s="355"/>
      <c r="BU526" s="355"/>
      <c r="BV526" s="355"/>
      <c r="BW526" s="355"/>
      <c r="BX526" s="355"/>
      <c r="BY526" s="355"/>
      <c r="BZ526" s="76">
        <f t="shared" si="167"/>
        <v>0</v>
      </c>
      <c r="CA526" s="355"/>
      <c r="CB526" s="355"/>
      <c r="CC526" s="355"/>
      <c r="CD526" s="355"/>
      <c r="CE526" s="355"/>
      <c r="CF526" s="355"/>
      <c r="CG526" s="76">
        <f t="shared" si="168"/>
        <v>0</v>
      </c>
      <c r="CH526" s="355"/>
      <c r="CI526" s="355"/>
      <c r="CJ526" s="355"/>
      <c r="CK526" s="355"/>
      <c r="CL526" s="355"/>
      <c r="CM526" s="355"/>
      <c r="CN526" s="76">
        <f t="shared" si="169"/>
        <v>0</v>
      </c>
      <c r="CP526" s="75">
        <f t="shared" si="170"/>
        <v>511</v>
      </c>
      <c r="CQ526" s="76">
        <f t="shared" si="171"/>
        <v>0</v>
      </c>
      <c r="CR526" s="76">
        <f t="shared" si="172"/>
        <v>0</v>
      </c>
      <c r="CS526" s="76">
        <f t="shared" si="173"/>
        <v>0</v>
      </c>
    </row>
    <row r="527" spans="1:97" ht="18" customHeight="1" x14ac:dyDescent="0.25">
      <c r="A527" s="75">
        <f t="shared" si="174"/>
        <v>512</v>
      </c>
      <c r="B527" s="355"/>
      <c r="C527" s="355"/>
      <c r="D527" s="355"/>
      <c r="E527" s="355"/>
      <c r="F527" s="355"/>
      <c r="G527" s="355"/>
      <c r="H527" s="76">
        <f t="shared" ref="H527:H577" si="181">SUM(C527:F527)-B527-G527</f>
        <v>0</v>
      </c>
      <c r="I527" s="355"/>
      <c r="J527" s="355"/>
      <c r="K527" s="355"/>
      <c r="L527" s="355"/>
      <c r="M527" s="355"/>
      <c r="N527" s="355"/>
      <c r="O527" s="76">
        <f t="shared" ref="O527:O577" si="182">SUM(J527:M527)-I527-N527</f>
        <v>0</v>
      </c>
      <c r="P527" s="355"/>
      <c r="Q527" s="355"/>
      <c r="R527" s="355"/>
      <c r="S527" s="355"/>
      <c r="T527" s="355"/>
      <c r="U527" s="355"/>
      <c r="V527" s="76">
        <f t="shared" si="159"/>
        <v>0</v>
      </c>
      <c r="W527" s="355"/>
      <c r="X527" s="355"/>
      <c r="Y527" s="355"/>
      <c r="Z527" s="355"/>
      <c r="AA527" s="355"/>
      <c r="AB527" s="355"/>
      <c r="AC527" s="76">
        <f t="shared" si="160"/>
        <v>0</v>
      </c>
      <c r="AD527" s="355"/>
      <c r="AE527" s="355"/>
      <c r="AF527" s="355"/>
      <c r="AG527" s="355"/>
      <c r="AH527" s="355"/>
      <c r="AI527" s="355"/>
      <c r="AJ527" s="76">
        <f t="shared" ref="AJ527:AJ577" si="183">SUM(AE527:AH527)-AD527-AI527</f>
        <v>0</v>
      </c>
      <c r="AK527" s="355"/>
      <c r="AL527" s="355"/>
      <c r="AM527" s="355"/>
      <c r="AN527" s="355"/>
      <c r="AO527" s="355"/>
      <c r="AP527" s="355"/>
      <c r="AQ527" s="76">
        <f t="shared" ref="AQ527:AQ577" si="184">SUM(AL527:AO527)-AK527-AP527</f>
        <v>0</v>
      </c>
      <c r="AS527" s="75">
        <f t="shared" ref="AS527:AS577" si="185">A527</f>
        <v>512</v>
      </c>
      <c r="AT527" s="76">
        <f t="shared" si="161"/>
        <v>0</v>
      </c>
      <c r="AU527" s="76">
        <f t="shared" si="162"/>
        <v>0</v>
      </c>
      <c r="AV527" s="76">
        <f t="shared" si="163"/>
        <v>0</v>
      </c>
      <c r="AX527" s="75">
        <f t="shared" si="175"/>
        <v>512</v>
      </c>
      <c r="AY527" s="355"/>
      <c r="AZ527" s="355"/>
      <c r="BA527" s="355"/>
      <c r="BB527" s="355"/>
      <c r="BC527" s="355"/>
      <c r="BD527" s="355"/>
      <c r="BE527" s="76">
        <f t="shared" si="164"/>
        <v>0</v>
      </c>
      <c r="BF527" s="355"/>
      <c r="BG527" s="355"/>
      <c r="BH527" s="355"/>
      <c r="BI527" s="355"/>
      <c r="BJ527" s="355"/>
      <c r="BK527" s="355"/>
      <c r="BL527" s="76">
        <f t="shared" si="165"/>
        <v>0</v>
      </c>
      <c r="BM527" s="355"/>
      <c r="BN527" s="355"/>
      <c r="BO527" s="355"/>
      <c r="BP527" s="355"/>
      <c r="BQ527" s="355"/>
      <c r="BR527" s="355"/>
      <c r="BS527" s="76">
        <f t="shared" si="166"/>
        <v>0</v>
      </c>
      <c r="BT527" s="355"/>
      <c r="BU527" s="355"/>
      <c r="BV527" s="355"/>
      <c r="BW527" s="355"/>
      <c r="BX527" s="355"/>
      <c r="BY527" s="355"/>
      <c r="BZ527" s="76">
        <f t="shared" si="167"/>
        <v>0</v>
      </c>
      <c r="CA527" s="355"/>
      <c r="CB527" s="355"/>
      <c r="CC527" s="355"/>
      <c r="CD527" s="355"/>
      <c r="CE527" s="355"/>
      <c r="CF527" s="355"/>
      <c r="CG527" s="76">
        <f t="shared" si="168"/>
        <v>0</v>
      </c>
      <c r="CH527" s="355"/>
      <c r="CI527" s="355"/>
      <c r="CJ527" s="355"/>
      <c r="CK527" s="355"/>
      <c r="CL527" s="355"/>
      <c r="CM527" s="355"/>
      <c r="CN527" s="76">
        <f t="shared" si="169"/>
        <v>0</v>
      </c>
      <c r="CP527" s="75">
        <f t="shared" si="170"/>
        <v>512</v>
      </c>
      <c r="CQ527" s="76">
        <f t="shared" si="171"/>
        <v>0</v>
      </c>
      <c r="CR527" s="76">
        <f t="shared" si="172"/>
        <v>0</v>
      </c>
      <c r="CS527" s="76">
        <f t="shared" si="173"/>
        <v>0</v>
      </c>
    </row>
    <row r="528" spans="1:97" ht="18" customHeight="1" x14ac:dyDescent="0.25">
      <c r="A528" s="75">
        <f t="shared" si="174"/>
        <v>513</v>
      </c>
      <c r="B528" s="355"/>
      <c r="C528" s="355"/>
      <c r="D528" s="355"/>
      <c r="E528" s="355"/>
      <c r="F528" s="355"/>
      <c r="G528" s="355"/>
      <c r="H528" s="76">
        <f t="shared" si="181"/>
        <v>0</v>
      </c>
      <c r="I528" s="355"/>
      <c r="J528" s="355"/>
      <c r="K528" s="355"/>
      <c r="L528" s="355"/>
      <c r="M528" s="355"/>
      <c r="N528" s="355"/>
      <c r="O528" s="76">
        <f t="shared" si="182"/>
        <v>0</v>
      </c>
      <c r="P528" s="355"/>
      <c r="Q528" s="355"/>
      <c r="R528" s="355"/>
      <c r="S528" s="355"/>
      <c r="T528" s="355"/>
      <c r="U528" s="355"/>
      <c r="V528" s="76">
        <f t="shared" si="159"/>
        <v>0</v>
      </c>
      <c r="W528" s="355"/>
      <c r="X528" s="355"/>
      <c r="Y528" s="355"/>
      <c r="Z528" s="355"/>
      <c r="AA528" s="355"/>
      <c r="AB528" s="355"/>
      <c r="AC528" s="76">
        <f t="shared" si="160"/>
        <v>0</v>
      </c>
      <c r="AD528" s="355"/>
      <c r="AE528" s="355"/>
      <c r="AF528" s="355"/>
      <c r="AG528" s="355"/>
      <c r="AH528" s="355"/>
      <c r="AI528" s="355"/>
      <c r="AJ528" s="76">
        <f t="shared" si="183"/>
        <v>0</v>
      </c>
      <c r="AK528" s="355"/>
      <c r="AL528" s="355"/>
      <c r="AM528" s="355"/>
      <c r="AN528" s="355"/>
      <c r="AO528" s="355"/>
      <c r="AP528" s="355"/>
      <c r="AQ528" s="76">
        <f t="shared" si="184"/>
        <v>0</v>
      </c>
      <c r="AS528" s="75">
        <f t="shared" si="185"/>
        <v>513</v>
      </c>
      <c r="AT528" s="76">
        <f t="shared" si="161"/>
        <v>0</v>
      </c>
      <c r="AU528" s="76">
        <f t="shared" si="162"/>
        <v>0</v>
      </c>
      <c r="AV528" s="76">
        <f t="shared" si="163"/>
        <v>0</v>
      </c>
      <c r="AX528" s="75">
        <f t="shared" si="175"/>
        <v>513</v>
      </c>
      <c r="AY528" s="355"/>
      <c r="AZ528" s="355"/>
      <c r="BA528" s="355"/>
      <c r="BB528" s="355"/>
      <c r="BC528" s="355"/>
      <c r="BD528" s="355"/>
      <c r="BE528" s="76">
        <f t="shared" si="164"/>
        <v>0</v>
      </c>
      <c r="BF528" s="355"/>
      <c r="BG528" s="355"/>
      <c r="BH528" s="355"/>
      <c r="BI528" s="355"/>
      <c r="BJ528" s="355"/>
      <c r="BK528" s="355"/>
      <c r="BL528" s="76">
        <f t="shared" si="165"/>
        <v>0</v>
      </c>
      <c r="BM528" s="355"/>
      <c r="BN528" s="355"/>
      <c r="BO528" s="355"/>
      <c r="BP528" s="355"/>
      <c r="BQ528" s="355"/>
      <c r="BR528" s="355"/>
      <c r="BS528" s="76">
        <f t="shared" si="166"/>
        <v>0</v>
      </c>
      <c r="BT528" s="355"/>
      <c r="BU528" s="355"/>
      <c r="BV528" s="355"/>
      <c r="BW528" s="355"/>
      <c r="BX528" s="355"/>
      <c r="BY528" s="355"/>
      <c r="BZ528" s="76">
        <f t="shared" si="167"/>
        <v>0</v>
      </c>
      <c r="CA528" s="355"/>
      <c r="CB528" s="355"/>
      <c r="CC528" s="355"/>
      <c r="CD528" s="355"/>
      <c r="CE528" s="355"/>
      <c r="CF528" s="355"/>
      <c r="CG528" s="76">
        <f t="shared" si="168"/>
        <v>0</v>
      </c>
      <c r="CH528" s="355"/>
      <c r="CI528" s="355"/>
      <c r="CJ528" s="355"/>
      <c r="CK528" s="355"/>
      <c r="CL528" s="355"/>
      <c r="CM528" s="355"/>
      <c r="CN528" s="76">
        <f t="shared" si="169"/>
        <v>0</v>
      </c>
      <c r="CP528" s="75">
        <f t="shared" si="170"/>
        <v>513</v>
      </c>
      <c r="CQ528" s="76">
        <f t="shared" si="171"/>
        <v>0</v>
      </c>
      <c r="CR528" s="76">
        <f t="shared" si="172"/>
        <v>0</v>
      </c>
      <c r="CS528" s="76">
        <f t="shared" si="173"/>
        <v>0</v>
      </c>
    </row>
    <row r="529" spans="1:97" ht="18" customHeight="1" x14ac:dyDescent="0.25">
      <c r="A529" s="75">
        <f t="shared" si="174"/>
        <v>514</v>
      </c>
      <c r="B529" s="355"/>
      <c r="C529" s="355"/>
      <c r="D529" s="355"/>
      <c r="E529" s="355"/>
      <c r="F529" s="355"/>
      <c r="G529" s="355"/>
      <c r="H529" s="76">
        <f t="shared" si="181"/>
        <v>0</v>
      </c>
      <c r="I529" s="355"/>
      <c r="J529" s="355"/>
      <c r="K529" s="355"/>
      <c r="L529" s="355"/>
      <c r="M529" s="355"/>
      <c r="N529" s="355"/>
      <c r="O529" s="76">
        <f t="shared" si="182"/>
        <v>0</v>
      </c>
      <c r="P529" s="355"/>
      <c r="Q529" s="355"/>
      <c r="R529" s="355"/>
      <c r="S529" s="355"/>
      <c r="T529" s="355"/>
      <c r="U529" s="355"/>
      <c r="V529" s="76">
        <f t="shared" ref="V529:V592" si="186">SUM(Q529:T529)-P529-U529</f>
        <v>0</v>
      </c>
      <c r="W529" s="355"/>
      <c r="X529" s="355"/>
      <c r="Y529" s="355"/>
      <c r="Z529" s="355"/>
      <c r="AA529" s="355"/>
      <c r="AB529" s="355"/>
      <c r="AC529" s="76">
        <f t="shared" ref="AC529:AC592" si="187">SUM(X529:AA529)-W529-AB529</f>
        <v>0</v>
      </c>
      <c r="AD529" s="355"/>
      <c r="AE529" s="355"/>
      <c r="AF529" s="355"/>
      <c r="AG529" s="355"/>
      <c r="AH529" s="355"/>
      <c r="AI529" s="355"/>
      <c r="AJ529" s="76">
        <f t="shared" si="183"/>
        <v>0</v>
      </c>
      <c r="AK529" s="355"/>
      <c r="AL529" s="355"/>
      <c r="AM529" s="355"/>
      <c r="AN529" s="355"/>
      <c r="AO529" s="355"/>
      <c r="AP529" s="355"/>
      <c r="AQ529" s="76">
        <f t="shared" si="184"/>
        <v>0</v>
      </c>
      <c r="AS529" s="75">
        <f t="shared" si="185"/>
        <v>514</v>
      </c>
      <c r="AT529" s="76">
        <f t="shared" ref="AT529:AT592" si="188">H529+O529</f>
        <v>0</v>
      </c>
      <c r="AU529" s="76">
        <f t="shared" ref="AU529:AU592" si="189">AC529+V529</f>
        <v>0</v>
      </c>
      <c r="AV529" s="76">
        <f t="shared" ref="AV529:AV592" si="190">AJ529+AQ529</f>
        <v>0</v>
      </c>
      <c r="AX529" s="75">
        <f t="shared" si="175"/>
        <v>514</v>
      </c>
      <c r="AY529" s="355"/>
      <c r="AZ529" s="355"/>
      <c r="BA529" s="355"/>
      <c r="BB529" s="355"/>
      <c r="BC529" s="355"/>
      <c r="BD529" s="355"/>
      <c r="BE529" s="76">
        <f t="shared" ref="BE529:BE592" si="191">SUM(AZ529:BC529)-AY529-BD529</f>
        <v>0</v>
      </c>
      <c r="BF529" s="355"/>
      <c r="BG529" s="355"/>
      <c r="BH529" s="355"/>
      <c r="BI529" s="355"/>
      <c r="BJ529" s="355"/>
      <c r="BK529" s="355"/>
      <c r="BL529" s="76">
        <f t="shared" ref="BL529:BL592" si="192">SUM(BG529:BJ529)-BF529-BK529</f>
        <v>0</v>
      </c>
      <c r="BM529" s="355"/>
      <c r="BN529" s="355"/>
      <c r="BO529" s="355"/>
      <c r="BP529" s="355"/>
      <c r="BQ529" s="355"/>
      <c r="BR529" s="355"/>
      <c r="BS529" s="76">
        <f t="shared" ref="BS529:BS592" si="193">SUM(BN529:BQ529)-BM529-BR529</f>
        <v>0</v>
      </c>
      <c r="BT529" s="355"/>
      <c r="BU529" s="355"/>
      <c r="BV529" s="355"/>
      <c r="BW529" s="355"/>
      <c r="BX529" s="355"/>
      <c r="BY529" s="355"/>
      <c r="BZ529" s="76">
        <f t="shared" ref="BZ529:BZ592" si="194">SUM(BU529:BX529)-BT529-BY529</f>
        <v>0</v>
      </c>
      <c r="CA529" s="355"/>
      <c r="CB529" s="355"/>
      <c r="CC529" s="355"/>
      <c r="CD529" s="355"/>
      <c r="CE529" s="355"/>
      <c r="CF529" s="355"/>
      <c r="CG529" s="76">
        <f t="shared" ref="CG529:CG592" si="195">SUM(CB529:CE529)-CA529-CF529</f>
        <v>0</v>
      </c>
      <c r="CH529" s="355"/>
      <c r="CI529" s="355"/>
      <c r="CJ529" s="355"/>
      <c r="CK529" s="355"/>
      <c r="CL529" s="355"/>
      <c r="CM529" s="355"/>
      <c r="CN529" s="76">
        <f t="shared" ref="CN529:CN592" si="196">SUM(CI529:CL529)-CH529-CM529</f>
        <v>0</v>
      </c>
      <c r="CP529" s="75">
        <f t="shared" ref="CP529:CP592" si="197">AX529</f>
        <v>514</v>
      </c>
      <c r="CQ529" s="76">
        <f t="shared" ref="CQ529:CQ592" si="198">BE529+BL529</f>
        <v>0</v>
      </c>
      <c r="CR529" s="76">
        <f t="shared" ref="CR529:CR592" si="199">BZ529+BS529</f>
        <v>0</v>
      </c>
      <c r="CS529" s="76">
        <f t="shared" ref="CS529:CS592" si="200">CG529+CN529</f>
        <v>0</v>
      </c>
    </row>
    <row r="530" spans="1:97" ht="18" customHeight="1" x14ac:dyDescent="0.25">
      <c r="A530" s="75">
        <f t="shared" ref="A530:A593" si="201">A529+1</f>
        <v>515</v>
      </c>
      <c r="B530" s="355"/>
      <c r="C530" s="355"/>
      <c r="D530" s="355"/>
      <c r="E530" s="355"/>
      <c r="F530" s="355"/>
      <c r="G530" s="355"/>
      <c r="H530" s="76">
        <f t="shared" si="181"/>
        <v>0</v>
      </c>
      <c r="I530" s="355"/>
      <c r="J530" s="355"/>
      <c r="K530" s="355"/>
      <c r="L530" s="355"/>
      <c r="M530" s="355"/>
      <c r="N530" s="355"/>
      <c r="O530" s="76">
        <f t="shared" si="182"/>
        <v>0</v>
      </c>
      <c r="P530" s="355"/>
      <c r="Q530" s="355"/>
      <c r="R530" s="355"/>
      <c r="S530" s="355"/>
      <c r="T530" s="355"/>
      <c r="U530" s="355"/>
      <c r="V530" s="76">
        <f t="shared" si="186"/>
        <v>0</v>
      </c>
      <c r="W530" s="355"/>
      <c r="X530" s="355"/>
      <c r="Y530" s="355"/>
      <c r="Z530" s="355"/>
      <c r="AA530" s="355"/>
      <c r="AB530" s="355"/>
      <c r="AC530" s="76">
        <f t="shared" si="187"/>
        <v>0</v>
      </c>
      <c r="AD530" s="355"/>
      <c r="AE530" s="355"/>
      <c r="AF530" s="355"/>
      <c r="AG530" s="355"/>
      <c r="AH530" s="355"/>
      <c r="AI530" s="355"/>
      <c r="AJ530" s="76">
        <f t="shared" si="183"/>
        <v>0</v>
      </c>
      <c r="AK530" s="355"/>
      <c r="AL530" s="355"/>
      <c r="AM530" s="355"/>
      <c r="AN530" s="355"/>
      <c r="AO530" s="355"/>
      <c r="AP530" s="355"/>
      <c r="AQ530" s="76">
        <f t="shared" si="184"/>
        <v>0</v>
      </c>
      <c r="AS530" s="75">
        <f t="shared" si="185"/>
        <v>515</v>
      </c>
      <c r="AT530" s="76">
        <f t="shared" si="188"/>
        <v>0</v>
      </c>
      <c r="AU530" s="76">
        <f t="shared" si="189"/>
        <v>0</v>
      </c>
      <c r="AV530" s="76">
        <f t="shared" si="190"/>
        <v>0</v>
      </c>
      <c r="AX530" s="75">
        <f t="shared" ref="AX530:AX593" si="202">AX529+1</f>
        <v>515</v>
      </c>
      <c r="AY530" s="355"/>
      <c r="AZ530" s="355"/>
      <c r="BA530" s="355"/>
      <c r="BB530" s="355"/>
      <c r="BC530" s="355"/>
      <c r="BD530" s="355"/>
      <c r="BE530" s="76">
        <f t="shared" si="191"/>
        <v>0</v>
      </c>
      <c r="BF530" s="355"/>
      <c r="BG530" s="355"/>
      <c r="BH530" s="355"/>
      <c r="BI530" s="355"/>
      <c r="BJ530" s="355"/>
      <c r="BK530" s="355"/>
      <c r="BL530" s="76">
        <f t="shared" si="192"/>
        <v>0</v>
      </c>
      <c r="BM530" s="355"/>
      <c r="BN530" s="355"/>
      <c r="BO530" s="355"/>
      <c r="BP530" s="355"/>
      <c r="BQ530" s="355"/>
      <c r="BR530" s="355"/>
      <c r="BS530" s="76">
        <f t="shared" si="193"/>
        <v>0</v>
      </c>
      <c r="BT530" s="355"/>
      <c r="BU530" s="355"/>
      <c r="BV530" s="355"/>
      <c r="BW530" s="355"/>
      <c r="BX530" s="355"/>
      <c r="BY530" s="355"/>
      <c r="BZ530" s="76">
        <f t="shared" si="194"/>
        <v>0</v>
      </c>
      <c r="CA530" s="355"/>
      <c r="CB530" s="355"/>
      <c r="CC530" s="355"/>
      <c r="CD530" s="355"/>
      <c r="CE530" s="355"/>
      <c r="CF530" s="355"/>
      <c r="CG530" s="76">
        <f t="shared" si="195"/>
        <v>0</v>
      </c>
      <c r="CH530" s="355"/>
      <c r="CI530" s="355"/>
      <c r="CJ530" s="355"/>
      <c r="CK530" s="355"/>
      <c r="CL530" s="355"/>
      <c r="CM530" s="355"/>
      <c r="CN530" s="76">
        <f t="shared" si="196"/>
        <v>0</v>
      </c>
      <c r="CP530" s="75">
        <f t="shared" si="197"/>
        <v>515</v>
      </c>
      <c r="CQ530" s="76">
        <f t="shared" si="198"/>
        <v>0</v>
      </c>
      <c r="CR530" s="76">
        <f t="shared" si="199"/>
        <v>0</v>
      </c>
      <c r="CS530" s="76">
        <f t="shared" si="200"/>
        <v>0</v>
      </c>
    </row>
    <row r="531" spans="1:97" ht="18" customHeight="1" x14ac:dyDescent="0.25">
      <c r="A531" s="75">
        <f t="shared" si="201"/>
        <v>516</v>
      </c>
      <c r="B531" s="355"/>
      <c r="C531" s="355"/>
      <c r="D531" s="355"/>
      <c r="E531" s="355"/>
      <c r="F531" s="355"/>
      <c r="G531" s="355"/>
      <c r="H531" s="76">
        <f t="shared" si="181"/>
        <v>0</v>
      </c>
      <c r="I531" s="355"/>
      <c r="J531" s="355"/>
      <c r="K531" s="355"/>
      <c r="L531" s="355"/>
      <c r="M531" s="355"/>
      <c r="N531" s="355"/>
      <c r="O531" s="76">
        <f t="shared" si="182"/>
        <v>0</v>
      </c>
      <c r="P531" s="355"/>
      <c r="Q531" s="355"/>
      <c r="R531" s="355"/>
      <c r="S531" s="355"/>
      <c r="T531" s="355"/>
      <c r="U531" s="355"/>
      <c r="V531" s="76">
        <f t="shared" si="186"/>
        <v>0</v>
      </c>
      <c r="W531" s="355"/>
      <c r="X531" s="355"/>
      <c r="Y531" s="355"/>
      <c r="Z531" s="355"/>
      <c r="AA531" s="355"/>
      <c r="AB531" s="355"/>
      <c r="AC531" s="76">
        <f t="shared" si="187"/>
        <v>0</v>
      </c>
      <c r="AD531" s="355"/>
      <c r="AE531" s="355"/>
      <c r="AF531" s="355"/>
      <c r="AG531" s="355"/>
      <c r="AH531" s="355"/>
      <c r="AI531" s="355"/>
      <c r="AJ531" s="76">
        <f t="shared" si="183"/>
        <v>0</v>
      </c>
      <c r="AK531" s="355"/>
      <c r="AL531" s="355"/>
      <c r="AM531" s="355"/>
      <c r="AN531" s="355"/>
      <c r="AO531" s="355"/>
      <c r="AP531" s="355"/>
      <c r="AQ531" s="76">
        <f t="shared" si="184"/>
        <v>0</v>
      </c>
      <c r="AS531" s="75">
        <f t="shared" si="185"/>
        <v>516</v>
      </c>
      <c r="AT531" s="76">
        <f t="shared" si="188"/>
        <v>0</v>
      </c>
      <c r="AU531" s="76">
        <f t="shared" si="189"/>
        <v>0</v>
      </c>
      <c r="AV531" s="76">
        <f t="shared" si="190"/>
        <v>0</v>
      </c>
      <c r="AX531" s="75">
        <f t="shared" si="202"/>
        <v>516</v>
      </c>
      <c r="AY531" s="355"/>
      <c r="AZ531" s="355"/>
      <c r="BA531" s="355"/>
      <c r="BB531" s="355"/>
      <c r="BC531" s="355"/>
      <c r="BD531" s="355"/>
      <c r="BE531" s="76">
        <f t="shared" si="191"/>
        <v>0</v>
      </c>
      <c r="BF531" s="355"/>
      <c r="BG531" s="355"/>
      <c r="BH531" s="355"/>
      <c r="BI531" s="355"/>
      <c r="BJ531" s="355"/>
      <c r="BK531" s="355"/>
      <c r="BL531" s="76">
        <f t="shared" si="192"/>
        <v>0</v>
      </c>
      <c r="BM531" s="355"/>
      <c r="BN531" s="355"/>
      <c r="BO531" s="355"/>
      <c r="BP531" s="355"/>
      <c r="BQ531" s="355"/>
      <c r="BR531" s="355"/>
      <c r="BS531" s="76">
        <f t="shared" si="193"/>
        <v>0</v>
      </c>
      <c r="BT531" s="355"/>
      <c r="BU531" s="355"/>
      <c r="BV531" s="355"/>
      <c r="BW531" s="355"/>
      <c r="BX531" s="355"/>
      <c r="BY531" s="355"/>
      <c r="BZ531" s="76">
        <f t="shared" si="194"/>
        <v>0</v>
      </c>
      <c r="CA531" s="355"/>
      <c r="CB531" s="355"/>
      <c r="CC531" s="355"/>
      <c r="CD531" s="355"/>
      <c r="CE531" s="355"/>
      <c r="CF531" s="355"/>
      <c r="CG531" s="76">
        <f t="shared" si="195"/>
        <v>0</v>
      </c>
      <c r="CH531" s="355"/>
      <c r="CI531" s="355"/>
      <c r="CJ531" s="355"/>
      <c r="CK531" s="355"/>
      <c r="CL531" s="355"/>
      <c r="CM531" s="355"/>
      <c r="CN531" s="76">
        <f t="shared" si="196"/>
        <v>0</v>
      </c>
      <c r="CP531" s="75">
        <f t="shared" si="197"/>
        <v>516</v>
      </c>
      <c r="CQ531" s="76">
        <f t="shared" si="198"/>
        <v>0</v>
      </c>
      <c r="CR531" s="76">
        <f t="shared" si="199"/>
        <v>0</v>
      </c>
      <c r="CS531" s="76">
        <f t="shared" si="200"/>
        <v>0</v>
      </c>
    </row>
    <row r="532" spans="1:97" ht="18" customHeight="1" x14ac:dyDescent="0.25">
      <c r="A532" s="75">
        <f t="shared" si="201"/>
        <v>517</v>
      </c>
      <c r="B532" s="355"/>
      <c r="C532" s="355"/>
      <c r="D532" s="355"/>
      <c r="E532" s="355"/>
      <c r="F532" s="355"/>
      <c r="G532" s="355"/>
      <c r="H532" s="76">
        <f t="shared" si="181"/>
        <v>0</v>
      </c>
      <c r="I532" s="355"/>
      <c r="J532" s="355"/>
      <c r="K532" s="355"/>
      <c r="L532" s="355"/>
      <c r="M532" s="355"/>
      <c r="N532" s="355"/>
      <c r="O532" s="76">
        <f t="shared" si="182"/>
        <v>0</v>
      </c>
      <c r="P532" s="355"/>
      <c r="Q532" s="355"/>
      <c r="R532" s="355"/>
      <c r="S532" s="355"/>
      <c r="T532" s="355"/>
      <c r="U532" s="355"/>
      <c r="V532" s="76">
        <f t="shared" si="186"/>
        <v>0</v>
      </c>
      <c r="W532" s="355"/>
      <c r="X532" s="355"/>
      <c r="Y532" s="355"/>
      <c r="Z532" s="355"/>
      <c r="AA532" s="355"/>
      <c r="AB532" s="355"/>
      <c r="AC532" s="76">
        <f t="shared" si="187"/>
        <v>0</v>
      </c>
      <c r="AD532" s="355"/>
      <c r="AE532" s="355"/>
      <c r="AF532" s="355"/>
      <c r="AG532" s="355"/>
      <c r="AH532" s="355"/>
      <c r="AI532" s="355"/>
      <c r="AJ532" s="76">
        <f t="shared" si="183"/>
        <v>0</v>
      </c>
      <c r="AK532" s="355"/>
      <c r="AL532" s="355"/>
      <c r="AM532" s="355"/>
      <c r="AN532" s="355"/>
      <c r="AO532" s="355"/>
      <c r="AP532" s="355"/>
      <c r="AQ532" s="76">
        <f t="shared" si="184"/>
        <v>0</v>
      </c>
      <c r="AS532" s="75">
        <f t="shared" si="185"/>
        <v>517</v>
      </c>
      <c r="AT532" s="76">
        <f t="shared" si="188"/>
        <v>0</v>
      </c>
      <c r="AU532" s="76">
        <f t="shared" si="189"/>
        <v>0</v>
      </c>
      <c r="AV532" s="76">
        <f t="shared" si="190"/>
        <v>0</v>
      </c>
      <c r="AX532" s="75">
        <f t="shared" si="202"/>
        <v>517</v>
      </c>
      <c r="AY532" s="355"/>
      <c r="AZ532" s="355"/>
      <c r="BA532" s="355"/>
      <c r="BB532" s="355"/>
      <c r="BC532" s="355"/>
      <c r="BD532" s="355"/>
      <c r="BE532" s="76">
        <f t="shared" si="191"/>
        <v>0</v>
      </c>
      <c r="BF532" s="355"/>
      <c r="BG532" s="355"/>
      <c r="BH532" s="355"/>
      <c r="BI532" s="355"/>
      <c r="BJ532" s="355"/>
      <c r="BK532" s="355"/>
      <c r="BL532" s="76">
        <f t="shared" si="192"/>
        <v>0</v>
      </c>
      <c r="BM532" s="355"/>
      <c r="BN532" s="355"/>
      <c r="BO532" s="355"/>
      <c r="BP532" s="355"/>
      <c r="BQ532" s="355"/>
      <c r="BR532" s="355"/>
      <c r="BS532" s="76">
        <f t="shared" si="193"/>
        <v>0</v>
      </c>
      <c r="BT532" s="355"/>
      <c r="BU532" s="355"/>
      <c r="BV532" s="355"/>
      <c r="BW532" s="355"/>
      <c r="BX532" s="355"/>
      <c r="BY532" s="355"/>
      <c r="BZ532" s="76">
        <f t="shared" si="194"/>
        <v>0</v>
      </c>
      <c r="CA532" s="355"/>
      <c r="CB532" s="355"/>
      <c r="CC532" s="355"/>
      <c r="CD532" s="355"/>
      <c r="CE532" s="355"/>
      <c r="CF532" s="355"/>
      <c r="CG532" s="76">
        <f t="shared" si="195"/>
        <v>0</v>
      </c>
      <c r="CH532" s="355"/>
      <c r="CI532" s="355"/>
      <c r="CJ532" s="355"/>
      <c r="CK532" s="355"/>
      <c r="CL532" s="355"/>
      <c r="CM532" s="355"/>
      <c r="CN532" s="76">
        <f t="shared" si="196"/>
        <v>0</v>
      </c>
      <c r="CP532" s="75">
        <f t="shared" si="197"/>
        <v>517</v>
      </c>
      <c r="CQ532" s="76">
        <f t="shared" si="198"/>
        <v>0</v>
      </c>
      <c r="CR532" s="76">
        <f t="shared" si="199"/>
        <v>0</v>
      </c>
      <c r="CS532" s="76">
        <f t="shared" si="200"/>
        <v>0</v>
      </c>
    </row>
    <row r="533" spans="1:97" ht="18" customHeight="1" x14ac:dyDescent="0.25">
      <c r="A533" s="75">
        <f t="shared" si="201"/>
        <v>518</v>
      </c>
      <c r="B533" s="355"/>
      <c r="C533" s="355"/>
      <c r="D533" s="355"/>
      <c r="E533" s="355"/>
      <c r="F533" s="355"/>
      <c r="G533" s="355"/>
      <c r="H533" s="76">
        <f t="shared" si="181"/>
        <v>0</v>
      </c>
      <c r="I533" s="355"/>
      <c r="J533" s="355"/>
      <c r="K533" s="355"/>
      <c r="L533" s="355"/>
      <c r="M533" s="355"/>
      <c r="N533" s="355"/>
      <c r="O533" s="76">
        <f t="shared" si="182"/>
        <v>0</v>
      </c>
      <c r="P533" s="355"/>
      <c r="Q533" s="355"/>
      <c r="R533" s="355"/>
      <c r="S533" s="355"/>
      <c r="T533" s="355"/>
      <c r="U533" s="355"/>
      <c r="V533" s="76">
        <f t="shared" si="186"/>
        <v>0</v>
      </c>
      <c r="W533" s="355"/>
      <c r="X533" s="355"/>
      <c r="Y533" s="355"/>
      <c r="Z533" s="355"/>
      <c r="AA533" s="355"/>
      <c r="AB533" s="355"/>
      <c r="AC533" s="76">
        <f t="shared" si="187"/>
        <v>0</v>
      </c>
      <c r="AD533" s="355"/>
      <c r="AE533" s="355"/>
      <c r="AF533" s="355"/>
      <c r="AG533" s="355"/>
      <c r="AH533" s="355"/>
      <c r="AI533" s="355"/>
      <c r="AJ533" s="76">
        <f t="shared" si="183"/>
        <v>0</v>
      </c>
      <c r="AK533" s="355"/>
      <c r="AL533" s="355"/>
      <c r="AM533" s="355"/>
      <c r="AN533" s="355"/>
      <c r="AO533" s="355"/>
      <c r="AP533" s="355"/>
      <c r="AQ533" s="76">
        <f t="shared" si="184"/>
        <v>0</v>
      </c>
      <c r="AS533" s="75">
        <f t="shared" si="185"/>
        <v>518</v>
      </c>
      <c r="AT533" s="76">
        <f t="shared" si="188"/>
        <v>0</v>
      </c>
      <c r="AU533" s="76">
        <f t="shared" si="189"/>
        <v>0</v>
      </c>
      <c r="AV533" s="76">
        <f t="shared" si="190"/>
        <v>0</v>
      </c>
      <c r="AX533" s="75">
        <f t="shared" si="202"/>
        <v>518</v>
      </c>
      <c r="AY533" s="355"/>
      <c r="AZ533" s="355"/>
      <c r="BA533" s="355"/>
      <c r="BB533" s="355"/>
      <c r="BC533" s="355"/>
      <c r="BD533" s="355"/>
      <c r="BE533" s="76">
        <f t="shared" si="191"/>
        <v>0</v>
      </c>
      <c r="BF533" s="355"/>
      <c r="BG533" s="355"/>
      <c r="BH533" s="355"/>
      <c r="BI533" s="355"/>
      <c r="BJ533" s="355"/>
      <c r="BK533" s="355"/>
      <c r="BL533" s="76">
        <f t="shared" si="192"/>
        <v>0</v>
      </c>
      <c r="BM533" s="355"/>
      <c r="BN533" s="355"/>
      <c r="BO533" s="355"/>
      <c r="BP533" s="355"/>
      <c r="BQ533" s="355"/>
      <c r="BR533" s="355"/>
      <c r="BS533" s="76">
        <f t="shared" si="193"/>
        <v>0</v>
      </c>
      <c r="BT533" s="355"/>
      <c r="BU533" s="355"/>
      <c r="BV533" s="355"/>
      <c r="BW533" s="355"/>
      <c r="BX533" s="355"/>
      <c r="BY533" s="355"/>
      <c r="BZ533" s="76">
        <f t="shared" si="194"/>
        <v>0</v>
      </c>
      <c r="CA533" s="355"/>
      <c r="CB533" s="355"/>
      <c r="CC533" s="355"/>
      <c r="CD533" s="355"/>
      <c r="CE533" s="355"/>
      <c r="CF533" s="355"/>
      <c r="CG533" s="76">
        <f t="shared" si="195"/>
        <v>0</v>
      </c>
      <c r="CH533" s="355"/>
      <c r="CI533" s="355"/>
      <c r="CJ533" s="355"/>
      <c r="CK533" s="355"/>
      <c r="CL533" s="355"/>
      <c r="CM533" s="355"/>
      <c r="CN533" s="76">
        <f t="shared" si="196"/>
        <v>0</v>
      </c>
      <c r="CP533" s="75">
        <f t="shared" si="197"/>
        <v>518</v>
      </c>
      <c r="CQ533" s="76">
        <f t="shared" si="198"/>
        <v>0</v>
      </c>
      <c r="CR533" s="76">
        <f t="shared" si="199"/>
        <v>0</v>
      </c>
      <c r="CS533" s="76">
        <f t="shared" si="200"/>
        <v>0</v>
      </c>
    </row>
    <row r="534" spans="1:97" ht="18" customHeight="1" x14ac:dyDescent="0.25">
      <c r="A534" s="75">
        <f t="shared" si="201"/>
        <v>519</v>
      </c>
      <c r="B534" s="355"/>
      <c r="C534" s="355"/>
      <c r="D534" s="355"/>
      <c r="E534" s="355"/>
      <c r="F534" s="355"/>
      <c r="G534" s="355"/>
      <c r="H534" s="76">
        <f t="shared" si="181"/>
        <v>0</v>
      </c>
      <c r="I534" s="355"/>
      <c r="J534" s="355"/>
      <c r="K534" s="355"/>
      <c r="L534" s="355"/>
      <c r="M534" s="355"/>
      <c r="N534" s="355"/>
      <c r="O534" s="76">
        <f t="shared" si="182"/>
        <v>0</v>
      </c>
      <c r="P534" s="355"/>
      <c r="Q534" s="355"/>
      <c r="R534" s="355"/>
      <c r="S534" s="355"/>
      <c r="T534" s="355"/>
      <c r="U534" s="355"/>
      <c r="V534" s="76">
        <f t="shared" si="186"/>
        <v>0</v>
      </c>
      <c r="W534" s="355"/>
      <c r="X534" s="355"/>
      <c r="Y534" s="355"/>
      <c r="Z534" s="355"/>
      <c r="AA534" s="355"/>
      <c r="AB534" s="355"/>
      <c r="AC534" s="76">
        <f t="shared" si="187"/>
        <v>0</v>
      </c>
      <c r="AD534" s="355"/>
      <c r="AE534" s="355"/>
      <c r="AF534" s="355"/>
      <c r="AG534" s="355"/>
      <c r="AH534" s="355"/>
      <c r="AI534" s="355"/>
      <c r="AJ534" s="76">
        <f t="shared" si="183"/>
        <v>0</v>
      </c>
      <c r="AK534" s="355"/>
      <c r="AL534" s="355"/>
      <c r="AM534" s="355"/>
      <c r="AN534" s="355"/>
      <c r="AO534" s="355"/>
      <c r="AP534" s="355"/>
      <c r="AQ534" s="76">
        <f t="shared" si="184"/>
        <v>0</v>
      </c>
      <c r="AS534" s="75">
        <f t="shared" si="185"/>
        <v>519</v>
      </c>
      <c r="AT534" s="76">
        <f t="shared" si="188"/>
        <v>0</v>
      </c>
      <c r="AU534" s="76">
        <f t="shared" si="189"/>
        <v>0</v>
      </c>
      <c r="AV534" s="76">
        <f t="shared" si="190"/>
        <v>0</v>
      </c>
      <c r="AX534" s="75">
        <f t="shared" si="202"/>
        <v>519</v>
      </c>
      <c r="AY534" s="355"/>
      <c r="AZ534" s="355"/>
      <c r="BA534" s="355"/>
      <c r="BB534" s="355"/>
      <c r="BC534" s="355"/>
      <c r="BD534" s="355"/>
      <c r="BE534" s="76">
        <f t="shared" si="191"/>
        <v>0</v>
      </c>
      <c r="BF534" s="355"/>
      <c r="BG534" s="355"/>
      <c r="BH534" s="355"/>
      <c r="BI534" s="355"/>
      <c r="BJ534" s="355"/>
      <c r="BK534" s="355"/>
      <c r="BL534" s="76">
        <f t="shared" si="192"/>
        <v>0</v>
      </c>
      <c r="BM534" s="355"/>
      <c r="BN534" s="355"/>
      <c r="BO534" s="355"/>
      <c r="BP534" s="355"/>
      <c r="BQ534" s="355"/>
      <c r="BR534" s="355"/>
      <c r="BS534" s="76">
        <f t="shared" si="193"/>
        <v>0</v>
      </c>
      <c r="BT534" s="355"/>
      <c r="BU534" s="355"/>
      <c r="BV534" s="355"/>
      <c r="BW534" s="355"/>
      <c r="BX534" s="355"/>
      <c r="BY534" s="355"/>
      <c r="BZ534" s="76">
        <f t="shared" si="194"/>
        <v>0</v>
      </c>
      <c r="CA534" s="355"/>
      <c r="CB534" s="355"/>
      <c r="CC534" s="355"/>
      <c r="CD534" s="355"/>
      <c r="CE534" s="355"/>
      <c r="CF534" s="355"/>
      <c r="CG534" s="76">
        <f t="shared" si="195"/>
        <v>0</v>
      </c>
      <c r="CH534" s="355"/>
      <c r="CI534" s="355"/>
      <c r="CJ534" s="355"/>
      <c r="CK534" s="355"/>
      <c r="CL534" s="355"/>
      <c r="CM534" s="355"/>
      <c r="CN534" s="76">
        <f t="shared" si="196"/>
        <v>0</v>
      </c>
      <c r="CP534" s="75">
        <f t="shared" si="197"/>
        <v>519</v>
      </c>
      <c r="CQ534" s="76">
        <f t="shared" si="198"/>
        <v>0</v>
      </c>
      <c r="CR534" s="76">
        <f t="shared" si="199"/>
        <v>0</v>
      </c>
      <c r="CS534" s="76">
        <f t="shared" si="200"/>
        <v>0</v>
      </c>
    </row>
    <row r="535" spans="1:97" ht="18" customHeight="1" x14ac:dyDescent="0.25">
      <c r="A535" s="75">
        <f t="shared" si="201"/>
        <v>520</v>
      </c>
      <c r="B535" s="355"/>
      <c r="C535" s="355"/>
      <c r="D535" s="355"/>
      <c r="E535" s="355"/>
      <c r="F535" s="355"/>
      <c r="G535" s="355"/>
      <c r="H535" s="76">
        <f t="shared" si="181"/>
        <v>0</v>
      </c>
      <c r="I535" s="355"/>
      <c r="J535" s="355"/>
      <c r="K535" s="355"/>
      <c r="L535" s="355"/>
      <c r="M535" s="355"/>
      <c r="N535" s="355"/>
      <c r="O535" s="76">
        <f t="shared" si="182"/>
        <v>0</v>
      </c>
      <c r="P535" s="355"/>
      <c r="Q535" s="355"/>
      <c r="R535" s="355"/>
      <c r="S535" s="355"/>
      <c r="T535" s="355"/>
      <c r="U535" s="355"/>
      <c r="V535" s="76">
        <f t="shared" si="186"/>
        <v>0</v>
      </c>
      <c r="W535" s="355"/>
      <c r="X535" s="355"/>
      <c r="Y535" s="355"/>
      <c r="Z535" s="355"/>
      <c r="AA535" s="355"/>
      <c r="AB535" s="355"/>
      <c r="AC535" s="76">
        <f t="shared" si="187"/>
        <v>0</v>
      </c>
      <c r="AD535" s="355"/>
      <c r="AE535" s="355"/>
      <c r="AF535" s="355"/>
      <c r="AG535" s="355"/>
      <c r="AH535" s="355"/>
      <c r="AI535" s="355"/>
      <c r="AJ535" s="76">
        <f t="shared" si="183"/>
        <v>0</v>
      </c>
      <c r="AK535" s="355"/>
      <c r="AL535" s="355"/>
      <c r="AM535" s="355"/>
      <c r="AN535" s="355"/>
      <c r="AO535" s="355"/>
      <c r="AP535" s="355"/>
      <c r="AQ535" s="76">
        <f t="shared" si="184"/>
        <v>0</v>
      </c>
      <c r="AS535" s="75">
        <f t="shared" si="185"/>
        <v>520</v>
      </c>
      <c r="AT535" s="76">
        <f t="shared" si="188"/>
        <v>0</v>
      </c>
      <c r="AU535" s="76">
        <f t="shared" si="189"/>
        <v>0</v>
      </c>
      <c r="AV535" s="76">
        <f t="shared" si="190"/>
        <v>0</v>
      </c>
      <c r="AX535" s="75">
        <f t="shared" si="202"/>
        <v>520</v>
      </c>
      <c r="AY535" s="355"/>
      <c r="AZ535" s="355"/>
      <c r="BA535" s="355"/>
      <c r="BB535" s="355"/>
      <c r="BC535" s="355"/>
      <c r="BD535" s="355"/>
      <c r="BE535" s="76">
        <f t="shared" si="191"/>
        <v>0</v>
      </c>
      <c r="BF535" s="355"/>
      <c r="BG535" s="355"/>
      <c r="BH535" s="355"/>
      <c r="BI535" s="355"/>
      <c r="BJ535" s="355"/>
      <c r="BK535" s="355"/>
      <c r="BL535" s="76">
        <f t="shared" si="192"/>
        <v>0</v>
      </c>
      <c r="BM535" s="355"/>
      <c r="BN535" s="355"/>
      <c r="BO535" s="355"/>
      <c r="BP535" s="355"/>
      <c r="BQ535" s="355"/>
      <c r="BR535" s="355"/>
      <c r="BS535" s="76">
        <f t="shared" si="193"/>
        <v>0</v>
      </c>
      <c r="BT535" s="355"/>
      <c r="BU535" s="355"/>
      <c r="BV535" s="355"/>
      <c r="BW535" s="355"/>
      <c r="BX535" s="355"/>
      <c r="BY535" s="355"/>
      <c r="BZ535" s="76">
        <f t="shared" si="194"/>
        <v>0</v>
      </c>
      <c r="CA535" s="355"/>
      <c r="CB535" s="355"/>
      <c r="CC535" s="355"/>
      <c r="CD535" s="355"/>
      <c r="CE535" s="355"/>
      <c r="CF535" s="355"/>
      <c r="CG535" s="76">
        <f t="shared" si="195"/>
        <v>0</v>
      </c>
      <c r="CH535" s="355"/>
      <c r="CI535" s="355"/>
      <c r="CJ535" s="355"/>
      <c r="CK535" s="355"/>
      <c r="CL535" s="355"/>
      <c r="CM535" s="355"/>
      <c r="CN535" s="76">
        <f t="shared" si="196"/>
        <v>0</v>
      </c>
      <c r="CP535" s="75">
        <f t="shared" si="197"/>
        <v>520</v>
      </c>
      <c r="CQ535" s="76">
        <f t="shared" si="198"/>
        <v>0</v>
      </c>
      <c r="CR535" s="76">
        <f t="shared" si="199"/>
        <v>0</v>
      </c>
      <c r="CS535" s="76">
        <f t="shared" si="200"/>
        <v>0</v>
      </c>
    </row>
    <row r="536" spans="1:97" ht="18" customHeight="1" x14ac:dyDescent="0.25">
      <c r="A536" s="75">
        <f t="shared" si="201"/>
        <v>521</v>
      </c>
      <c r="B536" s="355"/>
      <c r="C536" s="355"/>
      <c r="D536" s="355"/>
      <c r="E536" s="355"/>
      <c r="F536" s="355"/>
      <c r="G536" s="355"/>
      <c r="H536" s="76">
        <f t="shared" si="181"/>
        <v>0</v>
      </c>
      <c r="I536" s="355"/>
      <c r="J536" s="355"/>
      <c r="K536" s="355"/>
      <c r="L536" s="355"/>
      <c r="M536" s="355"/>
      <c r="N536" s="355"/>
      <c r="O536" s="76">
        <f t="shared" si="182"/>
        <v>0</v>
      </c>
      <c r="P536" s="355"/>
      <c r="Q536" s="355"/>
      <c r="R536" s="355"/>
      <c r="S536" s="355"/>
      <c r="T536" s="355"/>
      <c r="U536" s="355"/>
      <c r="V536" s="76">
        <f t="shared" si="186"/>
        <v>0</v>
      </c>
      <c r="W536" s="355"/>
      <c r="X536" s="355"/>
      <c r="Y536" s="355"/>
      <c r="Z536" s="355"/>
      <c r="AA536" s="355"/>
      <c r="AB536" s="355"/>
      <c r="AC536" s="76">
        <f t="shared" si="187"/>
        <v>0</v>
      </c>
      <c r="AD536" s="355"/>
      <c r="AE536" s="355"/>
      <c r="AF536" s="355"/>
      <c r="AG536" s="355"/>
      <c r="AH536" s="355"/>
      <c r="AI536" s="355"/>
      <c r="AJ536" s="76">
        <f t="shared" si="183"/>
        <v>0</v>
      </c>
      <c r="AK536" s="355"/>
      <c r="AL536" s="355"/>
      <c r="AM536" s="355"/>
      <c r="AN536" s="355"/>
      <c r="AO536" s="355"/>
      <c r="AP536" s="355"/>
      <c r="AQ536" s="76">
        <f t="shared" si="184"/>
        <v>0</v>
      </c>
      <c r="AS536" s="75">
        <f t="shared" si="185"/>
        <v>521</v>
      </c>
      <c r="AT536" s="76">
        <f t="shared" si="188"/>
        <v>0</v>
      </c>
      <c r="AU536" s="76">
        <f t="shared" si="189"/>
        <v>0</v>
      </c>
      <c r="AV536" s="76">
        <f t="shared" si="190"/>
        <v>0</v>
      </c>
      <c r="AX536" s="75">
        <f t="shared" si="202"/>
        <v>521</v>
      </c>
      <c r="AY536" s="355"/>
      <c r="AZ536" s="355"/>
      <c r="BA536" s="355"/>
      <c r="BB536" s="355"/>
      <c r="BC536" s="355"/>
      <c r="BD536" s="355"/>
      <c r="BE536" s="76">
        <f t="shared" si="191"/>
        <v>0</v>
      </c>
      <c r="BF536" s="355"/>
      <c r="BG536" s="355"/>
      <c r="BH536" s="355"/>
      <c r="BI536" s="355"/>
      <c r="BJ536" s="355"/>
      <c r="BK536" s="355"/>
      <c r="BL536" s="76">
        <f t="shared" si="192"/>
        <v>0</v>
      </c>
      <c r="BM536" s="355"/>
      <c r="BN536" s="355"/>
      <c r="BO536" s="355"/>
      <c r="BP536" s="355"/>
      <c r="BQ536" s="355"/>
      <c r="BR536" s="355"/>
      <c r="BS536" s="76">
        <f t="shared" si="193"/>
        <v>0</v>
      </c>
      <c r="BT536" s="355"/>
      <c r="BU536" s="355"/>
      <c r="BV536" s="355"/>
      <c r="BW536" s="355"/>
      <c r="BX536" s="355"/>
      <c r="BY536" s="355"/>
      <c r="BZ536" s="76">
        <f t="shared" si="194"/>
        <v>0</v>
      </c>
      <c r="CA536" s="355"/>
      <c r="CB536" s="355"/>
      <c r="CC536" s="355"/>
      <c r="CD536" s="355"/>
      <c r="CE536" s="355"/>
      <c r="CF536" s="355"/>
      <c r="CG536" s="76">
        <f t="shared" si="195"/>
        <v>0</v>
      </c>
      <c r="CH536" s="355"/>
      <c r="CI536" s="355"/>
      <c r="CJ536" s="355"/>
      <c r="CK536" s="355"/>
      <c r="CL536" s="355"/>
      <c r="CM536" s="355"/>
      <c r="CN536" s="76">
        <f t="shared" si="196"/>
        <v>0</v>
      </c>
      <c r="CP536" s="75">
        <f t="shared" si="197"/>
        <v>521</v>
      </c>
      <c r="CQ536" s="76">
        <f t="shared" si="198"/>
        <v>0</v>
      </c>
      <c r="CR536" s="76">
        <f t="shared" si="199"/>
        <v>0</v>
      </c>
      <c r="CS536" s="76">
        <f t="shared" si="200"/>
        <v>0</v>
      </c>
    </row>
    <row r="537" spans="1:97" ht="18" customHeight="1" x14ac:dyDescent="0.25">
      <c r="A537" s="75">
        <f t="shared" si="201"/>
        <v>522</v>
      </c>
      <c r="B537" s="355"/>
      <c r="C537" s="355"/>
      <c r="D537" s="355"/>
      <c r="E537" s="355"/>
      <c r="F537" s="355"/>
      <c r="G537" s="355"/>
      <c r="H537" s="76">
        <f t="shared" si="181"/>
        <v>0</v>
      </c>
      <c r="I537" s="355"/>
      <c r="J537" s="355"/>
      <c r="K537" s="355"/>
      <c r="L537" s="355"/>
      <c r="M537" s="355"/>
      <c r="N537" s="355"/>
      <c r="O537" s="76">
        <f t="shared" si="182"/>
        <v>0</v>
      </c>
      <c r="P537" s="355"/>
      <c r="Q537" s="355"/>
      <c r="R537" s="355"/>
      <c r="S537" s="355"/>
      <c r="T537" s="355"/>
      <c r="U537" s="355"/>
      <c r="V537" s="76">
        <f t="shared" si="186"/>
        <v>0</v>
      </c>
      <c r="W537" s="355"/>
      <c r="X537" s="355"/>
      <c r="Y537" s="355"/>
      <c r="Z537" s="355"/>
      <c r="AA537" s="355"/>
      <c r="AB537" s="355"/>
      <c r="AC537" s="76">
        <f t="shared" si="187"/>
        <v>0</v>
      </c>
      <c r="AD537" s="355"/>
      <c r="AE537" s="355"/>
      <c r="AF537" s="355"/>
      <c r="AG537" s="355"/>
      <c r="AH537" s="355"/>
      <c r="AI537" s="355"/>
      <c r="AJ537" s="76">
        <f t="shared" si="183"/>
        <v>0</v>
      </c>
      <c r="AK537" s="355"/>
      <c r="AL537" s="355"/>
      <c r="AM537" s="355"/>
      <c r="AN537" s="355"/>
      <c r="AO537" s="355"/>
      <c r="AP537" s="355"/>
      <c r="AQ537" s="76">
        <f t="shared" si="184"/>
        <v>0</v>
      </c>
      <c r="AS537" s="75">
        <f t="shared" si="185"/>
        <v>522</v>
      </c>
      <c r="AT537" s="76">
        <f t="shared" si="188"/>
        <v>0</v>
      </c>
      <c r="AU537" s="76">
        <f t="shared" si="189"/>
        <v>0</v>
      </c>
      <c r="AV537" s="76">
        <f t="shared" si="190"/>
        <v>0</v>
      </c>
      <c r="AX537" s="75">
        <f t="shared" si="202"/>
        <v>522</v>
      </c>
      <c r="AY537" s="355"/>
      <c r="AZ537" s="355"/>
      <c r="BA537" s="355"/>
      <c r="BB537" s="355"/>
      <c r="BC537" s="355"/>
      <c r="BD537" s="355"/>
      <c r="BE537" s="76">
        <f t="shared" si="191"/>
        <v>0</v>
      </c>
      <c r="BF537" s="355"/>
      <c r="BG537" s="355"/>
      <c r="BH537" s="355"/>
      <c r="BI537" s="355"/>
      <c r="BJ537" s="355"/>
      <c r="BK537" s="355"/>
      <c r="BL537" s="76">
        <f t="shared" si="192"/>
        <v>0</v>
      </c>
      <c r="BM537" s="355"/>
      <c r="BN537" s="355"/>
      <c r="BO537" s="355"/>
      <c r="BP537" s="355"/>
      <c r="BQ537" s="355"/>
      <c r="BR537" s="355"/>
      <c r="BS537" s="76">
        <f t="shared" si="193"/>
        <v>0</v>
      </c>
      <c r="BT537" s="355"/>
      <c r="BU537" s="355"/>
      <c r="BV537" s="355"/>
      <c r="BW537" s="355"/>
      <c r="BX537" s="355"/>
      <c r="BY537" s="355"/>
      <c r="BZ537" s="76">
        <f t="shared" si="194"/>
        <v>0</v>
      </c>
      <c r="CA537" s="355"/>
      <c r="CB537" s="355"/>
      <c r="CC537" s="355"/>
      <c r="CD537" s="355"/>
      <c r="CE537" s="355"/>
      <c r="CF537" s="355"/>
      <c r="CG537" s="76">
        <f t="shared" si="195"/>
        <v>0</v>
      </c>
      <c r="CH537" s="355"/>
      <c r="CI537" s="355"/>
      <c r="CJ537" s="355"/>
      <c r="CK537" s="355"/>
      <c r="CL537" s="355"/>
      <c r="CM537" s="355"/>
      <c r="CN537" s="76">
        <f t="shared" si="196"/>
        <v>0</v>
      </c>
      <c r="CP537" s="75">
        <f t="shared" si="197"/>
        <v>522</v>
      </c>
      <c r="CQ537" s="76">
        <f t="shared" si="198"/>
        <v>0</v>
      </c>
      <c r="CR537" s="76">
        <f t="shared" si="199"/>
        <v>0</v>
      </c>
      <c r="CS537" s="76">
        <f t="shared" si="200"/>
        <v>0</v>
      </c>
    </row>
    <row r="538" spans="1:97" ht="18" customHeight="1" x14ac:dyDescent="0.25">
      <c r="A538" s="75">
        <f t="shared" si="201"/>
        <v>523</v>
      </c>
      <c r="B538" s="355"/>
      <c r="C538" s="355"/>
      <c r="D538" s="355"/>
      <c r="E538" s="355"/>
      <c r="F538" s="355"/>
      <c r="G538" s="355"/>
      <c r="H538" s="76">
        <f t="shared" si="181"/>
        <v>0</v>
      </c>
      <c r="I538" s="355"/>
      <c r="J538" s="355"/>
      <c r="K538" s="355"/>
      <c r="L538" s="355"/>
      <c r="M538" s="355"/>
      <c r="N538" s="355"/>
      <c r="O538" s="76">
        <f t="shared" si="182"/>
        <v>0</v>
      </c>
      <c r="P538" s="355"/>
      <c r="Q538" s="355"/>
      <c r="R538" s="355"/>
      <c r="S538" s="355"/>
      <c r="T538" s="355"/>
      <c r="U538" s="355"/>
      <c r="V538" s="76">
        <f t="shared" si="186"/>
        <v>0</v>
      </c>
      <c r="W538" s="355"/>
      <c r="X538" s="355"/>
      <c r="Y538" s="355"/>
      <c r="Z538" s="355"/>
      <c r="AA538" s="355"/>
      <c r="AB538" s="355"/>
      <c r="AC538" s="76">
        <f t="shared" si="187"/>
        <v>0</v>
      </c>
      <c r="AD538" s="355"/>
      <c r="AE538" s="355"/>
      <c r="AF538" s="355"/>
      <c r="AG538" s="355"/>
      <c r="AH538" s="355"/>
      <c r="AI538" s="355"/>
      <c r="AJ538" s="76">
        <f t="shared" si="183"/>
        <v>0</v>
      </c>
      <c r="AK538" s="355"/>
      <c r="AL538" s="355"/>
      <c r="AM538" s="355"/>
      <c r="AN538" s="355"/>
      <c r="AO538" s="355"/>
      <c r="AP538" s="355"/>
      <c r="AQ538" s="76">
        <f t="shared" si="184"/>
        <v>0</v>
      </c>
      <c r="AS538" s="75">
        <f t="shared" si="185"/>
        <v>523</v>
      </c>
      <c r="AT538" s="76">
        <f t="shared" si="188"/>
        <v>0</v>
      </c>
      <c r="AU538" s="76">
        <f t="shared" si="189"/>
        <v>0</v>
      </c>
      <c r="AV538" s="76">
        <f t="shared" si="190"/>
        <v>0</v>
      </c>
      <c r="AX538" s="75">
        <f t="shared" si="202"/>
        <v>523</v>
      </c>
      <c r="AY538" s="355"/>
      <c r="AZ538" s="355"/>
      <c r="BA538" s="355"/>
      <c r="BB538" s="355"/>
      <c r="BC538" s="355"/>
      <c r="BD538" s="355"/>
      <c r="BE538" s="76">
        <f t="shared" si="191"/>
        <v>0</v>
      </c>
      <c r="BF538" s="355"/>
      <c r="BG538" s="355"/>
      <c r="BH538" s="355"/>
      <c r="BI538" s="355"/>
      <c r="BJ538" s="355"/>
      <c r="BK538" s="355"/>
      <c r="BL538" s="76">
        <f t="shared" si="192"/>
        <v>0</v>
      </c>
      <c r="BM538" s="355"/>
      <c r="BN538" s="355"/>
      <c r="BO538" s="355"/>
      <c r="BP538" s="355"/>
      <c r="BQ538" s="355"/>
      <c r="BR538" s="355"/>
      <c r="BS538" s="76">
        <f t="shared" si="193"/>
        <v>0</v>
      </c>
      <c r="BT538" s="355"/>
      <c r="BU538" s="355"/>
      <c r="BV538" s="355"/>
      <c r="BW538" s="355"/>
      <c r="BX538" s="355"/>
      <c r="BY538" s="355"/>
      <c r="BZ538" s="76">
        <f t="shared" si="194"/>
        <v>0</v>
      </c>
      <c r="CA538" s="355"/>
      <c r="CB538" s="355"/>
      <c r="CC538" s="355"/>
      <c r="CD538" s="355"/>
      <c r="CE538" s="355"/>
      <c r="CF538" s="355"/>
      <c r="CG538" s="76">
        <f t="shared" si="195"/>
        <v>0</v>
      </c>
      <c r="CH538" s="355"/>
      <c r="CI538" s="355"/>
      <c r="CJ538" s="355"/>
      <c r="CK538" s="355"/>
      <c r="CL538" s="355"/>
      <c r="CM538" s="355"/>
      <c r="CN538" s="76">
        <f t="shared" si="196"/>
        <v>0</v>
      </c>
      <c r="CP538" s="75">
        <f t="shared" si="197"/>
        <v>523</v>
      </c>
      <c r="CQ538" s="76">
        <f t="shared" si="198"/>
        <v>0</v>
      </c>
      <c r="CR538" s="76">
        <f t="shared" si="199"/>
        <v>0</v>
      </c>
      <c r="CS538" s="76">
        <f t="shared" si="200"/>
        <v>0</v>
      </c>
    </row>
    <row r="539" spans="1:97" ht="18" customHeight="1" x14ac:dyDescent="0.25">
      <c r="A539" s="75">
        <f t="shared" si="201"/>
        <v>524</v>
      </c>
      <c r="B539" s="355"/>
      <c r="C539" s="355"/>
      <c r="D539" s="355"/>
      <c r="E539" s="355"/>
      <c r="F539" s="355"/>
      <c r="G539" s="355"/>
      <c r="H539" s="76">
        <f t="shared" si="181"/>
        <v>0</v>
      </c>
      <c r="I539" s="355"/>
      <c r="J539" s="355"/>
      <c r="K539" s="355"/>
      <c r="L539" s="355"/>
      <c r="M539" s="355"/>
      <c r="N539" s="355"/>
      <c r="O539" s="76">
        <f t="shared" si="182"/>
        <v>0</v>
      </c>
      <c r="P539" s="355"/>
      <c r="Q539" s="355"/>
      <c r="R539" s="355"/>
      <c r="S539" s="355"/>
      <c r="T539" s="355"/>
      <c r="U539" s="355"/>
      <c r="V539" s="76">
        <f t="shared" si="186"/>
        <v>0</v>
      </c>
      <c r="W539" s="355"/>
      <c r="X539" s="355"/>
      <c r="Y539" s="355"/>
      <c r="Z539" s="355"/>
      <c r="AA539" s="355"/>
      <c r="AB539" s="355"/>
      <c r="AC539" s="76">
        <f t="shared" si="187"/>
        <v>0</v>
      </c>
      <c r="AD539" s="355"/>
      <c r="AE539" s="355"/>
      <c r="AF539" s="355"/>
      <c r="AG539" s="355"/>
      <c r="AH539" s="355"/>
      <c r="AI539" s="355"/>
      <c r="AJ539" s="76">
        <f t="shared" si="183"/>
        <v>0</v>
      </c>
      <c r="AK539" s="355"/>
      <c r="AL539" s="355"/>
      <c r="AM539" s="355"/>
      <c r="AN539" s="355"/>
      <c r="AO539" s="355"/>
      <c r="AP539" s="355"/>
      <c r="AQ539" s="76">
        <f t="shared" si="184"/>
        <v>0</v>
      </c>
      <c r="AS539" s="75">
        <f t="shared" si="185"/>
        <v>524</v>
      </c>
      <c r="AT539" s="76">
        <f t="shared" si="188"/>
        <v>0</v>
      </c>
      <c r="AU539" s="76">
        <f t="shared" si="189"/>
        <v>0</v>
      </c>
      <c r="AV539" s="76">
        <f t="shared" si="190"/>
        <v>0</v>
      </c>
      <c r="AX539" s="75">
        <f t="shared" si="202"/>
        <v>524</v>
      </c>
      <c r="AY539" s="355"/>
      <c r="AZ539" s="355"/>
      <c r="BA539" s="355"/>
      <c r="BB539" s="355"/>
      <c r="BC539" s="355"/>
      <c r="BD539" s="355"/>
      <c r="BE539" s="76">
        <f t="shared" si="191"/>
        <v>0</v>
      </c>
      <c r="BF539" s="355"/>
      <c r="BG539" s="355"/>
      <c r="BH539" s="355"/>
      <c r="BI539" s="355"/>
      <c r="BJ539" s="355"/>
      <c r="BK539" s="355"/>
      <c r="BL539" s="76">
        <f t="shared" si="192"/>
        <v>0</v>
      </c>
      <c r="BM539" s="355"/>
      <c r="BN539" s="355"/>
      <c r="BO539" s="355"/>
      <c r="BP539" s="355"/>
      <c r="BQ539" s="355"/>
      <c r="BR539" s="355"/>
      <c r="BS539" s="76">
        <f t="shared" si="193"/>
        <v>0</v>
      </c>
      <c r="BT539" s="355"/>
      <c r="BU539" s="355"/>
      <c r="BV539" s="355"/>
      <c r="BW539" s="355"/>
      <c r="BX539" s="355"/>
      <c r="BY539" s="355"/>
      <c r="BZ539" s="76">
        <f t="shared" si="194"/>
        <v>0</v>
      </c>
      <c r="CA539" s="355"/>
      <c r="CB539" s="355"/>
      <c r="CC539" s="355"/>
      <c r="CD539" s="355"/>
      <c r="CE539" s="355"/>
      <c r="CF539" s="355"/>
      <c r="CG539" s="76">
        <f t="shared" si="195"/>
        <v>0</v>
      </c>
      <c r="CH539" s="355"/>
      <c r="CI539" s="355"/>
      <c r="CJ539" s="355"/>
      <c r="CK539" s="355"/>
      <c r="CL539" s="355"/>
      <c r="CM539" s="355"/>
      <c r="CN539" s="76">
        <f t="shared" si="196"/>
        <v>0</v>
      </c>
      <c r="CP539" s="75">
        <f t="shared" si="197"/>
        <v>524</v>
      </c>
      <c r="CQ539" s="76">
        <f t="shared" si="198"/>
        <v>0</v>
      </c>
      <c r="CR539" s="76">
        <f t="shared" si="199"/>
        <v>0</v>
      </c>
      <c r="CS539" s="76">
        <f t="shared" si="200"/>
        <v>0</v>
      </c>
    </row>
    <row r="540" spans="1:97" ht="18" customHeight="1" x14ac:dyDescent="0.25">
      <c r="A540" s="75">
        <f t="shared" si="201"/>
        <v>525</v>
      </c>
      <c r="B540" s="355"/>
      <c r="C540" s="355"/>
      <c r="D540" s="355"/>
      <c r="E540" s="355"/>
      <c r="F540" s="355"/>
      <c r="G540" s="355"/>
      <c r="H540" s="76">
        <f t="shared" si="181"/>
        <v>0</v>
      </c>
      <c r="I540" s="355"/>
      <c r="J540" s="355"/>
      <c r="K540" s="355"/>
      <c r="L540" s="355"/>
      <c r="M540" s="355"/>
      <c r="N540" s="355"/>
      <c r="O540" s="76">
        <f t="shared" si="182"/>
        <v>0</v>
      </c>
      <c r="P540" s="355"/>
      <c r="Q540" s="355"/>
      <c r="R540" s="355"/>
      <c r="S540" s="355"/>
      <c r="T540" s="355"/>
      <c r="U540" s="355"/>
      <c r="V540" s="76">
        <f t="shared" si="186"/>
        <v>0</v>
      </c>
      <c r="W540" s="355"/>
      <c r="X540" s="355"/>
      <c r="Y540" s="355"/>
      <c r="Z540" s="355"/>
      <c r="AA540" s="355"/>
      <c r="AB540" s="355"/>
      <c r="AC540" s="76">
        <f t="shared" si="187"/>
        <v>0</v>
      </c>
      <c r="AD540" s="355"/>
      <c r="AE540" s="355"/>
      <c r="AF540" s="355"/>
      <c r="AG540" s="355"/>
      <c r="AH540" s="355"/>
      <c r="AI540" s="355"/>
      <c r="AJ540" s="76">
        <f t="shared" si="183"/>
        <v>0</v>
      </c>
      <c r="AK540" s="355"/>
      <c r="AL540" s="355"/>
      <c r="AM540" s="355"/>
      <c r="AN540" s="355"/>
      <c r="AO540" s="355"/>
      <c r="AP540" s="355"/>
      <c r="AQ540" s="76">
        <f t="shared" si="184"/>
        <v>0</v>
      </c>
      <c r="AS540" s="75">
        <f t="shared" si="185"/>
        <v>525</v>
      </c>
      <c r="AT540" s="76">
        <f t="shared" si="188"/>
        <v>0</v>
      </c>
      <c r="AU540" s="76">
        <f t="shared" si="189"/>
        <v>0</v>
      </c>
      <c r="AV540" s="76">
        <f t="shared" si="190"/>
        <v>0</v>
      </c>
      <c r="AX540" s="75">
        <f t="shared" si="202"/>
        <v>525</v>
      </c>
      <c r="AY540" s="355"/>
      <c r="AZ540" s="355"/>
      <c r="BA540" s="355"/>
      <c r="BB540" s="355"/>
      <c r="BC540" s="355"/>
      <c r="BD540" s="355"/>
      <c r="BE540" s="76">
        <f t="shared" si="191"/>
        <v>0</v>
      </c>
      <c r="BF540" s="355"/>
      <c r="BG540" s="355"/>
      <c r="BH540" s="355"/>
      <c r="BI540" s="355"/>
      <c r="BJ540" s="355"/>
      <c r="BK540" s="355"/>
      <c r="BL540" s="76">
        <f t="shared" si="192"/>
        <v>0</v>
      </c>
      <c r="BM540" s="355"/>
      <c r="BN540" s="355"/>
      <c r="BO540" s="355"/>
      <c r="BP540" s="355"/>
      <c r="BQ540" s="355"/>
      <c r="BR540" s="355"/>
      <c r="BS540" s="76">
        <f t="shared" si="193"/>
        <v>0</v>
      </c>
      <c r="BT540" s="355"/>
      <c r="BU540" s="355"/>
      <c r="BV540" s="355"/>
      <c r="BW540" s="355"/>
      <c r="BX540" s="355"/>
      <c r="BY540" s="355"/>
      <c r="BZ540" s="76">
        <f t="shared" si="194"/>
        <v>0</v>
      </c>
      <c r="CA540" s="355"/>
      <c r="CB540" s="355"/>
      <c r="CC540" s="355"/>
      <c r="CD540" s="355"/>
      <c r="CE540" s="355"/>
      <c r="CF540" s="355"/>
      <c r="CG540" s="76">
        <f t="shared" si="195"/>
        <v>0</v>
      </c>
      <c r="CH540" s="355"/>
      <c r="CI540" s="355"/>
      <c r="CJ540" s="355"/>
      <c r="CK540" s="355"/>
      <c r="CL540" s="355"/>
      <c r="CM540" s="355"/>
      <c r="CN540" s="76">
        <f t="shared" si="196"/>
        <v>0</v>
      </c>
      <c r="CP540" s="75">
        <f t="shared" si="197"/>
        <v>525</v>
      </c>
      <c r="CQ540" s="76">
        <f t="shared" si="198"/>
        <v>0</v>
      </c>
      <c r="CR540" s="76">
        <f t="shared" si="199"/>
        <v>0</v>
      </c>
      <c r="CS540" s="76">
        <f t="shared" si="200"/>
        <v>0</v>
      </c>
    </row>
    <row r="541" spans="1:97" ht="18" customHeight="1" x14ac:dyDescent="0.25">
      <c r="A541" s="75">
        <f t="shared" si="201"/>
        <v>526</v>
      </c>
      <c r="B541" s="355"/>
      <c r="C541" s="355"/>
      <c r="D541" s="355"/>
      <c r="E541" s="355"/>
      <c r="F541" s="355"/>
      <c r="G541" s="355"/>
      <c r="H541" s="76">
        <f t="shared" si="181"/>
        <v>0</v>
      </c>
      <c r="I541" s="355"/>
      <c r="J541" s="355"/>
      <c r="K541" s="355"/>
      <c r="L541" s="355"/>
      <c r="M541" s="355"/>
      <c r="N541" s="355"/>
      <c r="O541" s="76">
        <f t="shared" si="182"/>
        <v>0</v>
      </c>
      <c r="P541" s="355"/>
      <c r="Q541" s="355"/>
      <c r="R541" s="355"/>
      <c r="S541" s="355"/>
      <c r="T541" s="355"/>
      <c r="U541" s="355"/>
      <c r="V541" s="76">
        <f t="shared" si="186"/>
        <v>0</v>
      </c>
      <c r="W541" s="355"/>
      <c r="X541" s="355"/>
      <c r="Y541" s="355"/>
      <c r="Z541" s="355"/>
      <c r="AA541" s="355"/>
      <c r="AB541" s="355"/>
      <c r="AC541" s="76">
        <f t="shared" si="187"/>
        <v>0</v>
      </c>
      <c r="AD541" s="355"/>
      <c r="AE541" s="355"/>
      <c r="AF541" s="355"/>
      <c r="AG541" s="355"/>
      <c r="AH541" s="355"/>
      <c r="AI541" s="355"/>
      <c r="AJ541" s="76">
        <f t="shared" si="183"/>
        <v>0</v>
      </c>
      <c r="AK541" s="355"/>
      <c r="AL541" s="355"/>
      <c r="AM541" s="355"/>
      <c r="AN541" s="355"/>
      <c r="AO541" s="355"/>
      <c r="AP541" s="355"/>
      <c r="AQ541" s="76">
        <f t="shared" si="184"/>
        <v>0</v>
      </c>
      <c r="AS541" s="75">
        <f t="shared" si="185"/>
        <v>526</v>
      </c>
      <c r="AT541" s="76">
        <f t="shared" si="188"/>
        <v>0</v>
      </c>
      <c r="AU541" s="76">
        <f t="shared" si="189"/>
        <v>0</v>
      </c>
      <c r="AV541" s="76">
        <f t="shared" si="190"/>
        <v>0</v>
      </c>
      <c r="AX541" s="75">
        <f t="shared" si="202"/>
        <v>526</v>
      </c>
      <c r="AY541" s="355"/>
      <c r="AZ541" s="355"/>
      <c r="BA541" s="355"/>
      <c r="BB541" s="355"/>
      <c r="BC541" s="355"/>
      <c r="BD541" s="355"/>
      <c r="BE541" s="76">
        <f t="shared" si="191"/>
        <v>0</v>
      </c>
      <c r="BF541" s="355"/>
      <c r="BG541" s="355"/>
      <c r="BH541" s="355"/>
      <c r="BI541" s="355"/>
      <c r="BJ541" s="355"/>
      <c r="BK541" s="355"/>
      <c r="BL541" s="76">
        <f t="shared" si="192"/>
        <v>0</v>
      </c>
      <c r="BM541" s="355"/>
      <c r="BN541" s="355"/>
      <c r="BO541" s="355"/>
      <c r="BP541" s="355"/>
      <c r="BQ541" s="355"/>
      <c r="BR541" s="355"/>
      <c r="BS541" s="76">
        <f t="shared" si="193"/>
        <v>0</v>
      </c>
      <c r="BT541" s="355"/>
      <c r="BU541" s="355"/>
      <c r="BV541" s="355"/>
      <c r="BW541" s="355"/>
      <c r="BX541" s="355"/>
      <c r="BY541" s="355"/>
      <c r="BZ541" s="76">
        <f t="shared" si="194"/>
        <v>0</v>
      </c>
      <c r="CA541" s="355"/>
      <c r="CB541" s="355"/>
      <c r="CC541" s="355"/>
      <c r="CD541" s="355"/>
      <c r="CE541" s="355"/>
      <c r="CF541" s="355"/>
      <c r="CG541" s="76">
        <f t="shared" si="195"/>
        <v>0</v>
      </c>
      <c r="CH541" s="355"/>
      <c r="CI541" s="355"/>
      <c r="CJ541" s="355"/>
      <c r="CK541" s="355"/>
      <c r="CL541" s="355"/>
      <c r="CM541" s="355"/>
      <c r="CN541" s="76">
        <f t="shared" si="196"/>
        <v>0</v>
      </c>
      <c r="CP541" s="75">
        <f t="shared" si="197"/>
        <v>526</v>
      </c>
      <c r="CQ541" s="76">
        <f t="shared" si="198"/>
        <v>0</v>
      </c>
      <c r="CR541" s="76">
        <f t="shared" si="199"/>
        <v>0</v>
      </c>
      <c r="CS541" s="76">
        <f t="shared" si="200"/>
        <v>0</v>
      </c>
    </row>
    <row r="542" spans="1:97" ht="18" customHeight="1" x14ac:dyDescent="0.25">
      <c r="A542" s="75">
        <f t="shared" si="201"/>
        <v>527</v>
      </c>
      <c r="B542" s="355"/>
      <c r="C542" s="355"/>
      <c r="D542" s="355"/>
      <c r="E542" s="355"/>
      <c r="F542" s="355"/>
      <c r="G542" s="355"/>
      <c r="H542" s="76">
        <f t="shared" si="181"/>
        <v>0</v>
      </c>
      <c r="I542" s="355"/>
      <c r="J542" s="355"/>
      <c r="K542" s="355"/>
      <c r="L542" s="355"/>
      <c r="M542" s="355"/>
      <c r="N542" s="355"/>
      <c r="O542" s="76">
        <f t="shared" si="182"/>
        <v>0</v>
      </c>
      <c r="P542" s="355"/>
      <c r="Q542" s="355"/>
      <c r="R542" s="355"/>
      <c r="S542" s="355"/>
      <c r="T542" s="355"/>
      <c r="U542" s="355"/>
      <c r="V542" s="76">
        <f t="shared" si="186"/>
        <v>0</v>
      </c>
      <c r="W542" s="355"/>
      <c r="X542" s="355"/>
      <c r="Y542" s="355"/>
      <c r="Z542" s="355"/>
      <c r="AA542" s="355"/>
      <c r="AB542" s="355"/>
      <c r="AC542" s="76">
        <f t="shared" si="187"/>
        <v>0</v>
      </c>
      <c r="AD542" s="355"/>
      <c r="AE542" s="355"/>
      <c r="AF542" s="355"/>
      <c r="AG542" s="355"/>
      <c r="AH542" s="355"/>
      <c r="AI542" s="355"/>
      <c r="AJ542" s="76">
        <f t="shared" si="183"/>
        <v>0</v>
      </c>
      <c r="AK542" s="355"/>
      <c r="AL542" s="355"/>
      <c r="AM542" s="355"/>
      <c r="AN542" s="355"/>
      <c r="AO542" s="355"/>
      <c r="AP542" s="355"/>
      <c r="AQ542" s="76">
        <f t="shared" si="184"/>
        <v>0</v>
      </c>
      <c r="AS542" s="75">
        <f t="shared" si="185"/>
        <v>527</v>
      </c>
      <c r="AT542" s="76">
        <f t="shared" si="188"/>
        <v>0</v>
      </c>
      <c r="AU542" s="76">
        <f t="shared" si="189"/>
        <v>0</v>
      </c>
      <c r="AV542" s="76">
        <f t="shared" si="190"/>
        <v>0</v>
      </c>
      <c r="AX542" s="75">
        <f t="shared" si="202"/>
        <v>527</v>
      </c>
      <c r="AY542" s="355"/>
      <c r="AZ542" s="355"/>
      <c r="BA542" s="355"/>
      <c r="BB542" s="355"/>
      <c r="BC542" s="355"/>
      <c r="BD542" s="355"/>
      <c r="BE542" s="76">
        <f t="shared" si="191"/>
        <v>0</v>
      </c>
      <c r="BF542" s="355"/>
      <c r="BG542" s="355"/>
      <c r="BH542" s="355"/>
      <c r="BI542" s="355"/>
      <c r="BJ542" s="355"/>
      <c r="BK542" s="355"/>
      <c r="BL542" s="76">
        <f t="shared" si="192"/>
        <v>0</v>
      </c>
      <c r="BM542" s="355"/>
      <c r="BN542" s="355"/>
      <c r="BO542" s="355"/>
      <c r="BP542" s="355"/>
      <c r="BQ542" s="355"/>
      <c r="BR542" s="355"/>
      <c r="BS542" s="76">
        <f t="shared" si="193"/>
        <v>0</v>
      </c>
      <c r="BT542" s="355"/>
      <c r="BU542" s="355"/>
      <c r="BV542" s="355"/>
      <c r="BW542" s="355"/>
      <c r="BX542" s="355"/>
      <c r="BY542" s="355"/>
      <c r="BZ542" s="76">
        <f t="shared" si="194"/>
        <v>0</v>
      </c>
      <c r="CA542" s="355"/>
      <c r="CB542" s="355"/>
      <c r="CC542" s="355"/>
      <c r="CD542" s="355"/>
      <c r="CE542" s="355"/>
      <c r="CF542" s="355"/>
      <c r="CG542" s="76">
        <f t="shared" si="195"/>
        <v>0</v>
      </c>
      <c r="CH542" s="355"/>
      <c r="CI542" s="355"/>
      <c r="CJ542" s="355"/>
      <c r="CK542" s="355"/>
      <c r="CL542" s="355"/>
      <c r="CM542" s="355"/>
      <c r="CN542" s="76">
        <f t="shared" si="196"/>
        <v>0</v>
      </c>
      <c r="CP542" s="75">
        <f t="shared" si="197"/>
        <v>527</v>
      </c>
      <c r="CQ542" s="76">
        <f t="shared" si="198"/>
        <v>0</v>
      </c>
      <c r="CR542" s="76">
        <f t="shared" si="199"/>
        <v>0</v>
      </c>
      <c r="CS542" s="76">
        <f t="shared" si="200"/>
        <v>0</v>
      </c>
    </row>
    <row r="543" spans="1:97" ht="18" customHeight="1" x14ac:dyDescent="0.25">
      <c r="A543" s="75">
        <f t="shared" si="201"/>
        <v>528</v>
      </c>
      <c r="B543" s="355"/>
      <c r="C543" s="355"/>
      <c r="D543" s="355"/>
      <c r="E543" s="355"/>
      <c r="F543" s="355"/>
      <c r="G543" s="355"/>
      <c r="H543" s="76">
        <f t="shared" si="181"/>
        <v>0</v>
      </c>
      <c r="I543" s="355"/>
      <c r="J543" s="355"/>
      <c r="K543" s="355"/>
      <c r="L543" s="355"/>
      <c r="M543" s="355"/>
      <c r="N543" s="355"/>
      <c r="O543" s="76">
        <f t="shared" si="182"/>
        <v>0</v>
      </c>
      <c r="P543" s="355"/>
      <c r="Q543" s="355"/>
      <c r="R543" s="355"/>
      <c r="S543" s="355"/>
      <c r="T543" s="355"/>
      <c r="U543" s="355"/>
      <c r="V543" s="76">
        <f t="shared" si="186"/>
        <v>0</v>
      </c>
      <c r="W543" s="355"/>
      <c r="X543" s="355"/>
      <c r="Y543" s="355"/>
      <c r="Z543" s="355"/>
      <c r="AA543" s="355"/>
      <c r="AB543" s="355"/>
      <c r="AC543" s="76">
        <f t="shared" si="187"/>
        <v>0</v>
      </c>
      <c r="AD543" s="355"/>
      <c r="AE543" s="355"/>
      <c r="AF543" s="355"/>
      <c r="AG543" s="355"/>
      <c r="AH543" s="355"/>
      <c r="AI543" s="355"/>
      <c r="AJ543" s="76">
        <f t="shared" si="183"/>
        <v>0</v>
      </c>
      <c r="AK543" s="355"/>
      <c r="AL543" s="355"/>
      <c r="AM543" s="355"/>
      <c r="AN543" s="355"/>
      <c r="AO543" s="355"/>
      <c r="AP543" s="355"/>
      <c r="AQ543" s="76">
        <f t="shared" si="184"/>
        <v>0</v>
      </c>
      <c r="AS543" s="75">
        <f t="shared" si="185"/>
        <v>528</v>
      </c>
      <c r="AT543" s="76">
        <f t="shared" si="188"/>
        <v>0</v>
      </c>
      <c r="AU543" s="76">
        <f t="shared" si="189"/>
        <v>0</v>
      </c>
      <c r="AV543" s="76">
        <f t="shared" si="190"/>
        <v>0</v>
      </c>
      <c r="AX543" s="75">
        <f t="shared" si="202"/>
        <v>528</v>
      </c>
      <c r="AY543" s="355"/>
      <c r="AZ543" s="355"/>
      <c r="BA543" s="355"/>
      <c r="BB543" s="355"/>
      <c r="BC543" s="355"/>
      <c r="BD543" s="355"/>
      <c r="BE543" s="76">
        <f t="shared" si="191"/>
        <v>0</v>
      </c>
      <c r="BF543" s="355"/>
      <c r="BG543" s="355"/>
      <c r="BH543" s="355"/>
      <c r="BI543" s="355"/>
      <c r="BJ543" s="355"/>
      <c r="BK543" s="355"/>
      <c r="BL543" s="76">
        <f t="shared" si="192"/>
        <v>0</v>
      </c>
      <c r="BM543" s="355"/>
      <c r="BN543" s="355"/>
      <c r="BO543" s="355"/>
      <c r="BP543" s="355"/>
      <c r="BQ543" s="355"/>
      <c r="BR543" s="355"/>
      <c r="BS543" s="76">
        <f t="shared" si="193"/>
        <v>0</v>
      </c>
      <c r="BT543" s="355"/>
      <c r="BU543" s="355"/>
      <c r="BV543" s="355"/>
      <c r="BW543" s="355"/>
      <c r="BX543" s="355"/>
      <c r="BY543" s="355"/>
      <c r="BZ543" s="76">
        <f t="shared" si="194"/>
        <v>0</v>
      </c>
      <c r="CA543" s="355"/>
      <c r="CB543" s="355"/>
      <c r="CC543" s="355"/>
      <c r="CD543" s="355"/>
      <c r="CE543" s="355"/>
      <c r="CF543" s="355"/>
      <c r="CG543" s="76">
        <f t="shared" si="195"/>
        <v>0</v>
      </c>
      <c r="CH543" s="355"/>
      <c r="CI543" s="355"/>
      <c r="CJ543" s="355"/>
      <c r="CK543" s="355"/>
      <c r="CL543" s="355"/>
      <c r="CM543" s="355"/>
      <c r="CN543" s="76">
        <f t="shared" si="196"/>
        <v>0</v>
      </c>
      <c r="CP543" s="75">
        <f t="shared" si="197"/>
        <v>528</v>
      </c>
      <c r="CQ543" s="76">
        <f t="shared" si="198"/>
        <v>0</v>
      </c>
      <c r="CR543" s="76">
        <f t="shared" si="199"/>
        <v>0</v>
      </c>
      <c r="CS543" s="76">
        <f t="shared" si="200"/>
        <v>0</v>
      </c>
    </row>
    <row r="544" spans="1:97" ht="18" customHeight="1" x14ac:dyDescent="0.25">
      <c r="A544" s="75">
        <f t="shared" si="201"/>
        <v>529</v>
      </c>
      <c r="B544" s="355"/>
      <c r="C544" s="355"/>
      <c r="D544" s="355"/>
      <c r="E544" s="355"/>
      <c r="F544" s="355"/>
      <c r="G544" s="355"/>
      <c r="H544" s="76">
        <f t="shared" si="181"/>
        <v>0</v>
      </c>
      <c r="I544" s="355"/>
      <c r="J544" s="355"/>
      <c r="K544" s="355"/>
      <c r="L544" s="355"/>
      <c r="M544" s="355"/>
      <c r="N544" s="355"/>
      <c r="O544" s="76">
        <f t="shared" si="182"/>
        <v>0</v>
      </c>
      <c r="P544" s="355"/>
      <c r="Q544" s="355"/>
      <c r="R544" s="355"/>
      <c r="S544" s="355"/>
      <c r="T544" s="355"/>
      <c r="U544" s="355"/>
      <c r="V544" s="76">
        <f t="shared" si="186"/>
        <v>0</v>
      </c>
      <c r="W544" s="355"/>
      <c r="X544" s="355"/>
      <c r="Y544" s="355"/>
      <c r="Z544" s="355"/>
      <c r="AA544" s="355"/>
      <c r="AB544" s="355"/>
      <c r="AC544" s="76">
        <f t="shared" si="187"/>
        <v>0</v>
      </c>
      <c r="AD544" s="355"/>
      <c r="AE544" s="355"/>
      <c r="AF544" s="355"/>
      <c r="AG544" s="355"/>
      <c r="AH544" s="355"/>
      <c r="AI544" s="355"/>
      <c r="AJ544" s="76">
        <f t="shared" si="183"/>
        <v>0</v>
      </c>
      <c r="AK544" s="355"/>
      <c r="AL544" s="355"/>
      <c r="AM544" s="355"/>
      <c r="AN544" s="355"/>
      <c r="AO544" s="355"/>
      <c r="AP544" s="355"/>
      <c r="AQ544" s="76">
        <f t="shared" si="184"/>
        <v>0</v>
      </c>
      <c r="AS544" s="75">
        <f t="shared" si="185"/>
        <v>529</v>
      </c>
      <c r="AT544" s="76">
        <f t="shared" si="188"/>
        <v>0</v>
      </c>
      <c r="AU544" s="76">
        <f t="shared" si="189"/>
        <v>0</v>
      </c>
      <c r="AV544" s="76">
        <f t="shared" si="190"/>
        <v>0</v>
      </c>
      <c r="AX544" s="75">
        <f t="shared" si="202"/>
        <v>529</v>
      </c>
      <c r="AY544" s="355"/>
      <c r="AZ544" s="355"/>
      <c r="BA544" s="355"/>
      <c r="BB544" s="355"/>
      <c r="BC544" s="355"/>
      <c r="BD544" s="355"/>
      <c r="BE544" s="76">
        <f t="shared" si="191"/>
        <v>0</v>
      </c>
      <c r="BF544" s="355"/>
      <c r="BG544" s="355"/>
      <c r="BH544" s="355"/>
      <c r="BI544" s="355"/>
      <c r="BJ544" s="355"/>
      <c r="BK544" s="355"/>
      <c r="BL544" s="76">
        <f t="shared" si="192"/>
        <v>0</v>
      </c>
      <c r="BM544" s="355"/>
      <c r="BN544" s="355"/>
      <c r="BO544" s="355"/>
      <c r="BP544" s="355"/>
      <c r="BQ544" s="355"/>
      <c r="BR544" s="355"/>
      <c r="BS544" s="76">
        <f t="shared" si="193"/>
        <v>0</v>
      </c>
      <c r="BT544" s="355"/>
      <c r="BU544" s="355"/>
      <c r="BV544" s="355"/>
      <c r="BW544" s="355"/>
      <c r="BX544" s="355"/>
      <c r="BY544" s="355"/>
      <c r="BZ544" s="76">
        <f t="shared" si="194"/>
        <v>0</v>
      </c>
      <c r="CA544" s="355"/>
      <c r="CB544" s="355"/>
      <c r="CC544" s="355"/>
      <c r="CD544" s="355"/>
      <c r="CE544" s="355"/>
      <c r="CF544" s="355"/>
      <c r="CG544" s="76">
        <f t="shared" si="195"/>
        <v>0</v>
      </c>
      <c r="CH544" s="355"/>
      <c r="CI544" s="355"/>
      <c r="CJ544" s="355"/>
      <c r="CK544" s="355"/>
      <c r="CL544" s="355"/>
      <c r="CM544" s="355"/>
      <c r="CN544" s="76">
        <f t="shared" si="196"/>
        <v>0</v>
      </c>
      <c r="CP544" s="75">
        <f t="shared" si="197"/>
        <v>529</v>
      </c>
      <c r="CQ544" s="76">
        <f t="shared" si="198"/>
        <v>0</v>
      </c>
      <c r="CR544" s="76">
        <f t="shared" si="199"/>
        <v>0</v>
      </c>
      <c r="CS544" s="76">
        <f t="shared" si="200"/>
        <v>0</v>
      </c>
    </row>
    <row r="545" spans="1:97" ht="18" customHeight="1" x14ac:dyDescent="0.25">
      <c r="A545" s="75">
        <f t="shared" si="201"/>
        <v>530</v>
      </c>
      <c r="B545" s="355"/>
      <c r="C545" s="355"/>
      <c r="D545" s="355"/>
      <c r="E545" s="355"/>
      <c r="F545" s="355"/>
      <c r="G545" s="355"/>
      <c r="H545" s="76">
        <f t="shared" si="181"/>
        <v>0</v>
      </c>
      <c r="I545" s="355"/>
      <c r="J545" s="355"/>
      <c r="K545" s="355"/>
      <c r="L545" s="355"/>
      <c r="M545" s="355"/>
      <c r="N545" s="355"/>
      <c r="O545" s="76">
        <f t="shared" si="182"/>
        <v>0</v>
      </c>
      <c r="P545" s="355"/>
      <c r="Q545" s="355"/>
      <c r="R545" s="355"/>
      <c r="S545" s="355"/>
      <c r="T545" s="355"/>
      <c r="U545" s="355"/>
      <c r="V545" s="76">
        <f t="shared" si="186"/>
        <v>0</v>
      </c>
      <c r="W545" s="355"/>
      <c r="X545" s="355"/>
      <c r="Y545" s="355"/>
      <c r="Z545" s="355"/>
      <c r="AA545" s="355"/>
      <c r="AB545" s="355"/>
      <c r="AC545" s="76">
        <f t="shared" si="187"/>
        <v>0</v>
      </c>
      <c r="AD545" s="355"/>
      <c r="AE545" s="355"/>
      <c r="AF545" s="355"/>
      <c r="AG545" s="355"/>
      <c r="AH545" s="355"/>
      <c r="AI545" s="355"/>
      <c r="AJ545" s="76">
        <f t="shared" si="183"/>
        <v>0</v>
      </c>
      <c r="AK545" s="355"/>
      <c r="AL545" s="355"/>
      <c r="AM545" s="355"/>
      <c r="AN545" s="355"/>
      <c r="AO545" s="355"/>
      <c r="AP545" s="355"/>
      <c r="AQ545" s="76">
        <f t="shared" si="184"/>
        <v>0</v>
      </c>
      <c r="AS545" s="75">
        <f t="shared" si="185"/>
        <v>530</v>
      </c>
      <c r="AT545" s="76">
        <f t="shared" si="188"/>
        <v>0</v>
      </c>
      <c r="AU545" s="76">
        <f t="shared" si="189"/>
        <v>0</v>
      </c>
      <c r="AV545" s="76">
        <f t="shared" si="190"/>
        <v>0</v>
      </c>
      <c r="AX545" s="75">
        <f t="shared" si="202"/>
        <v>530</v>
      </c>
      <c r="AY545" s="355"/>
      <c r="AZ545" s="355"/>
      <c r="BA545" s="355"/>
      <c r="BB545" s="355"/>
      <c r="BC545" s="355"/>
      <c r="BD545" s="355"/>
      <c r="BE545" s="76">
        <f t="shared" si="191"/>
        <v>0</v>
      </c>
      <c r="BF545" s="355"/>
      <c r="BG545" s="355"/>
      <c r="BH545" s="355"/>
      <c r="BI545" s="355"/>
      <c r="BJ545" s="355"/>
      <c r="BK545" s="355"/>
      <c r="BL545" s="76">
        <f t="shared" si="192"/>
        <v>0</v>
      </c>
      <c r="BM545" s="355"/>
      <c r="BN545" s="355"/>
      <c r="BO545" s="355"/>
      <c r="BP545" s="355"/>
      <c r="BQ545" s="355"/>
      <c r="BR545" s="355"/>
      <c r="BS545" s="76">
        <f t="shared" si="193"/>
        <v>0</v>
      </c>
      <c r="BT545" s="355"/>
      <c r="BU545" s="355"/>
      <c r="BV545" s="355"/>
      <c r="BW545" s="355"/>
      <c r="BX545" s="355"/>
      <c r="BY545" s="355"/>
      <c r="BZ545" s="76">
        <f t="shared" si="194"/>
        <v>0</v>
      </c>
      <c r="CA545" s="355"/>
      <c r="CB545" s="355"/>
      <c r="CC545" s="355"/>
      <c r="CD545" s="355"/>
      <c r="CE545" s="355"/>
      <c r="CF545" s="355"/>
      <c r="CG545" s="76">
        <f t="shared" si="195"/>
        <v>0</v>
      </c>
      <c r="CH545" s="355"/>
      <c r="CI545" s="355"/>
      <c r="CJ545" s="355"/>
      <c r="CK545" s="355"/>
      <c r="CL545" s="355"/>
      <c r="CM545" s="355"/>
      <c r="CN545" s="76">
        <f t="shared" si="196"/>
        <v>0</v>
      </c>
      <c r="CP545" s="75">
        <f t="shared" si="197"/>
        <v>530</v>
      </c>
      <c r="CQ545" s="76">
        <f t="shared" si="198"/>
        <v>0</v>
      </c>
      <c r="CR545" s="76">
        <f t="shared" si="199"/>
        <v>0</v>
      </c>
      <c r="CS545" s="76">
        <f t="shared" si="200"/>
        <v>0</v>
      </c>
    </row>
    <row r="546" spans="1:97" ht="18" customHeight="1" x14ac:dyDescent="0.25">
      <c r="A546" s="75">
        <f t="shared" si="201"/>
        <v>531</v>
      </c>
      <c r="B546" s="355"/>
      <c r="C546" s="355"/>
      <c r="D546" s="355"/>
      <c r="E546" s="355"/>
      <c r="F546" s="355"/>
      <c r="G546" s="355"/>
      <c r="H546" s="76">
        <f t="shared" si="181"/>
        <v>0</v>
      </c>
      <c r="I546" s="355"/>
      <c r="J546" s="355"/>
      <c r="K546" s="355"/>
      <c r="L546" s="355"/>
      <c r="M546" s="355"/>
      <c r="N546" s="355"/>
      <c r="O546" s="76">
        <f t="shared" si="182"/>
        <v>0</v>
      </c>
      <c r="P546" s="355"/>
      <c r="Q546" s="355"/>
      <c r="R546" s="355"/>
      <c r="S546" s="355"/>
      <c r="T546" s="355"/>
      <c r="U546" s="355"/>
      <c r="V546" s="76">
        <f t="shared" si="186"/>
        <v>0</v>
      </c>
      <c r="W546" s="355"/>
      <c r="X546" s="355"/>
      <c r="Y546" s="355"/>
      <c r="Z546" s="355"/>
      <c r="AA546" s="355"/>
      <c r="AB546" s="355"/>
      <c r="AC546" s="76">
        <f t="shared" si="187"/>
        <v>0</v>
      </c>
      <c r="AD546" s="355"/>
      <c r="AE546" s="355"/>
      <c r="AF546" s="355"/>
      <c r="AG546" s="355"/>
      <c r="AH546" s="355"/>
      <c r="AI546" s="355"/>
      <c r="AJ546" s="76">
        <f t="shared" si="183"/>
        <v>0</v>
      </c>
      <c r="AK546" s="355"/>
      <c r="AL546" s="355"/>
      <c r="AM546" s="355"/>
      <c r="AN546" s="355"/>
      <c r="AO546" s="355"/>
      <c r="AP546" s="355"/>
      <c r="AQ546" s="76">
        <f t="shared" si="184"/>
        <v>0</v>
      </c>
      <c r="AS546" s="75">
        <f t="shared" si="185"/>
        <v>531</v>
      </c>
      <c r="AT546" s="76">
        <f t="shared" si="188"/>
        <v>0</v>
      </c>
      <c r="AU546" s="76">
        <f t="shared" si="189"/>
        <v>0</v>
      </c>
      <c r="AV546" s="76">
        <f t="shared" si="190"/>
        <v>0</v>
      </c>
      <c r="AX546" s="75">
        <f t="shared" si="202"/>
        <v>531</v>
      </c>
      <c r="AY546" s="355"/>
      <c r="AZ546" s="355"/>
      <c r="BA546" s="355"/>
      <c r="BB546" s="355"/>
      <c r="BC546" s="355"/>
      <c r="BD546" s="355"/>
      <c r="BE546" s="76">
        <f t="shared" si="191"/>
        <v>0</v>
      </c>
      <c r="BF546" s="355"/>
      <c r="BG546" s="355"/>
      <c r="BH546" s="355"/>
      <c r="BI546" s="355"/>
      <c r="BJ546" s="355"/>
      <c r="BK546" s="355"/>
      <c r="BL546" s="76">
        <f t="shared" si="192"/>
        <v>0</v>
      </c>
      <c r="BM546" s="355"/>
      <c r="BN546" s="355"/>
      <c r="BO546" s="355"/>
      <c r="BP546" s="355"/>
      <c r="BQ546" s="355"/>
      <c r="BR546" s="355"/>
      <c r="BS546" s="76">
        <f t="shared" si="193"/>
        <v>0</v>
      </c>
      <c r="BT546" s="355"/>
      <c r="BU546" s="355"/>
      <c r="BV546" s="355"/>
      <c r="BW546" s="355"/>
      <c r="BX546" s="355"/>
      <c r="BY546" s="355"/>
      <c r="BZ546" s="76">
        <f t="shared" si="194"/>
        <v>0</v>
      </c>
      <c r="CA546" s="355"/>
      <c r="CB546" s="355"/>
      <c r="CC546" s="355"/>
      <c r="CD546" s="355"/>
      <c r="CE546" s="355"/>
      <c r="CF546" s="355"/>
      <c r="CG546" s="76">
        <f t="shared" si="195"/>
        <v>0</v>
      </c>
      <c r="CH546" s="355"/>
      <c r="CI546" s="355"/>
      <c r="CJ546" s="355"/>
      <c r="CK546" s="355"/>
      <c r="CL546" s="355"/>
      <c r="CM546" s="355"/>
      <c r="CN546" s="76">
        <f t="shared" si="196"/>
        <v>0</v>
      </c>
      <c r="CP546" s="75">
        <f t="shared" si="197"/>
        <v>531</v>
      </c>
      <c r="CQ546" s="76">
        <f t="shared" si="198"/>
        <v>0</v>
      </c>
      <c r="CR546" s="76">
        <f t="shared" si="199"/>
        <v>0</v>
      </c>
      <c r="CS546" s="76">
        <f t="shared" si="200"/>
        <v>0</v>
      </c>
    </row>
    <row r="547" spans="1:97" ht="18" customHeight="1" x14ac:dyDescent="0.25">
      <c r="A547" s="75">
        <f t="shared" si="201"/>
        <v>532</v>
      </c>
      <c r="B547" s="355"/>
      <c r="C547" s="355"/>
      <c r="D547" s="355"/>
      <c r="E547" s="355"/>
      <c r="F547" s="355"/>
      <c r="G547" s="355"/>
      <c r="H547" s="76">
        <f t="shared" si="181"/>
        <v>0</v>
      </c>
      <c r="I547" s="355"/>
      <c r="J547" s="355"/>
      <c r="K547" s="355"/>
      <c r="L547" s="355"/>
      <c r="M547" s="355"/>
      <c r="N547" s="355"/>
      <c r="O547" s="76">
        <f t="shared" si="182"/>
        <v>0</v>
      </c>
      <c r="P547" s="355"/>
      <c r="Q547" s="355"/>
      <c r="R547" s="355"/>
      <c r="S547" s="355"/>
      <c r="T547" s="355"/>
      <c r="U547" s="355"/>
      <c r="V547" s="76">
        <f t="shared" si="186"/>
        <v>0</v>
      </c>
      <c r="W547" s="355"/>
      <c r="X547" s="355"/>
      <c r="Y547" s="355"/>
      <c r="Z547" s="355"/>
      <c r="AA547" s="355"/>
      <c r="AB547" s="355"/>
      <c r="AC547" s="76">
        <f t="shared" si="187"/>
        <v>0</v>
      </c>
      <c r="AD547" s="355"/>
      <c r="AE547" s="355"/>
      <c r="AF547" s="355"/>
      <c r="AG547" s="355"/>
      <c r="AH547" s="355"/>
      <c r="AI547" s="355"/>
      <c r="AJ547" s="76">
        <f t="shared" si="183"/>
        <v>0</v>
      </c>
      <c r="AK547" s="355"/>
      <c r="AL547" s="355"/>
      <c r="AM547" s="355"/>
      <c r="AN547" s="355"/>
      <c r="AO547" s="355"/>
      <c r="AP547" s="355"/>
      <c r="AQ547" s="76">
        <f t="shared" si="184"/>
        <v>0</v>
      </c>
      <c r="AS547" s="75">
        <f t="shared" si="185"/>
        <v>532</v>
      </c>
      <c r="AT547" s="76">
        <f t="shared" si="188"/>
        <v>0</v>
      </c>
      <c r="AU547" s="76">
        <f t="shared" si="189"/>
        <v>0</v>
      </c>
      <c r="AV547" s="76">
        <f t="shared" si="190"/>
        <v>0</v>
      </c>
      <c r="AX547" s="75">
        <f t="shared" si="202"/>
        <v>532</v>
      </c>
      <c r="AY547" s="355"/>
      <c r="AZ547" s="355"/>
      <c r="BA547" s="355"/>
      <c r="BB547" s="355"/>
      <c r="BC547" s="355"/>
      <c r="BD547" s="355"/>
      <c r="BE547" s="76">
        <f t="shared" si="191"/>
        <v>0</v>
      </c>
      <c r="BF547" s="355"/>
      <c r="BG547" s="355"/>
      <c r="BH547" s="355"/>
      <c r="BI547" s="355"/>
      <c r="BJ547" s="355"/>
      <c r="BK547" s="355"/>
      <c r="BL547" s="76">
        <f t="shared" si="192"/>
        <v>0</v>
      </c>
      <c r="BM547" s="355"/>
      <c r="BN547" s="355"/>
      <c r="BO547" s="355"/>
      <c r="BP547" s="355"/>
      <c r="BQ547" s="355"/>
      <c r="BR547" s="355"/>
      <c r="BS547" s="76">
        <f t="shared" si="193"/>
        <v>0</v>
      </c>
      <c r="BT547" s="355"/>
      <c r="BU547" s="355"/>
      <c r="BV547" s="355"/>
      <c r="BW547" s="355"/>
      <c r="BX547" s="355"/>
      <c r="BY547" s="355"/>
      <c r="BZ547" s="76">
        <f t="shared" si="194"/>
        <v>0</v>
      </c>
      <c r="CA547" s="355"/>
      <c r="CB547" s="355"/>
      <c r="CC547" s="355"/>
      <c r="CD547" s="355"/>
      <c r="CE547" s="355"/>
      <c r="CF547" s="355"/>
      <c r="CG547" s="76">
        <f t="shared" si="195"/>
        <v>0</v>
      </c>
      <c r="CH547" s="355"/>
      <c r="CI547" s="355"/>
      <c r="CJ547" s="355"/>
      <c r="CK547" s="355"/>
      <c r="CL547" s="355"/>
      <c r="CM547" s="355"/>
      <c r="CN547" s="76">
        <f t="shared" si="196"/>
        <v>0</v>
      </c>
      <c r="CP547" s="75">
        <f t="shared" si="197"/>
        <v>532</v>
      </c>
      <c r="CQ547" s="76">
        <f t="shared" si="198"/>
        <v>0</v>
      </c>
      <c r="CR547" s="76">
        <f t="shared" si="199"/>
        <v>0</v>
      </c>
      <c r="CS547" s="76">
        <f t="shared" si="200"/>
        <v>0</v>
      </c>
    </row>
    <row r="548" spans="1:97" ht="18" customHeight="1" x14ac:dyDescent="0.25">
      <c r="A548" s="75">
        <f t="shared" si="201"/>
        <v>533</v>
      </c>
      <c r="B548" s="355"/>
      <c r="C548" s="355"/>
      <c r="D548" s="355"/>
      <c r="E548" s="355"/>
      <c r="F548" s="355"/>
      <c r="G548" s="355"/>
      <c r="H548" s="76">
        <f t="shared" si="181"/>
        <v>0</v>
      </c>
      <c r="I548" s="355"/>
      <c r="J548" s="355"/>
      <c r="K548" s="355"/>
      <c r="L548" s="355"/>
      <c r="M548" s="355"/>
      <c r="N548" s="355"/>
      <c r="O548" s="76">
        <f t="shared" si="182"/>
        <v>0</v>
      </c>
      <c r="P548" s="355"/>
      <c r="Q548" s="355"/>
      <c r="R548" s="355"/>
      <c r="S548" s="355"/>
      <c r="T548" s="355"/>
      <c r="U548" s="355"/>
      <c r="V548" s="76">
        <f t="shared" si="186"/>
        <v>0</v>
      </c>
      <c r="W548" s="355"/>
      <c r="X548" s="355"/>
      <c r="Y548" s="355"/>
      <c r="Z548" s="355"/>
      <c r="AA548" s="355"/>
      <c r="AB548" s="355"/>
      <c r="AC548" s="76">
        <f t="shared" si="187"/>
        <v>0</v>
      </c>
      <c r="AD548" s="355"/>
      <c r="AE548" s="355"/>
      <c r="AF548" s="355"/>
      <c r="AG548" s="355"/>
      <c r="AH548" s="355"/>
      <c r="AI548" s="355"/>
      <c r="AJ548" s="76">
        <f t="shared" si="183"/>
        <v>0</v>
      </c>
      <c r="AK548" s="355"/>
      <c r="AL548" s="355"/>
      <c r="AM548" s="355"/>
      <c r="AN548" s="355"/>
      <c r="AO548" s="355"/>
      <c r="AP548" s="355"/>
      <c r="AQ548" s="76">
        <f t="shared" si="184"/>
        <v>0</v>
      </c>
      <c r="AS548" s="75">
        <f t="shared" si="185"/>
        <v>533</v>
      </c>
      <c r="AT548" s="76">
        <f t="shared" si="188"/>
        <v>0</v>
      </c>
      <c r="AU548" s="76">
        <f t="shared" si="189"/>
        <v>0</v>
      </c>
      <c r="AV548" s="76">
        <f t="shared" si="190"/>
        <v>0</v>
      </c>
      <c r="AX548" s="75">
        <f t="shared" si="202"/>
        <v>533</v>
      </c>
      <c r="AY548" s="355"/>
      <c r="AZ548" s="355"/>
      <c r="BA548" s="355"/>
      <c r="BB548" s="355"/>
      <c r="BC548" s="355"/>
      <c r="BD548" s="355"/>
      <c r="BE548" s="76">
        <f t="shared" si="191"/>
        <v>0</v>
      </c>
      <c r="BF548" s="355"/>
      <c r="BG548" s="355"/>
      <c r="BH548" s="355"/>
      <c r="BI548" s="355"/>
      <c r="BJ548" s="355"/>
      <c r="BK548" s="355"/>
      <c r="BL548" s="76">
        <f t="shared" si="192"/>
        <v>0</v>
      </c>
      <c r="BM548" s="355"/>
      <c r="BN548" s="355"/>
      <c r="BO548" s="355"/>
      <c r="BP548" s="355"/>
      <c r="BQ548" s="355"/>
      <c r="BR548" s="355"/>
      <c r="BS548" s="76">
        <f t="shared" si="193"/>
        <v>0</v>
      </c>
      <c r="BT548" s="355"/>
      <c r="BU548" s="355"/>
      <c r="BV548" s="355"/>
      <c r="BW548" s="355"/>
      <c r="BX548" s="355"/>
      <c r="BY548" s="355"/>
      <c r="BZ548" s="76">
        <f t="shared" si="194"/>
        <v>0</v>
      </c>
      <c r="CA548" s="355"/>
      <c r="CB548" s="355"/>
      <c r="CC548" s="355"/>
      <c r="CD548" s="355"/>
      <c r="CE548" s="355"/>
      <c r="CF548" s="355"/>
      <c r="CG548" s="76">
        <f t="shared" si="195"/>
        <v>0</v>
      </c>
      <c r="CH548" s="355"/>
      <c r="CI548" s="355"/>
      <c r="CJ548" s="355"/>
      <c r="CK548" s="355"/>
      <c r="CL548" s="355"/>
      <c r="CM548" s="355"/>
      <c r="CN548" s="76">
        <f t="shared" si="196"/>
        <v>0</v>
      </c>
      <c r="CP548" s="75">
        <f t="shared" si="197"/>
        <v>533</v>
      </c>
      <c r="CQ548" s="76">
        <f t="shared" si="198"/>
        <v>0</v>
      </c>
      <c r="CR548" s="76">
        <f t="shared" si="199"/>
        <v>0</v>
      </c>
      <c r="CS548" s="76">
        <f t="shared" si="200"/>
        <v>0</v>
      </c>
    </row>
    <row r="549" spans="1:97" ht="18" customHeight="1" x14ac:dyDescent="0.25">
      <c r="A549" s="75">
        <f t="shared" si="201"/>
        <v>534</v>
      </c>
      <c r="B549" s="355"/>
      <c r="C549" s="355"/>
      <c r="D549" s="355"/>
      <c r="E549" s="355"/>
      <c r="F549" s="355"/>
      <c r="G549" s="355"/>
      <c r="H549" s="76">
        <f t="shared" si="181"/>
        <v>0</v>
      </c>
      <c r="I549" s="355"/>
      <c r="J549" s="355"/>
      <c r="K549" s="355"/>
      <c r="L549" s="355"/>
      <c r="M549" s="355"/>
      <c r="N549" s="355"/>
      <c r="O549" s="76">
        <f t="shared" si="182"/>
        <v>0</v>
      </c>
      <c r="P549" s="355"/>
      <c r="Q549" s="355"/>
      <c r="R549" s="355"/>
      <c r="S549" s="355"/>
      <c r="T549" s="355"/>
      <c r="U549" s="355"/>
      <c r="V549" s="76">
        <f t="shared" si="186"/>
        <v>0</v>
      </c>
      <c r="W549" s="355"/>
      <c r="X549" s="355"/>
      <c r="Y549" s="355"/>
      <c r="Z549" s="355"/>
      <c r="AA549" s="355"/>
      <c r="AB549" s="355"/>
      <c r="AC549" s="76">
        <f t="shared" si="187"/>
        <v>0</v>
      </c>
      <c r="AD549" s="355"/>
      <c r="AE549" s="355"/>
      <c r="AF549" s="355"/>
      <c r="AG549" s="355"/>
      <c r="AH549" s="355"/>
      <c r="AI549" s="355"/>
      <c r="AJ549" s="76">
        <f t="shared" si="183"/>
        <v>0</v>
      </c>
      <c r="AK549" s="355"/>
      <c r="AL549" s="355"/>
      <c r="AM549" s="355"/>
      <c r="AN549" s="355"/>
      <c r="AO549" s="355"/>
      <c r="AP549" s="355"/>
      <c r="AQ549" s="76">
        <f t="shared" si="184"/>
        <v>0</v>
      </c>
      <c r="AS549" s="75">
        <f t="shared" si="185"/>
        <v>534</v>
      </c>
      <c r="AT549" s="76">
        <f t="shared" si="188"/>
        <v>0</v>
      </c>
      <c r="AU549" s="76">
        <f t="shared" si="189"/>
        <v>0</v>
      </c>
      <c r="AV549" s="76">
        <f t="shared" si="190"/>
        <v>0</v>
      </c>
      <c r="AX549" s="75">
        <f t="shared" si="202"/>
        <v>534</v>
      </c>
      <c r="AY549" s="355"/>
      <c r="AZ549" s="355"/>
      <c r="BA549" s="355"/>
      <c r="BB549" s="355"/>
      <c r="BC549" s="355"/>
      <c r="BD549" s="355"/>
      <c r="BE549" s="76">
        <f t="shared" si="191"/>
        <v>0</v>
      </c>
      <c r="BF549" s="355"/>
      <c r="BG549" s="355"/>
      <c r="BH549" s="355"/>
      <c r="BI549" s="355"/>
      <c r="BJ549" s="355"/>
      <c r="BK549" s="355"/>
      <c r="BL549" s="76">
        <f t="shared" si="192"/>
        <v>0</v>
      </c>
      <c r="BM549" s="355"/>
      <c r="BN549" s="355"/>
      <c r="BO549" s="355"/>
      <c r="BP549" s="355"/>
      <c r="BQ549" s="355"/>
      <c r="BR549" s="355"/>
      <c r="BS549" s="76">
        <f t="shared" si="193"/>
        <v>0</v>
      </c>
      <c r="BT549" s="355"/>
      <c r="BU549" s="355"/>
      <c r="BV549" s="355"/>
      <c r="BW549" s="355"/>
      <c r="BX549" s="355"/>
      <c r="BY549" s="355"/>
      <c r="BZ549" s="76">
        <f t="shared" si="194"/>
        <v>0</v>
      </c>
      <c r="CA549" s="355"/>
      <c r="CB549" s="355"/>
      <c r="CC549" s="355"/>
      <c r="CD549" s="355"/>
      <c r="CE549" s="355"/>
      <c r="CF549" s="355"/>
      <c r="CG549" s="76">
        <f t="shared" si="195"/>
        <v>0</v>
      </c>
      <c r="CH549" s="355"/>
      <c r="CI549" s="355"/>
      <c r="CJ549" s="355"/>
      <c r="CK549" s="355"/>
      <c r="CL549" s="355"/>
      <c r="CM549" s="355"/>
      <c r="CN549" s="76">
        <f t="shared" si="196"/>
        <v>0</v>
      </c>
      <c r="CP549" s="75">
        <f t="shared" si="197"/>
        <v>534</v>
      </c>
      <c r="CQ549" s="76">
        <f t="shared" si="198"/>
        <v>0</v>
      </c>
      <c r="CR549" s="76">
        <f t="shared" si="199"/>
        <v>0</v>
      </c>
      <c r="CS549" s="76">
        <f t="shared" si="200"/>
        <v>0</v>
      </c>
    </row>
    <row r="550" spans="1:97" ht="18" customHeight="1" x14ac:dyDescent="0.25">
      <c r="A550" s="75">
        <f t="shared" si="201"/>
        <v>535</v>
      </c>
      <c r="B550" s="355"/>
      <c r="C550" s="355"/>
      <c r="D550" s="355"/>
      <c r="E550" s="355"/>
      <c r="F550" s="355"/>
      <c r="G550" s="355"/>
      <c r="H550" s="76">
        <f t="shared" si="181"/>
        <v>0</v>
      </c>
      <c r="I550" s="355"/>
      <c r="J550" s="355"/>
      <c r="K550" s="355"/>
      <c r="L550" s="355"/>
      <c r="M550" s="355"/>
      <c r="N550" s="355"/>
      <c r="O550" s="76">
        <f t="shared" si="182"/>
        <v>0</v>
      </c>
      <c r="P550" s="355"/>
      <c r="Q550" s="355"/>
      <c r="R550" s="355"/>
      <c r="S550" s="355"/>
      <c r="T550" s="355"/>
      <c r="U550" s="355"/>
      <c r="V550" s="76">
        <f t="shared" si="186"/>
        <v>0</v>
      </c>
      <c r="W550" s="355"/>
      <c r="X550" s="355"/>
      <c r="Y550" s="355"/>
      <c r="Z550" s="355"/>
      <c r="AA550" s="355"/>
      <c r="AB550" s="355"/>
      <c r="AC550" s="76">
        <f t="shared" si="187"/>
        <v>0</v>
      </c>
      <c r="AD550" s="355"/>
      <c r="AE550" s="355"/>
      <c r="AF550" s="355"/>
      <c r="AG550" s="355"/>
      <c r="AH550" s="355"/>
      <c r="AI550" s="355"/>
      <c r="AJ550" s="76">
        <f t="shared" si="183"/>
        <v>0</v>
      </c>
      <c r="AK550" s="355"/>
      <c r="AL550" s="355"/>
      <c r="AM550" s="355"/>
      <c r="AN550" s="355"/>
      <c r="AO550" s="355"/>
      <c r="AP550" s="355"/>
      <c r="AQ550" s="76">
        <f t="shared" si="184"/>
        <v>0</v>
      </c>
      <c r="AS550" s="75">
        <f t="shared" si="185"/>
        <v>535</v>
      </c>
      <c r="AT550" s="76">
        <f t="shared" si="188"/>
        <v>0</v>
      </c>
      <c r="AU550" s="76">
        <f t="shared" si="189"/>
        <v>0</v>
      </c>
      <c r="AV550" s="76">
        <f t="shared" si="190"/>
        <v>0</v>
      </c>
      <c r="AX550" s="75">
        <f t="shared" si="202"/>
        <v>535</v>
      </c>
      <c r="AY550" s="355"/>
      <c r="AZ550" s="355"/>
      <c r="BA550" s="355"/>
      <c r="BB550" s="355"/>
      <c r="BC550" s="355"/>
      <c r="BD550" s="355"/>
      <c r="BE550" s="76">
        <f t="shared" si="191"/>
        <v>0</v>
      </c>
      <c r="BF550" s="355"/>
      <c r="BG550" s="355"/>
      <c r="BH550" s="355"/>
      <c r="BI550" s="355"/>
      <c r="BJ550" s="355"/>
      <c r="BK550" s="355"/>
      <c r="BL550" s="76">
        <f t="shared" si="192"/>
        <v>0</v>
      </c>
      <c r="BM550" s="355"/>
      <c r="BN550" s="355"/>
      <c r="BO550" s="355"/>
      <c r="BP550" s="355"/>
      <c r="BQ550" s="355"/>
      <c r="BR550" s="355"/>
      <c r="BS550" s="76">
        <f t="shared" si="193"/>
        <v>0</v>
      </c>
      <c r="BT550" s="355"/>
      <c r="BU550" s="355"/>
      <c r="BV550" s="355"/>
      <c r="BW550" s="355"/>
      <c r="BX550" s="355"/>
      <c r="BY550" s="355"/>
      <c r="BZ550" s="76">
        <f t="shared" si="194"/>
        <v>0</v>
      </c>
      <c r="CA550" s="355"/>
      <c r="CB550" s="355"/>
      <c r="CC550" s="355"/>
      <c r="CD550" s="355"/>
      <c r="CE550" s="355"/>
      <c r="CF550" s="355"/>
      <c r="CG550" s="76">
        <f t="shared" si="195"/>
        <v>0</v>
      </c>
      <c r="CH550" s="355"/>
      <c r="CI550" s="355"/>
      <c r="CJ550" s="355"/>
      <c r="CK550" s="355"/>
      <c r="CL550" s="355"/>
      <c r="CM550" s="355"/>
      <c r="CN550" s="76">
        <f t="shared" si="196"/>
        <v>0</v>
      </c>
      <c r="CP550" s="75">
        <f t="shared" si="197"/>
        <v>535</v>
      </c>
      <c r="CQ550" s="76">
        <f t="shared" si="198"/>
        <v>0</v>
      </c>
      <c r="CR550" s="76">
        <f t="shared" si="199"/>
        <v>0</v>
      </c>
      <c r="CS550" s="76">
        <f t="shared" si="200"/>
        <v>0</v>
      </c>
    </row>
    <row r="551" spans="1:97" ht="18" customHeight="1" x14ac:dyDescent="0.25">
      <c r="A551" s="75">
        <f t="shared" si="201"/>
        <v>536</v>
      </c>
      <c r="B551" s="355"/>
      <c r="C551" s="355"/>
      <c r="D551" s="355"/>
      <c r="E551" s="355"/>
      <c r="F551" s="355"/>
      <c r="G551" s="355"/>
      <c r="H551" s="76">
        <f t="shared" si="181"/>
        <v>0</v>
      </c>
      <c r="I551" s="355"/>
      <c r="J551" s="355"/>
      <c r="K551" s="355"/>
      <c r="L551" s="355"/>
      <c r="M551" s="355"/>
      <c r="N551" s="355"/>
      <c r="O551" s="76">
        <f t="shared" si="182"/>
        <v>0</v>
      </c>
      <c r="P551" s="355"/>
      <c r="Q551" s="355"/>
      <c r="R551" s="355"/>
      <c r="S551" s="355"/>
      <c r="T551" s="355"/>
      <c r="U551" s="355"/>
      <c r="V551" s="76">
        <f t="shared" si="186"/>
        <v>0</v>
      </c>
      <c r="W551" s="355"/>
      <c r="X551" s="355"/>
      <c r="Y551" s="355"/>
      <c r="Z551" s="355"/>
      <c r="AA551" s="355"/>
      <c r="AB551" s="355"/>
      <c r="AC551" s="76">
        <f t="shared" si="187"/>
        <v>0</v>
      </c>
      <c r="AD551" s="355"/>
      <c r="AE551" s="355"/>
      <c r="AF551" s="355"/>
      <c r="AG551" s="355"/>
      <c r="AH551" s="355"/>
      <c r="AI551" s="355"/>
      <c r="AJ551" s="76">
        <f t="shared" si="183"/>
        <v>0</v>
      </c>
      <c r="AK551" s="355"/>
      <c r="AL551" s="355"/>
      <c r="AM551" s="355"/>
      <c r="AN551" s="355"/>
      <c r="AO551" s="355"/>
      <c r="AP551" s="355"/>
      <c r="AQ551" s="76">
        <f t="shared" si="184"/>
        <v>0</v>
      </c>
      <c r="AS551" s="75">
        <f t="shared" si="185"/>
        <v>536</v>
      </c>
      <c r="AT551" s="76">
        <f t="shared" si="188"/>
        <v>0</v>
      </c>
      <c r="AU551" s="76">
        <f t="shared" si="189"/>
        <v>0</v>
      </c>
      <c r="AV551" s="76">
        <f t="shared" si="190"/>
        <v>0</v>
      </c>
      <c r="AX551" s="75">
        <f t="shared" si="202"/>
        <v>536</v>
      </c>
      <c r="AY551" s="355"/>
      <c r="AZ551" s="355"/>
      <c r="BA551" s="355"/>
      <c r="BB551" s="355"/>
      <c r="BC551" s="355"/>
      <c r="BD551" s="355"/>
      <c r="BE551" s="76">
        <f t="shared" si="191"/>
        <v>0</v>
      </c>
      <c r="BF551" s="355"/>
      <c r="BG551" s="355"/>
      <c r="BH551" s="355"/>
      <c r="BI551" s="355"/>
      <c r="BJ551" s="355"/>
      <c r="BK551" s="355"/>
      <c r="BL551" s="76">
        <f t="shared" si="192"/>
        <v>0</v>
      </c>
      <c r="BM551" s="355"/>
      <c r="BN551" s="355"/>
      <c r="BO551" s="355"/>
      <c r="BP551" s="355"/>
      <c r="BQ551" s="355"/>
      <c r="BR551" s="355"/>
      <c r="BS551" s="76">
        <f t="shared" si="193"/>
        <v>0</v>
      </c>
      <c r="BT551" s="355"/>
      <c r="BU551" s="355"/>
      <c r="BV551" s="355"/>
      <c r="BW551" s="355"/>
      <c r="BX551" s="355"/>
      <c r="BY551" s="355"/>
      <c r="BZ551" s="76">
        <f t="shared" si="194"/>
        <v>0</v>
      </c>
      <c r="CA551" s="355"/>
      <c r="CB551" s="355"/>
      <c r="CC551" s="355"/>
      <c r="CD551" s="355"/>
      <c r="CE551" s="355"/>
      <c r="CF551" s="355"/>
      <c r="CG551" s="76">
        <f t="shared" si="195"/>
        <v>0</v>
      </c>
      <c r="CH551" s="355"/>
      <c r="CI551" s="355"/>
      <c r="CJ551" s="355"/>
      <c r="CK551" s="355"/>
      <c r="CL551" s="355"/>
      <c r="CM551" s="355"/>
      <c r="CN551" s="76">
        <f t="shared" si="196"/>
        <v>0</v>
      </c>
      <c r="CP551" s="75">
        <f t="shared" si="197"/>
        <v>536</v>
      </c>
      <c r="CQ551" s="76">
        <f t="shared" si="198"/>
        <v>0</v>
      </c>
      <c r="CR551" s="76">
        <f t="shared" si="199"/>
        <v>0</v>
      </c>
      <c r="CS551" s="76">
        <f t="shared" si="200"/>
        <v>0</v>
      </c>
    </row>
    <row r="552" spans="1:97" ht="18" customHeight="1" x14ac:dyDescent="0.25">
      <c r="A552" s="75">
        <f t="shared" si="201"/>
        <v>537</v>
      </c>
      <c r="B552" s="355"/>
      <c r="C552" s="355"/>
      <c r="D552" s="355"/>
      <c r="E552" s="355"/>
      <c r="F552" s="355"/>
      <c r="G552" s="355"/>
      <c r="H552" s="76">
        <f t="shared" si="181"/>
        <v>0</v>
      </c>
      <c r="I552" s="355"/>
      <c r="J552" s="355"/>
      <c r="K552" s="355"/>
      <c r="L552" s="355"/>
      <c r="M552" s="355"/>
      <c r="N552" s="355"/>
      <c r="O552" s="76">
        <f t="shared" si="182"/>
        <v>0</v>
      </c>
      <c r="P552" s="355"/>
      <c r="Q552" s="355"/>
      <c r="R552" s="355"/>
      <c r="S552" s="355"/>
      <c r="T552" s="355"/>
      <c r="U552" s="355"/>
      <c r="V552" s="76">
        <f t="shared" si="186"/>
        <v>0</v>
      </c>
      <c r="W552" s="355"/>
      <c r="X552" s="355"/>
      <c r="Y552" s="355"/>
      <c r="Z552" s="355"/>
      <c r="AA552" s="355"/>
      <c r="AB552" s="355"/>
      <c r="AC552" s="76">
        <f t="shared" si="187"/>
        <v>0</v>
      </c>
      <c r="AD552" s="355"/>
      <c r="AE552" s="355"/>
      <c r="AF552" s="355"/>
      <c r="AG552" s="355"/>
      <c r="AH552" s="355"/>
      <c r="AI552" s="355"/>
      <c r="AJ552" s="76">
        <f t="shared" si="183"/>
        <v>0</v>
      </c>
      <c r="AK552" s="355"/>
      <c r="AL552" s="355"/>
      <c r="AM552" s="355"/>
      <c r="AN552" s="355"/>
      <c r="AO552" s="355"/>
      <c r="AP552" s="355"/>
      <c r="AQ552" s="76">
        <f t="shared" si="184"/>
        <v>0</v>
      </c>
      <c r="AS552" s="75">
        <f t="shared" si="185"/>
        <v>537</v>
      </c>
      <c r="AT552" s="76">
        <f t="shared" si="188"/>
        <v>0</v>
      </c>
      <c r="AU552" s="76">
        <f t="shared" si="189"/>
        <v>0</v>
      </c>
      <c r="AV552" s="76">
        <f t="shared" si="190"/>
        <v>0</v>
      </c>
      <c r="AX552" s="75">
        <f t="shared" si="202"/>
        <v>537</v>
      </c>
      <c r="AY552" s="355"/>
      <c r="AZ552" s="355"/>
      <c r="BA552" s="355"/>
      <c r="BB552" s="355"/>
      <c r="BC552" s="355"/>
      <c r="BD552" s="355"/>
      <c r="BE552" s="76">
        <f t="shared" si="191"/>
        <v>0</v>
      </c>
      <c r="BF552" s="355"/>
      <c r="BG552" s="355"/>
      <c r="BH552" s="355"/>
      <c r="BI552" s="355"/>
      <c r="BJ552" s="355"/>
      <c r="BK552" s="355"/>
      <c r="BL552" s="76">
        <f t="shared" si="192"/>
        <v>0</v>
      </c>
      <c r="BM552" s="355"/>
      <c r="BN552" s="355"/>
      <c r="BO552" s="355"/>
      <c r="BP552" s="355"/>
      <c r="BQ552" s="355"/>
      <c r="BR552" s="355"/>
      <c r="BS552" s="76">
        <f t="shared" si="193"/>
        <v>0</v>
      </c>
      <c r="BT552" s="355"/>
      <c r="BU552" s="355"/>
      <c r="BV552" s="355"/>
      <c r="BW552" s="355"/>
      <c r="BX552" s="355"/>
      <c r="BY552" s="355"/>
      <c r="BZ552" s="76">
        <f t="shared" si="194"/>
        <v>0</v>
      </c>
      <c r="CA552" s="355"/>
      <c r="CB552" s="355"/>
      <c r="CC552" s="355"/>
      <c r="CD552" s="355"/>
      <c r="CE552" s="355"/>
      <c r="CF552" s="355"/>
      <c r="CG552" s="76">
        <f t="shared" si="195"/>
        <v>0</v>
      </c>
      <c r="CH552" s="355"/>
      <c r="CI552" s="355"/>
      <c r="CJ552" s="355"/>
      <c r="CK552" s="355"/>
      <c r="CL552" s="355"/>
      <c r="CM552" s="355"/>
      <c r="CN552" s="76">
        <f t="shared" si="196"/>
        <v>0</v>
      </c>
      <c r="CP552" s="75">
        <f t="shared" si="197"/>
        <v>537</v>
      </c>
      <c r="CQ552" s="76">
        <f t="shared" si="198"/>
        <v>0</v>
      </c>
      <c r="CR552" s="76">
        <f t="shared" si="199"/>
        <v>0</v>
      </c>
      <c r="CS552" s="76">
        <f t="shared" si="200"/>
        <v>0</v>
      </c>
    </row>
    <row r="553" spans="1:97" ht="18" customHeight="1" x14ac:dyDescent="0.25">
      <c r="A553" s="75">
        <f t="shared" si="201"/>
        <v>538</v>
      </c>
      <c r="B553" s="355"/>
      <c r="C553" s="355"/>
      <c r="D553" s="355"/>
      <c r="E553" s="355"/>
      <c r="F553" s="355"/>
      <c r="G553" s="355"/>
      <c r="H553" s="76">
        <f t="shared" si="181"/>
        <v>0</v>
      </c>
      <c r="I553" s="355"/>
      <c r="J553" s="355"/>
      <c r="K553" s="355"/>
      <c r="L553" s="355"/>
      <c r="M553" s="355"/>
      <c r="N553" s="355"/>
      <c r="O553" s="76">
        <f t="shared" si="182"/>
        <v>0</v>
      </c>
      <c r="P553" s="355"/>
      <c r="Q553" s="355"/>
      <c r="R553" s="355"/>
      <c r="S553" s="355"/>
      <c r="T553" s="355"/>
      <c r="U553" s="355"/>
      <c r="V553" s="76">
        <f t="shared" si="186"/>
        <v>0</v>
      </c>
      <c r="W553" s="355"/>
      <c r="X553" s="355"/>
      <c r="Y553" s="355"/>
      <c r="Z553" s="355"/>
      <c r="AA553" s="355"/>
      <c r="AB553" s="355"/>
      <c r="AC553" s="76">
        <f t="shared" si="187"/>
        <v>0</v>
      </c>
      <c r="AD553" s="355"/>
      <c r="AE553" s="355"/>
      <c r="AF553" s="355"/>
      <c r="AG553" s="355"/>
      <c r="AH553" s="355"/>
      <c r="AI553" s="355"/>
      <c r="AJ553" s="76">
        <f t="shared" si="183"/>
        <v>0</v>
      </c>
      <c r="AK553" s="355"/>
      <c r="AL553" s="355"/>
      <c r="AM553" s="355"/>
      <c r="AN553" s="355"/>
      <c r="AO553" s="355"/>
      <c r="AP553" s="355"/>
      <c r="AQ553" s="76">
        <f t="shared" si="184"/>
        <v>0</v>
      </c>
      <c r="AS553" s="75">
        <f t="shared" si="185"/>
        <v>538</v>
      </c>
      <c r="AT553" s="76">
        <f t="shared" si="188"/>
        <v>0</v>
      </c>
      <c r="AU553" s="76">
        <f t="shared" si="189"/>
        <v>0</v>
      </c>
      <c r="AV553" s="76">
        <f t="shared" si="190"/>
        <v>0</v>
      </c>
      <c r="AX553" s="75">
        <f t="shared" si="202"/>
        <v>538</v>
      </c>
      <c r="AY553" s="355"/>
      <c r="AZ553" s="355"/>
      <c r="BA553" s="355"/>
      <c r="BB553" s="355"/>
      <c r="BC553" s="355"/>
      <c r="BD553" s="355"/>
      <c r="BE553" s="76">
        <f t="shared" si="191"/>
        <v>0</v>
      </c>
      <c r="BF553" s="355"/>
      <c r="BG553" s="355"/>
      <c r="BH553" s="355"/>
      <c r="BI553" s="355"/>
      <c r="BJ553" s="355"/>
      <c r="BK553" s="355"/>
      <c r="BL553" s="76">
        <f t="shared" si="192"/>
        <v>0</v>
      </c>
      <c r="BM553" s="355"/>
      <c r="BN553" s="355"/>
      <c r="BO553" s="355"/>
      <c r="BP553" s="355"/>
      <c r="BQ553" s="355"/>
      <c r="BR553" s="355"/>
      <c r="BS553" s="76">
        <f t="shared" si="193"/>
        <v>0</v>
      </c>
      <c r="BT553" s="355"/>
      <c r="BU553" s="355"/>
      <c r="BV553" s="355"/>
      <c r="BW553" s="355"/>
      <c r="BX553" s="355"/>
      <c r="BY553" s="355"/>
      <c r="BZ553" s="76">
        <f t="shared" si="194"/>
        <v>0</v>
      </c>
      <c r="CA553" s="355"/>
      <c r="CB553" s="355"/>
      <c r="CC553" s="355"/>
      <c r="CD553" s="355"/>
      <c r="CE553" s="355"/>
      <c r="CF553" s="355"/>
      <c r="CG553" s="76">
        <f t="shared" si="195"/>
        <v>0</v>
      </c>
      <c r="CH553" s="355"/>
      <c r="CI553" s="355"/>
      <c r="CJ553" s="355"/>
      <c r="CK553" s="355"/>
      <c r="CL553" s="355"/>
      <c r="CM553" s="355"/>
      <c r="CN553" s="76">
        <f t="shared" si="196"/>
        <v>0</v>
      </c>
      <c r="CP553" s="75">
        <f t="shared" si="197"/>
        <v>538</v>
      </c>
      <c r="CQ553" s="76">
        <f t="shared" si="198"/>
        <v>0</v>
      </c>
      <c r="CR553" s="76">
        <f t="shared" si="199"/>
        <v>0</v>
      </c>
      <c r="CS553" s="76">
        <f t="shared" si="200"/>
        <v>0</v>
      </c>
    </row>
    <row r="554" spans="1:97" ht="18" customHeight="1" x14ac:dyDescent="0.25">
      <c r="A554" s="75">
        <f t="shared" si="201"/>
        <v>539</v>
      </c>
      <c r="B554" s="355"/>
      <c r="C554" s="355"/>
      <c r="D554" s="355"/>
      <c r="E554" s="355"/>
      <c r="F554" s="355"/>
      <c r="G554" s="355"/>
      <c r="H554" s="76">
        <f t="shared" si="181"/>
        <v>0</v>
      </c>
      <c r="I554" s="355"/>
      <c r="J554" s="355"/>
      <c r="K554" s="355"/>
      <c r="L554" s="355"/>
      <c r="M554" s="355"/>
      <c r="N554" s="355"/>
      <c r="O554" s="76">
        <f t="shared" si="182"/>
        <v>0</v>
      </c>
      <c r="P554" s="355"/>
      <c r="Q554" s="355"/>
      <c r="R554" s="355"/>
      <c r="S554" s="355"/>
      <c r="T554" s="355"/>
      <c r="U554" s="355"/>
      <c r="V554" s="76">
        <f t="shared" si="186"/>
        <v>0</v>
      </c>
      <c r="W554" s="355"/>
      <c r="X554" s="355"/>
      <c r="Y554" s="355"/>
      <c r="Z554" s="355"/>
      <c r="AA554" s="355"/>
      <c r="AB554" s="355"/>
      <c r="AC554" s="76">
        <f t="shared" si="187"/>
        <v>0</v>
      </c>
      <c r="AD554" s="355"/>
      <c r="AE554" s="355"/>
      <c r="AF554" s="355"/>
      <c r="AG554" s="355"/>
      <c r="AH554" s="355"/>
      <c r="AI554" s="355"/>
      <c r="AJ554" s="76">
        <f t="shared" si="183"/>
        <v>0</v>
      </c>
      <c r="AK554" s="355"/>
      <c r="AL554" s="355"/>
      <c r="AM554" s="355"/>
      <c r="AN554" s="355"/>
      <c r="AO554" s="355"/>
      <c r="AP554" s="355"/>
      <c r="AQ554" s="76">
        <f t="shared" si="184"/>
        <v>0</v>
      </c>
      <c r="AS554" s="75">
        <f t="shared" si="185"/>
        <v>539</v>
      </c>
      <c r="AT554" s="76">
        <f t="shared" si="188"/>
        <v>0</v>
      </c>
      <c r="AU554" s="76">
        <f t="shared" si="189"/>
        <v>0</v>
      </c>
      <c r="AV554" s="76">
        <f t="shared" si="190"/>
        <v>0</v>
      </c>
      <c r="AX554" s="75">
        <f t="shared" si="202"/>
        <v>539</v>
      </c>
      <c r="AY554" s="355"/>
      <c r="AZ554" s="355"/>
      <c r="BA554" s="355"/>
      <c r="BB554" s="355"/>
      <c r="BC554" s="355"/>
      <c r="BD554" s="355"/>
      <c r="BE554" s="76">
        <f t="shared" si="191"/>
        <v>0</v>
      </c>
      <c r="BF554" s="355"/>
      <c r="BG554" s="355"/>
      <c r="BH554" s="355"/>
      <c r="BI554" s="355"/>
      <c r="BJ554" s="355"/>
      <c r="BK554" s="355"/>
      <c r="BL554" s="76">
        <f t="shared" si="192"/>
        <v>0</v>
      </c>
      <c r="BM554" s="355"/>
      <c r="BN554" s="355"/>
      <c r="BO554" s="355"/>
      <c r="BP554" s="355"/>
      <c r="BQ554" s="355"/>
      <c r="BR554" s="355"/>
      <c r="BS554" s="76">
        <f t="shared" si="193"/>
        <v>0</v>
      </c>
      <c r="BT554" s="355"/>
      <c r="BU554" s="355"/>
      <c r="BV554" s="355"/>
      <c r="BW554" s="355"/>
      <c r="BX554" s="355"/>
      <c r="BY554" s="355"/>
      <c r="BZ554" s="76">
        <f t="shared" si="194"/>
        <v>0</v>
      </c>
      <c r="CA554" s="355"/>
      <c r="CB554" s="355"/>
      <c r="CC554" s="355"/>
      <c r="CD554" s="355"/>
      <c r="CE554" s="355"/>
      <c r="CF554" s="355"/>
      <c r="CG554" s="76">
        <f t="shared" si="195"/>
        <v>0</v>
      </c>
      <c r="CH554" s="355"/>
      <c r="CI554" s="355"/>
      <c r="CJ554" s="355"/>
      <c r="CK554" s="355"/>
      <c r="CL554" s="355"/>
      <c r="CM554" s="355"/>
      <c r="CN554" s="76">
        <f t="shared" si="196"/>
        <v>0</v>
      </c>
      <c r="CP554" s="75">
        <f t="shared" si="197"/>
        <v>539</v>
      </c>
      <c r="CQ554" s="76">
        <f t="shared" si="198"/>
        <v>0</v>
      </c>
      <c r="CR554" s="76">
        <f t="shared" si="199"/>
        <v>0</v>
      </c>
      <c r="CS554" s="76">
        <f t="shared" si="200"/>
        <v>0</v>
      </c>
    </row>
    <row r="555" spans="1:97" ht="18" customHeight="1" x14ac:dyDescent="0.25">
      <c r="A555" s="75">
        <f t="shared" si="201"/>
        <v>540</v>
      </c>
      <c r="B555" s="355"/>
      <c r="C555" s="355"/>
      <c r="D555" s="355"/>
      <c r="E555" s="355"/>
      <c r="F555" s="355"/>
      <c r="G555" s="355"/>
      <c r="H555" s="76">
        <f t="shared" si="181"/>
        <v>0</v>
      </c>
      <c r="I555" s="355"/>
      <c r="J555" s="355"/>
      <c r="K555" s="355"/>
      <c r="L555" s="355"/>
      <c r="M555" s="355"/>
      <c r="N555" s="355"/>
      <c r="O555" s="76">
        <f t="shared" si="182"/>
        <v>0</v>
      </c>
      <c r="P555" s="355"/>
      <c r="Q555" s="355"/>
      <c r="R555" s="355"/>
      <c r="S555" s="355"/>
      <c r="T555" s="355"/>
      <c r="U555" s="355"/>
      <c r="V555" s="76">
        <f t="shared" si="186"/>
        <v>0</v>
      </c>
      <c r="W555" s="355"/>
      <c r="X555" s="355"/>
      <c r="Y555" s="355"/>
      <c r="Z555" s="355"/>
      <c r="AA555" s="355"/>
      <c r="AB555" s="355"/>
      <c r="AC555" s="76">
        <f t="shared" si="187"/>
        <v>0</v>
      </c>
      <c r="AD555" s="355"/>
      <c r="AE555" s="355"/>
      <c r="AF555" s="355"/>
      <c r="AG555" s="355"/>
      <c r="AH555" s="355"/>
      <c r="AI555" s="355"/>
      <c r="AJ555" s="76">
        <f t="shared" si="183"/>
        <v>0</v>
      </c>
      <c r="AK555" s="355"/>
      <c r="AL555" s="355"/>
      <c r="AM555" s="355"/>
      <c r="AN555" s="355"/>
      <c r="AO555" s="355"/>
      <c r="AP555" s="355"/>
      <c r="AQ555" s="76">
        <f t="shared" si="184"/>
        <v>0</v>
      </c>
      <c r="AS555" s="75">
        <f t="shared" si="185"/>
        <v>540</v>
      </c>
      <c r="AT555" s="76">
        <f t="shared" si="188"/>
        <v>0</v>
      </c>
      <c r="AU555" s="76">
        <f t="shared" si="189"/>
        <v>0</v>
      </c>
      <c r="AV555" s="76">
        <f t="shared" si="190"/>
        <v>0</v>
      </c>
      <c r="AX555" s="75">
        <f t="shared" si="202"/>
        <v>540</v>
      </c>
      <c r="AY555" s="355"/>
      <c r="AZ555" s="355"/>
      <c r="BA555" s="355"/>
      <c r="BB555" s="355"/>
      <c r="BC555" s="355"/>
      <c r="BD555" s="355"/>
      <c r="BE555" s="76">
        <f t="shared" si="191"/>
        <v>0</v>
      </c>
      <c r="BF555" s="355"/>
      <c r="BG555" s="355"/>
      <c r="BH555" s="355"/>
      <c r="BI555" s="355"/>
      <c r="BJ555" s="355"/>
      <c r="BK555" s="355"/>
      <c r="BL555" s="76">
        <f t="shared" si="192"/>
        <v>0</v>
      </c>
      <c r="BM555" s="355"/>
      <c r="BN555" s="355"/>
      <c r="BO555" s="355"/>
      <c r="BP555" s="355"/>
      <c r="BQ555" s="355"/>
      <c r="BR555" s="355"/>
      <c r="BS555" s="76">
        <f t="shared" si="193"/>
        <v>0</v>
      </c>
      <c r="BT555" s="355"/>
      <c r="BU555" s="355"/>
      <c r="BV555" s="355"/>
      <c r="BW555" s="355"/>
      <c r="BX555" s="355"/>
      <c r="BY555" s="355"/>
      <c r="BZ555" s="76">
        <f t="shared" si="194"/>
        <v>0</v>
      </c>
      <c r="CA555" s="355"/>
      <c r="CB555" s="355"/>
      <c r="CC555" s="355"/>
      <c r="CD555" s="355"/>
      <c r="CE555" s="355"/>
      <c r="CF555" s="355"/>
      <c r="CG555" s="76">
        <f t="shared" si="195"/>
        <v>0</v>
      </c>
      <c r="CH555" s="355"/>
      <c r="CI555" s="355"/>
      <c r="CJ555" s="355"/>
      <c r="CK555" s="355"/>
      <c r="CL555" s="355"/>
      <c r="CM555" s="355"/>
      <c r="CN555" s="76">
        <f t="shared" si="196"/>
        <v>0</v>
      </c>
      <c r="CP555" s="75">
        <f t="shared" si="197"/>
        <v>540</v>
      </c>
      <c r="CQ555" s="76">
        <f t="shared" si="198"/>
        <v>0</v>
      </c>
      <c r="CR555" s="76">
        <f t="shared" si="199"/>
        <v>0</v>
      </c>
      <c r="CS555" s="76">
        <f t="shared" si="200"/>
        <v>0</v>
      </c>
    </row>
    <row r="556" spans="1:97" ht="18" customHeight="1" x14ac:dyDescent="0.25">
      <c r="A556" s="75">
        <f t="shared" si="201"/>
        <v>541</v>
      </c>
      <c r="B556" s="355"/>
      <c r="C556" s="355"/>
      <c r="D556" s="355"/>
      <c r="E556" s="355"/>
      <c r="F556" s="355"/>
      <c r="G556" s="355"/>
      <c r="H556" s="76">
        <f t="shared" si="181"/>
        <v>0</v>
      </c>
      <c r="I556" s="355"/>
      <c r="J556" s="355"/>
      <c r="K556" s="355"/>
      <c r="L556" s="355"/>
      <c r="M556" s="355"/>
      <c r="N556" s="355"/>
      <c r="O556" s="76">
        <f t="shared" si="182"/>
        <v>0</v>
      </c>
      <c r="P556" s="355"/>
      <c r="Q556" s="355"/>
      <c r="R556" s="355"/>
      <c r="S556" s="355"/>
      <c r="T556" s="355"/>
      <c r="U556" s="355"/>
      <c r="V556" s="76">
        <f t="shared" si="186"/>
        <v>0</v>
      </c>
      <c r="W556" s="355"/>
      <c r="X556" s="355"/>
      <c r="Y556" s="355"/>
      <c r="Z556" s="355"/>
      <c r="AA556" s="355"/>
      <c r="AB556" s="355"/>
      <c r="AC556" s="76">
        <f t="shared" si="187"/>
        <v>0</v>
      </c>
      <c r="AD556" s="355"/>
      <c r="AE556" s="355"/>
      <c r="AF556" s="355"/>
      <c r="AG556" s="355"/>
      <c r="AH556" s="355"/>
      <c r="AI556" s="355"/>
      <c r="AJ556" s="76">
        <f t="shared" si="183"/>
        <v>0</v>
      </c>
      <c r="AK556" s="355"/>
      <c r="AL556" s="355"/>
      <c r="AM556" s="355"/>
      <c r="AN556" s="355"/>
      <c r="AO556" s="355"/>
      <c r="AP556" s="355"/>
      <c r="AQ556" s="76">
        <f t="shared" si="184"/>
        <v>0</v>
      </c>
      <c r="AS556" s="75">
        <f t="shared" si="185"/>
        <v>541</v>
      </c>
      <c r="AT556" s="76">
        <f t="shared" si="188"/>
        <v>0</v>
      </c>
      <c r="AU556" s="76">
        <f t="shared" si="189"/>
        <v>0</v>
      </c>
      <c r="AV556" s="76">
        <f t="shared" si="190"/>
        <v>0</v>
      </c>
      <c r="AX556" s="75">
        <f t="shared" si="202"/>
        <v>541</v>
      </c>
      <c r="AY556" s="355"/>
      <c r="AZ556" s="355"/>
      <c r="BA556" s="355"/>
      <c r="BB556" s="355"/>
      <c r="BC556" s="355"/>
      <c r="BD556" s="355"/>
      <c r="BE556" s="76">
        <f t="shared" si="191"/>
        <v>0</v>
      </c>
      <c r="BF556" s="355"/>
      <c r="BG556" s="355"/>
      <c r="BH556" s="355"/>
      <c r="BI556" s="355"/>
      <c r="BJ556" s="355"/>
      <c r="BK556" s="355"/>
      <c r="BL556" s="76">
        <f t="shared" si="192"/>
        <v>0</v>
      </c>
      <c r="BM556" s="355"/>
      <c r="BN556" s="355"/>
      <c r="BO556" s="355"/>
      <c r="BP556" s="355"/>
      <c r="BQ556" s="355"/>
      <c r="BR556" s="355"/>
      <c r="BS556" s="76">
        <f t="shared" si="193"/>
        <v>0</v>
      </c>
      <c r="BT556" s="355"/>
      <c r="BU556" s="355"/>
      <c r="BV556" s="355"/>
      <c r="BW556" s="355"/>
      <c r="BX556" s="355"/>
      <c r="BY556" s="355"/>
      <c r="BZ556" s="76">
        <f t="shared" si="194"/>
        <v>0</v>
      </c>
      <c r="CA556" s="355"/>
      <c r="CB556" s="355"/>
      <c r="CC556" s="355"/>
      <c r="CD556" s="355"/>
      <c r="CE556" s="355"/>
      <c r="CF556" s="355"/>
      <c r="CG556" s="76">
        <f t="shared" si="195"/>
        <v>0</v>
      </c>
      <c r="CH556" s="355"/>
      <c r="CI556" s="355"/>
      <c r="CJ556" s="355"/>
      <c r="CK556" s="355"/>
      <c r="CL556" s="355"/>
      <c r="CM556" s="355"/>
      <c r="CN556" s="76">
        <f t="shared" si="196"/>
        <v>0</v>
      </c>
      <c r="CP556" s="75">
        <f t="shared" si="197"/>
        <v>541</v>
      </c>
      <c r="CQ556" s="76">
        <f t="shared" si="198"/>
        <v>0</v>
      </c>
      <c r="CR556" s="76">
        <f t="shared" si="199"/>
        <v>0</v>
      </c>
      <c r="CS556" s="76">
        <f t="shared" si="200"/>
        <v>0</v>
      </c>
    </row>
    <row r="557" spans="1:97" ht="18" customHeight="1" x14ac:dyDescent="0.25">
      <c r="A557" s="75">
        <f t="shared" si="201"/>
        <v>542</v>
      </c>
      <c r="B557" s="355"/>
      <c r="C557" s="355"/>
      <c r="D557" s="355"/>
      <c r="E557" s="355"/>
      <c r="F557" s="355"/>
      <c r="G557" s="355"/>
      <c r="H557" s="76">
        <f t="shared" si="181"/>
        <v>0</v>
      </c>
      <c r="I557" s="355"/>
      <c r="J557" s="355"/>
      <c r="K557" s="355"/>
      <c r="L557" s="355"/>
      <c r="M557" s="355"/>
      <c r="N557" s="355"/>
      <c r="O557" s="76">
        <f t="shared" si="182"/>
        <v>0</v>
      </c>
      <c r="P557" s="355"/>
      <c r="Q557" s="355"/>
      <c r="R557" s="355"/>
      <c r="S557" s="355"/>
      <c r="T557" s="355"/>
      <c r="U557" s="355"/>
      <c r="V557" s="76">
        <f t="shared" si="186"/>
        <v>0</v>
      </c>
      <c r="W557" s="355"/>
      <c r="X557" s="355"/>
      <c r="Y557" s="355"/>
      <c r="Z557" s="355"/>
      <c r="AA557" s="355"/>
      <c r="AB557" s="355"/>
      <c r="AC557" s="76">
        <f t="shared" si="187"/>
        <v>0</v>
      </c>
      <c r="AD557" s="355"/>
      <c r="AE557" s="355"/>
      <c r="AF557" s="355"/>
      <c r="AG557" s="355"/>
      <c r="AH557" s="355"/>
      <c r="AI557" s="355"/>
      <c r="AJ557" s="76">
        <f t="shared" si="183"/>
        <v>0</v>
      </c>
      <c r="AK557" s="355"/>
      <c r="AL557" s="355"/>
      <c r="AM557" s="355"/>
      <c r="AN557" s="355"/>
      <c r="AO557" s="355"/>
      <c r="AP557" s="355"/>
      <c r="AQ557" s="76">
        <f t="shared" si="184"/>
        <v>0</v>
      </c>
      <c r="AS557" s="75">
        <f t="shared" si="185"/>
        <v>542</v>
      </c>
      <c r="AT557" s="76">
        <f t="shared" si="188"/>
        <v>0</v>
      </c>
      <c r="AU557" s="76">
        <f t="shared" si="189"/>
        <v>0</v>
      </c>
      <c r="AV557" s="76">
        <f t="shared" si="190"/>
        <v>0</v>
      </c>
      <c r="AX557" s="75">
        <f t="shared" si="202"/>
        <v>542</v>
      </c>
      <c r="AY557" s="355"/>
      <c r="AZ557" s="355"/>
      <c r="BA557" s="355"/>
      <c r="BB557" s="355"/>
      <c r="BC557" s="355"/>
      <c r="BD557" s="355"/>
      <c r="BE557" s="76">
        <f t="shared" si="191"/>
        <v>0</v>
      </c>
      <c r="BF557" s="355"/>
      <c r="BG557" s="355"/>
      <c r="BH557" s="355"/>
      <c r="BI557" s="355"/>
      <c r="BJ557" s="355"/>
      <c r="BK557" s="355"/>
      <c r="BL557" s="76">
        <f t="shared" si="192"/>
        <v>0</v>
      </c>
      <c r="BM557" s="355"/>
      <c r="BN557" s="355"/>
      <c r="BO557" s="355"/>
      <c r="BP557" s="355"/>
      <c r="BQ557" s="355"/>
      <c r="BR557" s="355"/>
      <c r="BS557" s="76">
        <f t="shared" si="193"/>
        <v>0</v>
      </c>
      <c r="BT557" s="355"/>
      <c r="BU557" s="355"/>
      <c r="BV557" s="355"/>
      <c r="BW557" s="355"/>
      <c r="BX557" s="355"/>
      <c r="BY557" s="355"/>
      <c r="BZ557" s="76">
        <f t="shared" si="194"/>
        <v>0</v>
      </c>
      <c r="CA557" s="355"/>
      <c r="CB557" s="355"/>
      <c r="CC557" s="355"/>
      <c r="CD557" s="355"/>
      <c r="CE557" s="355"/>
      <c r="CF557" s="355"/>
      <c r="CG557" s="76">
        <f t="shared" si="195"/>
        <v>0</v>
      </c>
      <c r="CH557" s="355"/>
      <c r="CI557" s="355"/>
      <c r="CJ557" s="355"/>
      <c r="CK557" s="355"/>
      <c r="CL557" s="355"/>
      <c r="CM557" s="355"/>
      <c r="CN557" s="76">
        <f t="shared" si="196"/>
        <v>0</v>
      </c>
      <c r="CP557" s="75">
        <f t="shared" si="197"/>
        <v>542</v>
      </c>
      <c r="CQ557" s="76">
        <f t="shared" si="198"/>
        <v>0</v>
      </c>
      <c r="CR557" s="76">
        <f t="shared" si="199"/>
        <v>0</v>
      </c>
      <c r="CS557" s="76">
        <f t="shared" si="200"/>
        <v>0</v>
      </c>
    </row>
    <row r="558" spans="1:97" ht="18" customHeight="1" x14ac:dyDescent="0.25">
      <c r="A558" s="75">
        <f t="shared" si="201"/>
        <v>543</v>
      </c>
      <c r="B558" s="355"/>
      <c r="C558" s="355"/>
      <c r="D558" s="355"/>
      <c r="E558" s="355"/>
      <c r="F558" s="355"/>
      <c r="G558" s="355"/>
      <c r="H558" s="76">
        <f t="shared" si="181"/>
        <v>0</v>
      </c>
      <c r="I558" s="355"/>
      <c r="J558" s="355"/>
      <c r="K558" s="355"/>
      <c r="L558" s="355"/>
      <c r="M558" s="355"/>
      <c r="N558" s="355"/>
      <c r="O558" s="76">
        <f t="shared" si="182"/>
        <v>0</v>
      </c>
      <c r="P558" s="355"/>
      <c r="Q558" s="355"/>
      <c r="R558" s="355"/>
      <c r="S558" s="355"/>
      <c r="T558" s="355"/>
      <c r="U558" s="355"/>
      <c r="V558" s="76">
        <f t="shared" si="186"/>
        <v>0</v>
      </c>
      <c r="W558" s="355"/>
      <c r="X558" s="355"/>
      <c r="Y558" s="355"/>
      <c r="Z558" s="355"/>
      <c r="AA558" s="355"/>
      <c r="AB558" s="355"/>
      <c r="AC558" s="76">
        <f t="shared" si="187"/>
        <v>0</v>
      </c>
      <c r="AD558" s="355"/>
      <c r="AE558" s="355"/>
      <c r="AF558" s="355"/>
      <c r="AG558" s="355"/>
      <c r="AH558" s="355"/>
      <c r="AI558" s="355"/>
      <c r="AJ558" s="76">
        <f t="shared" si="183"/>
        <v>0</v>
      </c>
      <c r="AK558" s="355"/>
      <c r="AL558" s="355"/>
      <c r="AM558" s="355"/>
      <c r="AN558" s="355"/>
      <c r="AO558" s="355"/>
      <c r="AP558" s="355"/>
      <c r="AQ558" s="76">
        <f t="shared" si="184"/>
        <v>0</v>
      </c>
      <c r="AS558" s="75">
        <f t="shared" si="185"/>
        <v>543</v>
      </c>
      <c r="AT558" s="76">
        <f t="shared" si="188"/>
        <v>0</v>
      </c>
      <c r="AU558" s="76">
        <f t="shared" si="189"/>
        <v>0</v>
      </c>
      <c r="AV558" s="76">
        <f t="shared" si="190"/>
        <v>0</v>
      </c>
      <c r="AX558" s="75">
        <f t="shared" si="202"/>
        <v>543</v>
      </c>
      <c r="AY558" s="355"/>
      <c r="AZ558" s="355"/>
      <c r="BA558" s="355"/>
      <c r="BB558" s="355"/>
      <c r="BC558" s="355"/>
      <c r="BD558" s="355"/>
      <c r="BE558" s="76">
        <f t="shared" si="191"/>
        <v>0</v>
      </c>
      <c r="BF558" s="355"/>
      <c r="BG558" s="355"/>
      <c r="BH558" s="355"/>
      <c r="BI558" s="355"/>
      <c r="BJ558" s="355"/>
      <c r="BK558" s="355"/>
      <c r="BL558" s="76">
        <f t="shared" si="192"/>
        <v>0</v>
      </c>
      <c r="BM558" s="355"/>
      <c r="BN558" s="355"/>
      <c r="BO558" s="355"/>
      <c r="BP558" s="355"/>
      <c r="BQ558" s="355"/>
      <c r="BR558" s="355"/>
      <c r="BS558" s="76">
        <f t="shared" si="193"/>
        <v>0</v>
      </c>
      <c r="BT558" s="355"/>
      <c r="BU558" s="355"/>
      <c r="BV558" s="355"/>
      <c r="BW558" s="355"/>
      <c r="BX558" s="355"/>
      <c r="BY558" s="355"/>
      <c r="BZ558" s="76">
        <f t="shared" si="194"/>
        <v>0</v>
      </c>
      <c r="CA558" s="355"/>
      <c r="CB558" s="355"/>
      <c r="CC558" s="355"/>
      <c r="CD558" s="355"/>
      <c r="CE558" s="355"/>
      <c r="CF558" s="355"/>
      <c r="CG558" s="76">
        <f t="shared" si="195"/>
        <v>0</v>
      </c>
      <c r="CH558" s="355"/>
      <c r="CI558" s="355"/>
      <c r="CJ558" s="355"/>
      <c r="CK558" s="355"/>
      <c r="CL558" s="355"/>
      <c r="CM558" s="355"/>
      <c r="CN558" s="76">
        <f t="shared" si="196"/>
        <v>0</v>
      </c>
      <c r="CP558" s="75">
        <f t="shared" si="197"/>
        <v>543</v>
      </c>
      <c r="CQ558" s="76">
        <f t="shared" si="198"/>
        <v>0</v>
      </c>
      <c r="CR558" s="76">
        <f t="shared" si="199"/>
        <v>0</v>
      </c>
      <c r="CS558" s="76">
        <f t="shared" si="200"/>
        <v>0</v>
      </c>
    </row>
    <row r="559" spans="1:97" ht="18" customHeight="1" x14ac:dyDescent="0.25">
      <c r="A559" s="75">
        <f t="shared" si="201"/>
        <v>544</v>
      </c>
      <c r="B559" s="355"/>
      <c r="C559" s="355"/>
      <c r="D559" s="355"/>
      <c r="E559" s="355"/>
      <c r="F559" s="355"/>
      <c r="G559" s="355"/>
      <c r="H559" s="76">
        <f t="shared" si="181"/>
        <v>0</v>
      </c>
      <c r="I559" s="355"/>
      <c r="J559" s="355"/>
      <c r="K559" s="355"/>
      <c r="L559" s="355"/>
      <c r="M559" s="355"/>
      <c r="N559" s="355"/>
      <c r="O559" s="76">
        <f t="shared" si="182"/>
        <v>0</v>
      </c>
      <c r="P559" s="355"/>
      <c r="Q559" s="355"/>
      <c r="R559" s="355"/>
      <c r="S559" s="355"/>
      <c r="T559" s="355"/>
      <c r="U559" s="355"/>
      <c r="V559" s="76">
        <f t="shared" si="186"/>
        <v>0</v>
      </c>
      <c r="W559" s="355"/>
      <c r="X559" s="355"/>
      <c r="Y559" s="355"/>
      <c r="Z559" s="355"/>
      <c r="AA559" s="355"/>
      <c r="AB559" s="355"/>
      <c r="AC559" s="76">
        <f t="shared" si="187"/>
        <v>0</v>
      </c>
      <c r="AD559" s="355"/>
      <c r="AE559" s="355"/>
      <c r="AF559" s="355"/>
      <c r="AG559" s="355"/>
      <c r="AH559" s="355"/>
      <c r="AI559" s="355"/>
      <c r="AJ559" s="76">
        <f t="shared" si="183"/>
        <v>0</v>
      </c>
      <c r="AK559" s="355"/>
      <c r="AL559" s="355"/>
      <c r="AM559" s="355"/>
      <c r="AN559" s="355"/>
      <c r="AO559" s="355"/>
      <c r="AP559" s="355"/>
      <c r="AQ559" s="76">
        <f t="shared" si="184"/>
        <v>0</v>
      </c>
      <c r="AS559" s="75">
        <f t="shared" si="185"/>
        <v>544</v>
      </c>
      <c r="AT559" s="76">
        <f t="shared" si="188"/>
        <v>0</v>
      </c>
      <c r="AU559" s="76">
        <f t="shared" si="189"/>
        <v>0</v>
      </c>
      <c r="AV559" s="76">
        <f t="shared" si="190"/>
        <v>0</v>
      </c>
      <c r="AX559" s="75">
        <f t="shared" si="202"/>
        <v>544</v>
      </c>
      <c r="AY559" s="355"/>
      <c r="AZ559" s="355"/>
      <c r="BA559" s="355"/>
      <c r="BB559" s="355"/>
      <c r="BC559" s="355"/>
      <c r="BD559" s="355"/>
      <c r="BE559" s="76">
        <f t="shared" si="191"/>
        <v>0</v>
      </c>
      <c r="BF559" s="355"/>
      <c r="BG559" s="355"/>
      <c r="BH559" s="355"/>
      <c r="BI559" s="355"/>
      <c r="BJ559" s="355"/>
      <c r="BK559" s="355"/>
      <c r="BL559" s="76">
        <f t="shared" si="192"/>
        <v>0</v>
      </c>
      <c r="BM559" s="355"/>
      <c r="BN559" s="355"/>
      <c r="BO559" s="355"/>
      <c r="BP559" s="355"/>
      <c r="BQ559" s="355"/>
      <c r="BR559" s="355"/>
      <c r="BS559" s="76">
        <f t="shared" si="193"/>
        <v>0</v>
      </c>
      <c r="BT559" s="355"/>
      <c r="BU559" s="355"/>
      <c r="BV559" s="355"/>
      <c r="BW559" s="355"/>
      <c r="BX559" s="355"/>
      <c r="BY559" s="355"/>
      <c r="BZ559" s="76">
        <f t="shared" si="194"/>
        <v>0</v>
      </c>
      <c r="CA559" s="355"/>
      <c r="CB559" s="355"/>
      <c r="CC559" s="355"/>
      <c r="CD559" s="355"/>
      <c r="CE559" s="355"/>
      <c r="CF559" s="355"/>
      <c r="CG559" s="76">
        <f t="shared" si="195"/>
        <v>0</v>
      </c>
      <c r="CH559" s="355"/>
      <c r="CI559" s="355"/>
      <c r="CJ559" s="355"/>
      <c r="CK559" s="355"/>
      <c r="CL559" s="355"/>
      <c r="CM559" s="355"/>
      <c r="CN559" s="76">
        <f t="shared" si="196"/>
        <v>0</v>
      </c>
      <c r="CP559" s="75">
        <f t="shared" si="197"/>
        <v>544</v>
      </c>
      <c r="CQ559" s="76">
        <f t="shared" si="198"/>
        <v>0</v>
      </c>
      <c r="CR559" s="76">
        <f t="shared" si="199"/>
        <v>0</v>
      </c>
      <c r="CS559" s="76">
        <f t="shared" si="200"/>
        <v>0</v>
      </c>
    </row>
    <row r="560" spans="1:97" ht="18" customHeight="1" x14ac:dyDescent="0.25">
      <c r="A560" s="75">
        <f t="shared" si="201"/>
        <v>545</v>
      </c>
      <c r="B560" s="355"/>
      <c r="C560" s="355"/>
      <c r="D560" s="355"/>
      <c r="E560" s="355"/>
      <c r="F560" s="355"/>
      <c r="G560" s="355"/>
      <c r="H560" s="76">
        <f t="shared" si="181"/>
        <v>0</v>
      </c>
      <c r="I560" s="355"/>
      <c r="J560" s="355"/>
      <c r="K560" s="355"/>
      <c r="L560" s="355"/>
      <c r="M560" s="355"/>
      <c r="N560" s="355"/>
      <c r="O560" s="76">
        <f t="shared" si="182"/>
        <v>0</v>
      </c>
      <c r="P560" s="355"/>
      <c r="Q560" s="355"/>
      <c r="R560" s="355"/>
      <c r="S560" s="355"/>
      <c r="T560" s="355"/>
      <c r="U560" s="355"/>
      <c r="V560" s="76">
        <f t="shared" si="186"/>
        <v>0</v>
      </c>
      <c r="W560" s="355"/>
      <c r="X560" s="355"/>
      <c r="Y560" s="355"/>
      <c r="Z560" s="355"/>
      <c r="AA560" s="355"/>
      <c r="AB560" s="355"/>
      <c r="AC560" s="76">
        <f t="shared" si="187"/>
        <v>0</v>
      </c>
      <c r="AD560" s="355"/>
      <c r="AE560" s="355"/>
      <c r="AF560" s="355"/>
      <c r="AG560" s="355"/>
      <c r="AH560" s="355"/>
      <c r="AI560" s="355"/>
      <c r="AJ560" s="76">
        <f t="shared" si="183"/>
        <v>0</v>
      </c>
      <c r="AK560" s="355"/>
      <c r="AL560" s="355"/>
      <c r="AM560" s="355"/>
      <c r="AN560" s="355"/>
      <c r="AO560" s="355"/>
      <c r="AP560" s="355"/>
      <c r="AQ560" s="76">
        <f t="shared" si="184"/>
        <v>0</v>
      </c>
      <c r="AS560" s="75">
        <f t="shared" si="185"/>
        <v>545</v>
      </c>
      <c r="AT560" s="76">
        <f t="shared" si="188"/>
        <v>0</v>
      </c>
      <c r="AU560" s="76">
        <f t="shared" si="189"/>
        <v>0</v>
      </c>
      <c r="AV560" s="76">
        <f t="shared" si="190"/>
        <v>0</v>
      </c>
      <c r="AX560" s="75">
        <f t="shared" si="202"/>
        <v>545</v>
      </c>
      <c r="AY560" s="355"/>
      <c r="AZ560" s="355"/>
      <c r="BA560" s="355"/>
      <c r="BB560" s="355"/>
      <c r="BC560" s="355"/>
      <c r="BD560" s="355"/>
      <c r="BE560" s="76">
        <f t="shared" si="191"/>
        <v>0</v>
      </c>
      <c r="BF560" s="355"/>
      <c r="BG560" s="355"/>
      <c r="BH560" s="355"/>
      <c r="BI560" s="355"/>
      <c r="BJ560" s="355"/>
      <c r="BK560" s="355"/>
      <c r="BL560" s="76">
        <f t="shared" si="192"/>
        <v>0</v>
      </c>
      <c r="BM560" s="355"/>
      <c r="BN560" s="355"/>
      <c r="BO560" s="355"/>
      <c r="BP560" s="355"/>
      <c r="BQ560" s="355"/>
      <c r="BR560" s="355"/>
      <c r="BS560" s="76">
        <f t="shared" si="193"/>
        <v>0</v>
      </c>
      <c r="BT560" s="355"/>
      <c r="BU560" s="355"/>
      <c r="BV560" s="355"/>
      <c r="BW560" s="355"/>
      <c r="BX560" s="355"/>
      <c r="BY560" s="355"/>
      <c r="BZ560" s="76">
        <f t="shared" si="194"/>
        <v>0</v>
      </c>
      <c r="CA560" s="355"/>
      <c r="CB560" s="355"/>
      <c r="CC560" s="355"/>
      <c r="CD560" s="355"/>
      <c r="CE560" s="355"/>
      <c r="CF560" s="355"/>
      <c r="CG560" s="76">
        <f t="shared" si="195"/>
        <v>0</v>
      </c>
      <c r="CH560" s="355"/>
      <c r="CI560" s="355"/>
      <c r="CJ560" s="355"/>
      <c r="CK560" s="355"/>
      <c r="CL560" s="355"/>
      <c r="CM560" s="355"/>
      <c r="CN560" s="76">
        <f t="shared" si="196"/>
        <v>0</v>
      </c>
      <c r="CP560" s="75">
        <f t="shared" si="197"/>
        <v>545</v>
      </c>
      <c r="CQ560" s="76">
        <f t="shared" si="198"/>
        <v>0</v>
      </c>
      <c r="CR560" s="76">
        <f t="shared" si="199"/>
        <v>0</v>
      </c>
      <c r="CS560" s="76">
        <f t="shared" si="200"/>
        <v>0</v>
      </c>
    </row>
    <row r="561" spans="1:97" ht="18" customHeight="1" x14ac:dyDescent="0.25">
      <c r="A561" s="75">
        <f t="shared" si="201"/>
        <v>546</v>
      </c>
      <c r="B561" s="355"/>
      <c r="C561" s="355"/>
      <c r="D561" s="355"/>
      <c r="E561" s="355"/>
      <c r="F561" s="355"/>
      <c r="G561" s="355"/>
      <c r="H561" s="76">
        <f t="shared" si="181"/>
        <v>0</v>
      </c>
      <c r="I561" s="355"/>
      <c r="J561" s="355"/>
      <c r="K561" s="355"/>
      <c r="L561" s="355"/>
      <c r="M561" s="355"/>
      <c r="N561" s="355"/>
      <c r="O561" s="76">
        <f t="shared" si="182"/>
        <v>0</v>
      </c>
      <c r="P561" s="355"/>
      <c r="Q561" s="355"/>
      <c r="R561" s="355"/>
      <c r="S561" s="355"/>
      <c r="T561" s="355"/>
      <c r="U561" s="355"/>
      <c r="V561" s="76">
        <f t="shared" si="186"/>
        <v>0</v>
      </c>
      <c r="W561" s="355"/>
      <c r="X561" s="355"/>
      <c r="Y561" s="355"/>
      <c r="Z561" s="355"/>
      <c r="AA561" s="355"/>
      <c r="AB561" s="355"/>
      <c r="AC561" s="76">
        <f t="shared" si="187"/>
        <v>0</v>
      </c>
      <c r="AD561" s="355"/>
      <c r="AE561" s="355"/>
      <c r="AF561" s="355"/>
      <c r="AG561" s="355"/>
      <c r="AH561" s="355"/>
      <c r="AI561" s="355"/>
      <c r="AJ561" s="76">
        <f t="shared" si="183"/>
        <v>0</v>
      </c>
      <c r="AK561" s="355"/>
      <c r="AL561" s="355"/>
      <c r="AM561" s="355"/>
      <c r="AN561" s="355"/>
      <c r="AO561" s="355"/>
      <c r="AP561" s="355"/>
      <c r="AQ561" s="76">
        <f t="shared" si="184"/>
        <v>0</v>
      </c>
      <c r="AS561" s="75">
        <f t="shared" si="185"/>
        <v>546</v>
      </c>
      <c r="AT561" s="76">
        <f t="shared" si="188"/>
        <v>0</v>
      </c>
      <c r="AU561" s="76">
        <f t="shared" si="189"/>
        <v>0</v>
      </c>
      <c r="AV561" s="76">
        <f t="shared" si="190"/>
        <v>0</v>
      </c>
      <c r="AX561" s="75">
        <f t="shared" si="202"/>
        <v>546</v>
      </c>
      <c r="AY561" s="355"/>
      <c r="AZ561" s="355"/>
      <c r="BA561" s="355"/>
      <c r="BB561" s="355"/>
      <c r="BC561" s="355"/>
      <c r="BD561" s="355"/>
      <c r="BE561" s="76">
        <f t="shared" si="191"/>
        <v>0</v>
      </c>
      <c r="BF561" s="355"/>
      <c r="BG561" s="355"/>
      <c r="BH561" s="355"/>
      <c r="BI561" s="355"/>
      <c r="BJ561" s="355"/>
      <c r="BK561" s="355"/>
      <c r="BL561" s="76">
        <f t="shared" si="192"/>
        <v>0</v>
      </c>
      <c r="BM561" s="355"/>
      <c r="BN561" s="355"/>
      <c r="BO561" s="355"/>
      <c r="BP561" s="355"/>
      <c r="BQ561" s="355"/>
      <c r="BR561" s="355"/>
      <c r="BS561" s="76">
        <f t="shared" si="193"/>
        <v>0</v>
      </c>
      <c r="BT561" s="355"/>
      <c r="BU561" s="355"/>
      <c r="BV561" s="355"/>
      <c r="BW561" s="355"/>
      <c r="BX561" s="355"/>
      <c r="BY561" s="355"/>
      <c r="BZ561" s="76">
        <f t="shared" si="194"/>
        <v>0</v>
      </c>
      <c r="CA561" s="355"/>
      <c r="CB561" s="355"/>
      <c r="CC561" s="355"/>
      <c r="CD561" s="355"/>
      <c r="CE561" s="355"/>
      <c r="CF561" s="355"/>
      <c r="CG561" s="76">
        <f t="shared" si="195"/>
        <v>0</v>
      </c>
      <c r="CH561" s="355"/>
      <c r="CI561" s="355"/>
      <c r="CJ561" s="355"/>
      <c r="CK561" s="355"/>
      <c r="CL561" s="355"/>
      <c r="CM561" s="355"/>
      <c r="CN561" s="76">
        <f t="shared" si="196"/>
        <v>0</v>
      </c>
      <c r="CP561" s="75">
        <f t="shared" si="197"/>
        <v>546</v>
      </c>
      <c r="CQ561" s="76">
        <f t="shared" si="198"/>
        <v>0</v>
      </c>
      <c r="CR561" s="76">
        <f t="shared" si="199"/>
        <v>0</v>
      </c>
      <c r="CS561" s="76">
        <f t="shared" si="200"/>
        <v>0</v>
      </c>
    </row>
    <row r="562" spans="1:97" ht="18" customHeight="1" x14ac:dyDescent="0.25">
      <c r="A562" s="75">
        <f t="shared" si="201"/>
        <v>547</v>
      </c>
      <c r="B562" s="355"/>
      <c r="C562" s="355"/>
      <c r="D562" s="355"/>
      <c r="E562" s="355"/>
      <c r="F562" s="355"/>
      <c r="G562" s="355"/>
      <c r="H562" s="76">
        <f t="shared" si="181"/>
        <v>0</v>
      </c>
      <c r="I562" s="355"/>
      <c r="J562" s="355"/>
      <c r="K562" s="355"/>
      <c r="L562" s="355"/>
      <c r="M562" s="355"/>
      <c r="N562" s="355"/>
      <c r="O562" s="76">
        <f t="shared" si="182"/>
        <v>0</v>
      </c>
      <c r="P562" s="355"/>
      <c r="Q562" s="355"/>
      <c r="R562" s="355"/>
      <c r="S562" s="355"/>
      <c r="T562" s="355"/>
      <c r="U562" s="355"/>
      <c r="V562" s="76">
        <f t="shared" si="186"/>
        <v>0</v>
      </c>
      <c r="W562" s="355"/>
      <c r="X562" s="355"/>
      <c r="Y562" s="355"/>
      <c r="Z562" s="355"/>
      <c r="AA562" s="355"/>
      <c r="AB562" s="355"/>
      <c r="AC562" s="76">
        <f t="shared" si="187"/>
        <v>0</v>
      </c>
      <c r="AD562" s="355"/>
      <c r="AE562" s="355"/>
      <c r="AF562" s="355"/>
      <c r="AG562" s="355"/>
      <c r="AH562" s="355"/>
      <c r="AI562" s="355"/>
      <c r="AJ562" s="76">
        <f t="shared" si="183"/>
        <v>0</v>
      </c>
      <c r="AK562" s="355"/>
      <c r="AL562" s="355"/>
      <c r="AM562" s="355"/>
      <c r="AN562" s="355"/>
      <c r="AO562" s="355"/>
      <c r="AP562" s="355"/>
      <c r="AQ562" s="76">
        <f t="shared" si="184"/>
        <v>0</v>
      </c>
      <c r="AS562" s="75">
        <f t="shared" si="185"/>
        <v>547</v>
      </c>
      <c r="AT562" s="76">
        <f t="shared" si="188"/>
        <v>0</v>
      </c>
      <c r="AU562" s="76">
        <f t="shared" si="189"/>
        <v>0</v>
      </c>
      <c r="AV562" s="76">
        <f t="shared" si="190"/>
        <v>0</v>
      </c>
      <c r="AX562" s="75">
        <f t="shared" si="202"/>
        <v>547</v>
      </c>
      <c r="AY562" s="355"/>
      <c r="AZ562" s="355"/>
      <c r="BA562" s="355"/>
      <c r="BB562" s="355"/>
      <c r="BC562" s="355"/>
      <c r="BD562" s="355"/>
      <c r="BE562" s="76">
        <f t="shared" si="191"/>
        <v>0</v>
      </c>
      <c r="BF562" s="355"/>
      <c r="BG562" s="355"/>
      <c r="BH562" s="355"/>
      <c r="BI562" s="355"/>
      <c r="BJ562" s="355"/>
      <c r="BK562" s="355"/>
      <c r="BL562" s="76">
        <f t="shared" si="192"/>
        <v>0</v>
      </c>
      <c r="BM562" s="355"/>
      <c r="BN562" s="355"/>
      <c r="BO562" s="355"/>
      <c r="BP562" s="355"/>
      <c r="BQ562" s="355"/>
      <c r="BR562" s="355"/>
      <c r="BS562" s="76">
        <f t="shared" si="193"/>
        <v>0</v>
      </c>
      <c r="BT562" s="355"/>
      <c r="BU562" s="355"/>
      <c r="BV562" s="355"/>
      <c r="BW562" s="355"/>
      <c r="BX562" s="355"/>
      <c r="BY562" s="355"/>
      <c r="BZ562" s="76">
        <f t="shared" si="194"/>
        <v>0</v>
      </c>
      <c r="CA562" s="355"/>
      <c r="CB562" s="355"/>
      <c r="CC562" s="355"/>
      <c r="CD562" s="355"/>
      <c r="CE562" s="355"/>
      <c r="CF562" s="355"/>
      <c r="CG562" s="76">
        <f t="shared" si="195"/>
        <v>0</v>
      </c>
      <c r="CH562" s="355"/>
      <c r="CI562" s="355"/>
      <c r="CJ562" s="355"/>
      <c r="CK562" s="355"/>
      <c r="CL562" s="355"/>
      <c r="CM562" s="355"/>
      <c r="CN562" s="76">
        <f t="shared" si="196"/>
        <v>0</v>
      </c>
      <c r="CP562" s="75">
        <f t="shared" si="197"/>
        <v>547</v>
      </c>
      <c r="CQ562" s="76">
        <f t="shared" si="198"/>
        <v>0</v>
      </c>
      <c r="CR562" s="76">
        <f t="shared" si="199"/>
        <v>0</v>
      </c>
      <c r="CS562" s="76">
        <f t="shared" si="200"/>
        <v>0</v>
      </c>
    </row>
    <row r="563" spans="1:97" ht="18" customHeight="1" x14ac:dyDescent="0.25">
      <c r="A563" s="75">
        <f t="shared" si="201"/>
        <v>548</v>
      </c>
      <c r="B563" s="355"/>
      <c r="C563" s="355"/>
      <c r="D563" s="355"/>
      <c r="E563" s="355"/>
      <c r="F563" s="355"/>
      <c r="G563" s="355"/>
      <c r="H563" s="76">
        <f t="shared" si="181"/>
        <v>0</v>
      </c>
      <c r="I563" s="355"/>
      <c r="J563" s="355"/>
      <c r="K563" s="355"/>
      <c r="L563" s="355"/>
      <c r="M563" s="355"/>
      <c r="N563" s="355"/>
      <c r="O563" s="76">
        <f t="shared" si="182"/>
        <v>0</v>
      </c>
      <c r="P563" s="355"/>
      <c r="Q563" s="355"/>
      <c r="R563" s="355"/>
      <c r="S563" s="355"/>
      <c r="T563" s="355"/>
      <c r="U563" s="355"/>
      <c r="V563" s="76">
        <f t="shared" si="186"/>
        <v>0</v>
      </c>
      <c r="W563" s="355"/>
      <c r="X563" s="355"/>
      <c r="Y563" s="355"/>
      <c r="Z563" s="355"/>
      <c r="AA563" s="355"/>
      <c r="AB563" s="355"/>
      <c r="AC563" s="76">
        <f t="shared" si="187"/>
        <v>0</v>
      </c>
      <c r="AD563" s="355"/>
      <c r="AE563" s="355"/>
      <c r="AF563" s="355"/>
      <c r="AG563" s="355"/>
      <c r="AH563" s="355"/>
      <c r="AI563" s="355"/>
      <c r="AJ563" s="76">
        <f t="shared" si="183"/>
        <v>0</v>
      </c>
      <c r="AK563" s="355"/>
      <c r="AL563" s="355"/>
      <c r="AM563" s="355"/>
      <c r="AN563" s="355"/>
      <c r="AO563" s="355"/>
      <c r="AP563" s="355"/>
      <c r="AQ563" s="76">
        <f t="shared" si="184"/>
        <v>0</v>
      </c>
      <c r="AS563" s="75">
        <f t="shared" si="185"/>
        <v>548</v>
      </c>
      <c r="AT563" s="76">
        <f t="shared" si="188"/>
        <v>0</v>
      </c>
      <c r="AU563" s="76">
        <f t="shared" si="189"/>
        <v>0</v>
      </c>
      <c r="AV563" s="76">
        <f t="shared" si="190"/>
        <v>0</v>
      </c>
      <c r="AX563" s="75">
        <f t="shared" si="202"/>
        <v>548</v>
      </c>
      <c r="AY563" s="355"/>
      <c r="AZ563" s="355"/>
      <c r="BA563" s="355"/>
      <c r="BB563" s="355"/>
      <c r="BC563" s="355"/>
      <c r="BD563" s="355"/>
      <c r="BE563" s="76">
        <f t="shared" si="191"/>
        <v>0</v>
      </c>
      <c r="BF563" s="355"/>
      <c r="BG563" s="355"/>
      <c r="BH563" s="355"/>
      <c r="BI563" s="355"/>
      <c r="BJ563" s="355"/>
      <c r="BK563" s="355"/>
      <c r="BL563" s="76">
        <f t="shared" si="192"/>
        <v>0</v>
      </c>
      <c r="BM563" s="355"/>
      <c r="BN563" s="355"/>
      <c r="BO563" s="355"/>
      <c r="BP563" s="355"/>
      <c r="BQ563" s="355"/>
      <c r="BR563" s="355"/>
      <c r="BS563" s="76">
        <f t="shared" si="193"/>
        <v>0</v>
      </c>
      <c r="BT563" s="355"/>
      <c r="BU563" s="355"/>
      <c r="BV563" s="355"/>
      <c r="BW563" s="355"/>
      <c r="BX563" s="355"/>
      <c r="BY563" s="355"/>
      <c r="BZ563" s="76">
        <f t="shared" si="194"/>
        <v>0</v>
      </c>
      <c r="CA563" s="355"/>
      <c r="CB563" s="355"/>
      <c r="CC563" s="355"/>
      <c r="CD563" s="355"/>
      <c r="CE563" s="355"/>
      <c r="CF563" s="355"/>
      <c r="CG563" s="76">
        <f t="shared" si="195"/>
        <v>0</v>
      </c>
      <c r="CH563" s="355"/>
      <c r="CI563" s="355"/>
      <c r="CJ563" s="355"/>
      <c r="CK563" s="355"/>
      <c r="CL563" s="355"/>
      <c r="CM563" s="355"/>
      <c r="CN563" s="76">
        <f t="shared" si="196"/>
        <v>0</v>
      </c>
      <c r="CP563" s="75">
        <f t="shared" si="197"/>
        <v>548</v>
      </c>
      <c r="CQ563" s="76">
        <f t="shared" si="198"/>
        <v>0</v>
      </c>
      <c r="CR563" s="76">
        <f t="shared" si="199"/>
        <v>0</v>
      </c>
      <c r="CS563" s="76">
        <f t="shared" si="200"/>
        <v>0</v>
      </c>
    </row>
    <row r="564" spans="1:97" ht="18" customHeight="1" x14ac:dyDescent="0.25">
      <c r="A564" s="75">
        <f t="shared" si="201"/>
        <v>549</v>
      </c>
      <c r="B564" s="355"/>
      <c r="C564" s="355"/>
      <c r="D564" s="355"/>
      <c r="E564" s="355"/>
      <c r="F564" s="355"/>
      <c r="G564" s="355"/>
      <c r="H564" s="76">
        <f t="shared" si="181"/>
        <v>0</v>
      </c>
      <c r="I564" s="355"/>
      <c r="J564" s="355"/>
      <c r="K564" s="355"/>
      <c r="L564" s="355"/>
      <c r="M564" s="355"/>
      <c r="N564" s="355"/>
      <c r="O564" s="76">
        <f t="shared" si="182"/>
        <v>0</v>
      </c>
      <c r="P564" s="355"/>
      <c r="Q564" s="355"/>
      <c r="R564" s="355"/>
      <c r="S564" s="355"/>
      <c r="T564" s="355"/>
      <c r="U564" s="355"/>
      <c r="V564" s="76">
        <f t="shared" si="186"/>
        <v>0</v>
      </c>
      <c r="W564" s="355"/>
      <c r="X564" s="355"/>
      <c r="Y564" s="355"/>
      <c r="Z564" s="355"/>
      <c r="AA564" s="355"/>
      <c r="AB564" s="355"/>
      <c r="AC564" s="76">
        <f t="shared" si="187"/>
        <v>0</v>
      </c>
      <c r="AD564" s="355"/>
      <c r="AE564" s="355"/>
      <c r="AF564" s="355"/>
      <c r="AG564" s="355"/>
      <c r="AH564" s="355"/>
      <c r="AI564" s="355"/>
      <c r="AJ564" s="76">
        <f t="shared" si="183"/>
        <v>0</v>
      </c>
      <c r="AK564" s="355"/>
      <c r="AL564" s="355"/>
      <c r="AM564" s="355"/>
      <c r="AN564" s="355"/>
      <c r="AO564" s="355"/>
      <c r="AP564" s="355"/>
      <c r="AQ564" s="76">
        <f t="shared" si="184"/>
        <v>0</v>
      </c>
      <c r="AS564" s="75">
        <f t="shared" si="185"/>
        <v>549</v>
      </c>
      <c r="AT564" s="76">
        <f t="shared" si="188"/>
        <v>0</v>
      </c>
      <c r="AU564" s="76">
        <f t="shared" si="189"/>
        <v>0</v>
      </c>
      <c r="AV564" s="76">
        <f t="shared" si="190"/>
        <v>0</v>
      </c>
      <c r="AX564" s="75">
        <f t="shared" si="202"/>
        <v>549</v>
      </c>
      <c r="AY564" s="355"/>
      <c r="AZ564" s="355"/>
      <c r="BA564" s="355"/>
      <c r="BB564" s="355"/>
      <c r="BC564" s="355"/>
      <c r="BD564" s="355"/>
      <c r="BE564" s="76">
        <f t="shared" si="191"/>
        <v>0</v>
      </c>
      <c r="BF564" s="355"/>
      <c r="BG564" s="355"/>
      <c r="BH564" s="355"/>
      <c r="BI564" s="355"/>
      <c r="BJ564" s="355"/>
      <c r="BK564" s="355"/>
      <c r="BL564" s="76">
        <f t="shared" si="192"/>
        <v>0</v>
      </c>
      <c r="BM564" s="355"/>
      <c r="BN564" s="355"/>
      <c r="BO564" s="355"/>
      <c r="BP564" s="355"/>
      <c r="BQ564" s="355"/>
      <c r="BR564" s="355"/>
      <c r="BS564" s="76">
        <f t="shared" si="193"/>
        <v>0</v>
      </c>
      <c r="BT564" s="355"/>
      <c r="BU564" s="355"/>
      <c r="BV564" s="355"/>
      <c r="BW564" s="355"/>
      <c r="BX564" s="355"/>
      <c r="BY564" s="355"/>
      <c r="BZ564" s="76">
        <f t="shared" si="194"/>
        <v>0</v>
      </c>
      <c r="CA564" s="355"/>
      <c r="CB564" s="355"/>
      <c r="CC564" s="355"/>
      <c r="CD564" s="355"/>
      <c r="CE564" s="355"/>
      <c r="CF564" s="355"/>
      <c r="CG564" s="76">
        <f t="shared" si="195"/>
        <v>0</v>
      </c>
      <c r="CH564" s="355"/>
      <c r="CI564" s="355"/>
      <c r="CJ564" s="355"/>
      <c r="CK564" s="355"/>
      <c r="CL564" s="355"/>
      <c r="CM564" s="355"/>
      <c r="CN564" s="76">
        <f t="shared" si="196"/>
        <v>0</v>
      </c>
      <c r="CP564" s="75">
        <f t="shared" si="197"/>
        <v>549</v>
      </c>
      <c r="CQ564" s="76">
        <f t="shared" si="198"/>
        <v>0</v>
      </c>
      <c r="CR564" s="76">
        <f t="shared" si="199"/>
        <v>0</v>
      </c>
      <c r="CS564" s="76">
        <f t="shared" si="200"/>
        <v>0</v>
      </c>
    </row>
    <row r="565" spans="1:97" ht="18" customHeight="1" x14ac:dyDescent="0.25">
      <c r="A565" s="75">
        <f t="shared" si="201"/>
        <v>550</v>
      </c>
      <c r="B565" s="355"/>
      <c r="C565" s="355"/>
      <c r="D565" s="355"/>
      <c r="E565" s="355"/>
      <c r="F565" s="355"/>
      <c r="G565" s="355"/>
      <c r="H565" s="76">
        <f t="shared" si="181"/>
        <v>0</v>
      </c>
      <c r="I565" s="355"/>
      <c r="J565" s="355"/>
      <c r="K565" s="355"/>
      <c r="L565" s="355"/>
      <c r="M565" s="355"/>
      <c r="N565" s="355"/>
      <c r="O565" s="76">
        <f t="shared" si="182"/>
        <v>0</v>
      </c>
      <c r="P565" s="355"/>
      <c r="Q565" s="355"/>
      <c r="R565" s="355"/>
      <c r="S565" s="355"/>
      <c r="T565" s="355"/>
      <c r="U565" s="355"/>
      <c r="V565" s="76">
        <f t="shared" si="186"/>
        <v>0</v>
      </c>
      <c r="W565" s="355"/>
      <c r="X565" s="355"/>
      <c r="Y565" s="355"/>
      <c r="Z565" s="355"/>
      <c r="AA565" s="355"/>
      <c r="AB565" s="355"/>
      <c r="AC565" s="76">
        <f t="shared" si="187"/>
        <v>0</v>
      </c>
      <c r="AD565" s="355"/>
      <c r="AE565" s="355"/>
      <c r="AF565" s="355"/>
      <c r="AG565" s="355"/>
      <c r="AH565" s="355"/>
      <c r="AI565" s="355"/>
      <c r="AJ565" s="76">
        <f t="shared" si="183"/>
        <v>0</v>
      </c>
      <c r="AK565" s="355"/>
      <c r="AL565" s="355"/>
      <c r="AM565" s="355"/>
      <c r="AN565" s="355"/>
      <c r="AO565" s="355"/>
      <c r="AP565" s="355"/>
      <c r="AQ565" s="76">
        <f t="shared" si="184"/>
        <v>0</v>
      </c>
      <c r="AS565" s="75">
        <f t="shared" si="185"/>
        <v>550</v>
      </c>
      <c r="AT565" s="76">
        <f t="shared" si="188"/>
        <v>0</v>
      </c>
      <c r="AU565" s="76">
        <f t="shared" si="189"/>
        <v>0</v>
      </c>
      <c r="AV565" s="76">
        <f t="shared" si="190"/>
        <v>0</v>
      </c>
      <c r="AX565" s="75">
        <f t="shared" si="202"/>
        <v>550</v>
      </c>
      <c r="AY565" s="355"/>
      <c r="AZ565" s="355"/>
      <c r="BA565" s="355"/>
      <c r="BB565" s="355"/>
      <c r="BC565" s="355"/>
      <c r="BD565" s="355"/>
      <c r="BE565" s="76">
        <f t="shared" si="191"/>
        <v>0</v>
      </c>
      <c r="BF565" s="355"/>
      <c r="BG565" s="355"/>
      <c r="BH565" s="355"/>
      <c r="BI565" s="355"/>
      <c r="BJ565" s="355"/>
      <c r="BK565" s="355"/>
      <c r="BL565" s="76">
        <f t="shared" si="192"/>
        <v>0</v>
      </c>
      <c r="BM565" s="355"/>
      <c r="BN565" s="355"/>
      <c r="BO565" s="355"/>
      <c r="BP565" s="355"/>
      <c r="BQ565" s="355"/>
      <c r="BR565" s="355"/>
      <c r="BS565" s="76">
        <f t="shared" si="193"/>
        <v>0</v>
      </c>
      <c r="BT565" s="355"/>
      <c r="BU565" s="355"/>
      <c r="BV565" s="355"/>
      <c r="BW565" s="355"/>
      <c r="BX565" s="355"/>
      <c r="BY565" s="355"/>
      <c r="BZ565" s="76">
        <f t="shared" si="194"/>
        <v>0</v>
      </c>
      <c r="CA565" s="355"/>
      <c r="CB565" s="355"/>
      <c r="CC565" s="355"/>
      <c r="CD565" s="355"/>
      <c r="CE565" s="355"/>
      <c r="CF565" s="355"/>
      <c r="CG565" s="76">
        <f t="shared" si="195"/>
        <v>0</v>
      </c>
      <c r="CH565" s="355"/>
      <c r="CI565" s="355"/>
      <c r="CJ565" s="355"/>
      <c r="CK565" s="355"/>
      <c r="CL565" s="355"/>
      <c r="CM565" s="355"/>
      <c r="CN565" s="76">
        <f t="shared" si="196"/>
        <v>0</v>
      </c>
      <c r="CP565" s="75">
        <f t="shared" si="197"/>
        <v>550</v>
      </c>
      <c r="CQ565" s="76">
        <f t="shared" si="198"/>
        <v>0</v>
      </c>
      <c r="CR565" s="76">
        <f t="shared" si="199"/>
        <v>0</v>
      </c>
      <c r="CS565" s="76">
        <f t="shared" si="200"/>
        <v>0</v>
      </c>
    </row>
    <row r="566" spans="1:97" ht="18" customHeight="1" x14ac:dyDescent="0.25">
      <c r="A566" s="75">
        <f t="shared" si="201"/>
        <v>551</v>
      </c>
      <c r="B566" s="355"/>
      <c r="C566" s="355"/>
      <c r="D566" s="355"/>
      <c r="E566" s="355"/>
      <c r="F566" s="355"/>
      <c r="G566" s="355"/>
      <c r="H566" s="76">
        <f t="shared" si="181"/>
        <v>0</v>
      </c>
      <c r="I566" s="355"/>
      <c r="J566" s="355"/>
      <c r="K566" s="355"/>
      <c r="L566" s="355"/>
      <c r="M566" s="355"/>
      <c r="N566" s="355"/>
      <c r="O566" s="76">
        <f t="shared" si="182"/>
        <v>0</v>
      </c>
      <c r="P566" s="355"/>
      <c r="Q566" s="355"/>
      <c r="R566" s="355"/>
      <c r="S566" s="355"/>
      <c r="T566" s="355"/>
      <c r="U566" s="355"/>
      <c r="V566" s="76">
        <f t="shared" si="186"/>
        <v>0</v>
      </c>
      <c r="W566" s="355"/>
      <c r="X566" s="355"/>
      <c r="Y566" s="355"/>
      <c r="Z566" s="355"/>
      <c r="AA566" s="355"/>
      <c r="AB566" s="355"/>
      <c r="AC566" s="76">
        <f t="shared" si="187"/>
        <v>0</v>
      </c>
      <c r="AD566" s="355"/>
      <c r="AE566" s="355"/>
      <c r="AF566" s="355"/>
      <c r="AG566" s="355"/>
      <c r="AH566" s="355"/>
      <c r="AI566" s="355"/>
      <c r="AJ566" s="76">
        <f t="shared" si="183"/>
        <v>0</v>
      </c>
      <c r="AK566" s="355"/>
      <c r="AL566" s="355"/>
      <c r="AM566" s="355"/>
      <c r="AN566" s="355"/>
      <c r="AO566" s="355"/>
      <c r="AP566" s="355"/>
      <c r="AQ566" s="76">
        <f t="shared" si="184"/>
        <v>0</v>
      </c>
      <c r="AS566" s="75">
        <f t="shared" si="185"/>
        <v>551</v>
      </c>
      <c r="AT566" s="76">
        <f t="shared" si="188"/>
        <v>0</v>
      </c>
      <c r="AU566" s="76">
        <f t="shared" si="189"/>
        <v>0</v>
      </c>
      <c r="AV566" s="76">
        <f t="shared" si="190"/>
        <v>0</v>
      </c>
      <c r="AX566" s="75">
        <f t="shared" si="202"/>
        <v>551</v>
      </c>
      <c r="AY566" s="355"/>
      <c r="AZ566" s="355"/>
      <c r="BA566" s="355"/>
      <c r="BB566" s="355"/>
      <c r="BC566" s="355"/>
      <c r="BD566" s="355"/>
      <c r="BE566" s="76">
        <f t="shared" si="191"/>
        <v>0</v>
      </c>
      <c r="BF566" s="355"/>
      <c r="BG566" s="355"/>
      <c r="BH566" s="355"/>
      <c r="BI566" s="355"/>
      <c r="BJ566" s="355"/>
      <c r="BK566" s="355"/>
      <c r="BL566" s="76">
        <f t="shared" si="192"/>
        <v>0</v>
      </c>
      <c r="BM566" s="355"/>
      <c r="BN566" s="355"/>
      <c r="BO566" s="355"/>
      <c r="BP566" s="355"/>
      <c r="BQ566" s="355"/>
      <c r="BR566" s="355"/>
      <c r="BS566" s="76">
        <f t="shared" si="193"/>
        <v>0</v>
      </c>
      <c r="BT566" s="355"/>
      <c r="BU566" s="355"/>
      <c r="BV566" s="355"/>
      <c r="BW566" s="355"/>
      <c r="BX566" s="355"/>
      <c r="BY566" s="355"/>
      <c r="BZ566" s="76">
        <f t="shared" si="194"/>
        <v>0</v>
      </c>
      <c r="CA566" s="355"/>
      <c r="CB566" s="355"/>
      <c r="CC566" s="355"/>
      <c r="CD566" s="355"/>
      <c r="CE566" s="355"/>
      <c r="CF566" s="355"/>
      <c r="CG566" s="76">
        <f t="shared" si="195"/>
        <v>0</v>
      </c>
      <c r="CH566" s="355"/>
      <c r="CI566" s="355"/>
      <c r="CJ566" s="355"/>
      <c r="CK566" s="355"/>
      <c r="CL566" s="355"/>
      <c r="CM566" s="355"/>
      <c r="CN566" s="76">
        <f t="shared" si="196"/>
        <v>0</v>
      </c>
      <c r="CP566" s="75">
        <f t="shared" si="197"/>
        <v>551</v>
      </c>
      <c r="CQ566" s="76">
        <f t="shared" si="198"/>
        <v>0</v>
      </c>
      <c r="CR566" s="76">
        <f t="shared" si="199"/>
        <v>0</v>
      </c>
      <c r="CS566" s="76">
        <f t="shared" si="200"/>
        <v>0</v>
      </c>
    </row>
    <row r="567" spans="1:97" ht="18" customHeight="1" x14ac:dyDescent="0.25">
      <c r="A567" s="75">
        <f t="shared" si="201"/>
        <v>552</v>
      </c>
      <c r="B567" s="355"/>
      <c r="C567" s="355"/>
      <c r="D567" s="355"/>
      <c r="E567" s="355"/>
      <c r="F567" s="355"/>
      <c r="G567" s="355"/>
      <c r="H567" s="76">
        <f t="shared" si="181"/>
        <v>0</v>
      </c>
      <c r="I567" s="355"/>
      <c r="J567" s="355"/>
      <c r="K567" s="355"/>
      <c r="L567" s="355"/>
      <c r="M567" s="355"/>
      <c r="N567" s="355"/>
      <c r="O567" s="76">
        <f t="shared" si="182"/>
        <v>0</v>
      </c>
      <c r="P567" s="355"/>
      <c r="Q567" s="355"/>
      <c r="R567" s="355"/>
      <c r="S567" s="355"/>
      <c r="T567" s="355"/>
      <c r="U567" s="355"/>
      <c r="V567" s="76">
        <f t="shared" si="186"/>
        <v>0</v>
      </c>
      <c r="W567" s="355"/>
      <c r="X567" s="355"/>
      <c r="Y567" s="355"/>
      <c r="Z567" s="355"/>
      <c r="AA567" s="355"/>
      <c r="AB567" s="355"/>
      <c r="AC567" s="76">
        <f t="shared" si="187"/>
        <v>0</v>
      </c>
      <c r="AD567" s="355"/>
      <c r="AE567" s="355"/>
      <c r="AF567" s="355"/>
      <c r="AG567" s="355"/>
      <c r="AH567" s="355"/>
      <c r="AI567" s="355"/>
      <c r="AJ567" s="76">
        <f t="shared" si="183"/>
        <v>0</v>
      </c>
      <c r="AK567" s="355"/>
      <c r="AL567" s="355"/>
      <c r="AM567" s="355"/>
      <c r="AN567" s="355"/>
      <c r="AO567" s="355"/>
      <c r="AP567" s="355"/>
      <c r="AQ567" s="76">
        <f t="shared" si="184"/>
        <v>0</v>
      </c>
      <c r="AS567" s="75">
        <f t="shared" si="185"/>
        <v>552</v>
      </c>
      <c r="AT567" s="76">
        <f t="shared" si="188"/>
        <v>0</v>
      </c>
      <c r="AU567" s="76">
        <f t="shared" si="189"/>
        <v>0</v>
      </c>
      <c r="AV567" s="76">
        <f t="shared" si="190"/>
        <v>0</v>
      </c>
      <c r="AX567" s="75">
        <f t="shared" si="202"/>
        <v>552</v>
      </c>
      <c r="AY567" s="355"/>
      <c r="AZ567" s="355"/>
      <c r="BA567" s="355"/>
      <c r="BB567" s="355"/>
      <c r="BC567" s="355"/>
      <c r="BD567" s="355"/>
      <c r="BE567" s="76">
        <f t="shared" si="191"/>
        <v>0</v>
      </c>
      <c r="BF567" s="355"/>
      <c r="BG567" s="355"/>
      <c r="BH567" s="355"/>
      <c r="BI567" s="355"/>
      <c r="BJ567" s="355"/>
      <c r="BK567" s="355"/>
      <c r="BL567" s="76">
        <f t="shared" si="192"/>
        <v>0</v>
      </c>
      <c r="BM567" s="355"/>
      <c r="BN567" s="355"/>
      <c r="BO567" s="355"/>
      <c r="BP567" s="355"/>
      <c r="BQ567" s="355"/>
      <c r="BR567" s="355"/>
      <c r="BS567" s="76">
        <f t="shared" si="193"/>
        <v>0</v>
      </c>
      <c r="BT567" s="355"/>
      <c r="BU567" s="355"/>
      <c r="BV567" s="355"/>
      <c r="BW567" s="355"/>
      <c r="BX567" s="355"/>
      <c r="BY567" s="355"/>
      <c r="BZ567" s="76">
        <f t="shared" si="194"/>
        <v>0</v>
      </c>
      <c r="CA567" s="355"/>
      <c r="CB567" s="355"/>
      <c r="CC567" s="355"/>
      <c r="CD567" s="355"/>
      <c r="CE567" s="355"/>
      <c r="CF567" s="355"/>
      <c r="CG567" s="76">
        <f t="shared" si="195"/>
        <v>0</v>
      </c>
      <c r="CH567" s="355"/>
      <c r="CI567" s="355"/>
      <c r="CJ567" s="355"/>
      <c r="CK567" s="355"/>
      <c r="CL567" s="355"/>
      <c r="CM567" s="355"/>
      <c r="CN567" s="76">
        <f t="shared" si="196"/>
        <v>0</v>
      </c>
      <c r="CP567" s="75">
        <f t="shared" si="197"/>
        <v>552</v>
      </c>
      <c r="CQ567" s="76">
        <f t="shared" si="198"/>
        <v>0</v>
      </c>
      <c r="CR567" s="76">
        <f t="shared" si="199"/>
        <v>0</v>
      </c>
      <c r="CS567" s="76">
        <f t="shared" si="200"/>
        <v>0</v>
      </c>
    </row>
    <row r="568" spans="1:97" ht="18" customHeight="1" x14ac:dyDescent="0.25">
      <c r="A568" s="75">
        <f t="shared" si="201"/>
        <v>553</v>
      </c>
      <c r="B568" s="355"/>
      <c r="C568" s="355"/>
      <c r="D568" s="355"/>
      <c r="E568" s="355"/>
      <c r="F568" s="355"/>
      <c r="G568" s="355"/>
      <c r="H568" s="76">
        <f t="shared" si="181"/>
        <v>0</v>
      </c>
      <c r="I568" s="355"/>
      <c r="J568" s="355"/>
      <c r="K568" s="355"/>
      <c r="L568" s="355"/>
      <c r="M568" s="355"/>
      <c r="N568" s="355"/>
      <c r="O568" s="76">
        <f t="shared" si="182"/>
        <v>0</v>
      </c>
      <c r="P568" s="355"/>
      <c r="Q568" s="355"/>
      <c r="R568" s="355"/>
      <c r="S568" s="355"/>
      <c r="T568" s="355"/>
      <c r="U568" s="355"/>
      <c r="V568" s="76">
        <f t="shared" si="186"/>
        <v>0</v>
      </c>
      <c r="W568" s="355"/>
      <c r="X568" s="355"/>
      <c r="Y568" s="355"/>
      <c r="Z568" s="355"/>
      <c r="AA568" s="355"/>
      <c r="AB568" s="355"/>
      <c r="AC568" s="76">
        <f t="shared" si="187"/>
        <v>0</v>
      </c>
      <c r="AD568" s="355"/>
      <c r="AE568" s="355"/>
      <c r="AF568" s="355"/>
      <c r="AG568" s="355"/>
      <c r="AH568" s="355"/>
      <c r="AI568" s="355"/>
      <c r="AJ568" s="76">
        <f t="shared" si="183"/>
        <v>0</v>
      </c>
      <c r="AK568" s="355"/>
      <c r="AL568" s="355"/>
      <c r="AM568" s="355"/>
      <c r="AN568" s="355"/>
      <c r="AO568" s="355"/>
      <c r="AP568" s="355"/>
      <c r="AQ568" s="76">
        <f t="shared" si="184"/>
        <v>0</v>
      </c>
      <c r="AS568" s="75">
        <f t="shared" si="185"/>
        <v>553</v>
      </c>
      <c r="AT568" s="76">
        <f t="shared" si="188"/>
        <v>0</v>
      </c>
      <c r="AU568" s="76">
        <f t="shared" si="189"/>
        <v>0</v>
      </c>
      <c r="AV568" s="76">
        <f t="shared" si="190"/>
        <v>0</v>
      </c>
      <c r="AX568" s="75">
        <f t="shared" si="202"/>
        <v>553</v>
      </c>
      <c r="AY568" s="355"/>
      <c r="AZ568" s="355"/>
      <c r="BA568" s="355"/>
      <c r="BB568" s="355"/>
      <c r="BC568" s="355"/>
      <c r="BD568" s="355"/>
      <c r="BE568" s="76">
        <f t="shared" si="191"/>
        <v>0</v>
      </c>
      <c r="BF568" s="355"/>
      <c r="BG568" s="355"/>
      <c r="BH568" s="355"/>
      <c r="BI568" s="355"/>
      <c r="BJ568" s="355"/>
      <c r="BK568" s="355"/>
      <c r="BL568" s="76">
        <f t="shared" si="192"/>
        <v>0</v>
      </c>
      <c r="BM568" s="355"/>
      <c r="BN568" s="355"/>
      <c r="BO568" s="355"/>
      <c r="BP568" s="355"/>
      <c r="BQ568" s="355"/>
      <c r="BR568" s="355"/>
      <c r="BS568" s="76">
        <f t="shared" si="193"/>
        <v>0</v>
      </c>
      <c r="BT568" s="355"/>
      <c r="BU568" s="355"/>
      <c r="BV568" s="355"/>
      <c r="BW568" s="355"/>
      <c r="BX568" s="355"/>
      <c r="BY568" s="355"/>
      <c r="BZ568" s="76">
        <f t="shared" si="194"/>
        <v>0</v>
      </c>
      <c r="CA568" s="355"/>
      <c r="CB568" s="355"/>
      <c r="CC568" s="355"/>
      <c r="CD568" s="355"/>
      <c r="CE568" s="355"/>
      <c r="CF568" s="355"/>
      <c r="CG568" s="76">
        <f t="shared" si="195"/>
        <v>0</v>
      </c>
      <c r="CH568" s="355"/>
      <c r="CI568" s="355"/>
      <c r="CJ568" s="355"/>
      <c r="CK568" s="355"/>
      <c r="CL568" s="355"/>
      <c r="CM568" s="355"/>
      <c r="CN568" s="76">
        <f t="shared" si="196"/>
        <v>0</v>
      </c>
      <c r="CP568" s="75">
        <f t="shared" si="197"/>
        <v>553</v>
      </c>
      <c r="CQ568" s="76">
        <f t="shared" si="198"/>
        <v>0</v>
      </c>
      <c r="CR568" s="76">
        <f t="shared" si="199"/>
        <v>0</v>
      </c>
      <c r="CS568" s="76">
        <f t="shared" si="200"/>
        <v>0</v>
      </c>
    </row>
    <row r="569" spans="1:97" ht="18" customHeight="1" x14ac:dyDescent="0.25">
      <c r="A569" s="75">
        <f t="shared" si="201"/>
        <v>554</v>
      </c>
      <c r="B569" s="355"/>
      <c r="C569" s="355"/>
      <c r="D569" s="355"/>
      <c r="E569" s="355"/>
      <c r="F569" s="355"/>
      <c r="G569" s="355"/>
      <c r="H569" s="76">
        <f t="shared" si="181"/>
        <v>0</v>
      </c>
      <c r="I569" s="355"/>
      <c r="J569" s="355"/>
      <c r="K569" s="355"/>
      <c r="L569" s="355"/>
      <c r="M569" s="355"/>
      <c r="N569" s="355"/>
      <c r="O569" s="76">
        <f t="shared" si="182"/>
        <v>0</v>
      </c>
      <c r="P569" s="355"/>
      <c r="Q569" s="355"/>
      <c r="R569" s="355"/>
      <c r="S569" s="355"/>
      <c r="T569" s="355"/>
      <c r="U569" s="355"/>
      <c r="V569" s="76">
        <f t="shared" si="186"/>
        <v>0</v>
      </c>
      <c r="W569" s="355"/>
      <c r="X569" s="355"/>
      <c r="Y569" s="355"/>
      <c r="Z569" s="355"/>
      <c r="AA569" s="355"/>
      <c r="AB569" s="355"/>
      <c r="AC569" s="76">
        <f t="shared" si="187"/>
        <v>0</v>
      </c>
      <c r="AD569" s="355"/>
      <c r="AE569" s="355"/>
      <c r="AF569" s="355"/>
      <c r="AG569" s="355"/>
      <c r="AH569" s="355"/>
      <c r="AI569" s="355"/>
      <c r="AJ569" s="76">
        <f t="shared" si="183"/>
        <v>0</v>
      </c>
      <c r="AK569" s="355"/>
      <c r="AL569" s="355"/>
      <c r="AM569" s="355"/>
      <c r="AN569" s="355"/>
      <c r="AO569" s="355"/>
      <c r="AP569" s="355"/>
      <c r="AQ569" s="76">
        <f t="shared" si="184"/>
        <v>0</v>
      </c>
      <c r="AS569" s="75">
        <f t="shared" si="185"/>
        <v>554</v>
      </c>
      <c r="AT569" s="76">
        <f t="shared" si="188"/>
        <v>0</v>
      </c>
      <c r="AU569" s="76">
        <f t="shared" si="189"/>
        <v>0</v>
      </c>
      <c r="AV569" s="76">
        <f t="shared" si="190"/>
        <v>0</v>
      </c>
      <c r="AX569" s="75">
        <f t="shared" si="202"/>
        <v>554</v>
      </c>
      <c r="AY569" s="355"/>
      <c r="AZ569" s="355"/>
      <c r="BA569" s="355"/>
      <c r="BB569" s="355"/>
      <c r="BC569" s="355"/>
      <c r="BD569" s="355"/>
      <c r="BE569" s="76">
        <f t="shared" si="191"/>
        <v>0</v>
      </c>
      <c r="BF569" s="355"/>
      <c r="BG569" s="355"/>
      <c r="BH569" s="355"/>
      <c r="BI569" s="355"/>
      <c r="BJ569" s="355"/>
      <c r="BK569" s="355"/>
      <c r="BL569" s="76">
        <f t="shared" si="192"/>
        <v>0</v>
      </c>
      <c r="BM569" s="355"/>
      <c r="BN569" s="355"/>
      <c r="BO569" s="355"/>
      <c r="BP569" s="355"/>
      <c r="BQ569" s="355"/>
      <c r="BR569" s="355"/>
      <c r="BS569" s="76">
        <f t="shared" si="193"/>
        <v>0</v>
      </c>
      <c r="BT569" s="355"/>
      <c r="BU569" s="355"/>
      <c r="BV569" s="355"/>
      <c r="BW569" s="355"/>
      <c r="BX569" s="355"/>
      <c r="BY569" s="355"/>
      <c r="BZ569" s="76">
        <f t="shared" si="194"/>
        <v>0</v>
      </c>
      <c r="CA569" s="355"/>
      <c r="CB569" s="355"/>
      <c r="CC569" s="355"/>
      <c r="CD569" s="355"/>
      <c r="CE569" s="355"/>
      <c r="CF569" s="355"/>
      <c r="CG569" s="76">
        <f t="shared" si="195"/>
        <v>0</v>
      </c>
      <c r="CH569" s="355"/>
      <c r="CI569" s="355"/>
      <c r="CJ569" s="355"/>
      <c r="CK569" s="355"/>
      <c r="CL569" s="355"/>
      <c r="CM569" s="355"/>
      <c r="CN569" s="76">
        <f t="shared" si="196"/>
        <v>0</v>
      </c>
      <c r="CP569" s="75">
        <f t="shared" si="197"/>
        <v>554</v>
      </c>
      <c r="CQ569" s="76">
        <f t="shared" si="198"/>
        <v>0</v>
      </c>
      <c r="CR569" s="76">
        <f t="shared" si="199"/>
        <v>0</v>
      </c>
      <c r="CS569" s="76">
        <f t="shared" si="200"/>
        <v>0</v>
      </c>
    </row>
    <row r="570" spans="1:97" ht="18" customHeight="1" x14ac:dyDescent="0.25">
      <c r="A570" s="75">
        <f t="shared" si="201"/>
        <v>555</v>
      </c>
      <c r="B570" s="355"/>
      <c r="C570" s="355"/>
      <c r="D570" s="355"/>
      <c r="E570" s="355"/>
      <c r="F570" s="355"/>
      <c r="G570" s="355"/>
      <c r="H570" s="76">
        <f t="shared" si="181"/>
        <v>0</v>
      </c>
      <c r="I570" s="355"/>
      <c r="J570" s="355"/>
      <c r="K570" s="355"/>
      <c r="L570" s="355"/>
      <c r="M570" s="355"/>
      <c r="N570" s="355"/>
      <c r="O570" s="76">
        <f t="shared" si="182"/>
        <v>0</v>
      </c>
      <c r="P570" s="355"/>
      <c r="Q570" s="355"/>
      <c r="R570" s="355"/>
      <c r="S570" s="355"/>
      <c r="T570" s="355"/>
      <c r="U570" s="355"/>
      <c r="V570" s="76">
        <f t="shared" si="186"/>
        <v>0</v>
      </c>
      <c r="W570" s="355"/>
      <c r="X570" s="355"/>
      <c r="Y570" s="355"/>
      <c r="Z570" s="355"/>
      <c r="AA570" s="355"/>
      <c r="AB570" s="355"/>
      <c r="AC570" s="76">
        <f t="shared" si="187"/>
        <v>0</v>
      </c>
      <c r="AD570" s="355"/>
      <c r="AE570" s="355"/>
      <c r="AF570" s="355"/>
      <c r="AG570" s="355"/>
      <c r="AH570" s="355"/>
      <c r="AI570" s="355"/>
      <c r="AJ570" s="76">
        <f t="shared" si="183"/>
        <v>0</v>
      </c>
      <c r="AK570" s="355"/>
      <c r="AL570" s="355"/>
      <c r="AM570" s="355"/>
      <c r="AN570" s="355"/>
      <c r="AO570" s="355"/>
      <c r="AP570" s="355"/>
      <c r="AQ570" s="76">
        <f t="shared" si="184"/>
        <v>0</v>
      </c>
      <c r="AS570" s="75">
        <f t="shared" si="185"/>
        <v>555</v>
      </c>
      <c r="AT570" s="76">
        <f t="shared" si="188"/>
        <v>0</v>
      </c>
      <c r="AU570" s="76">
        <f t="shared" si="189"/>
        <v>0</v>
      </c>
      <c r="AV570" s="76">
        <f t="shared" si="190"/>
        <v>0</v>
      </c>
      <c r="AX570" s="75">
        <f t="shared" si="202"/>
        <v>555</v>
      </c>
      <c r="AY570" s="355"/>
      <c r="AZ570" s="355"/>
      <c r="BA570" s="355"/>
      <c r="BB570" s="355"/>
      <c r="BC570" s="355"/>
      <c r="BD570" s="355"/>
      <c r="BE570" s="76">
        <f t="shared" si="191"/>
        <v>0</v>
      </c>
      <c r="BF570" s="355"/>
      <c r="BG570" s="355"/>
      <c r="BH570" s="355"/>
      <c r="BI570" s="355"/>
      <c r="BJ570" s="355"/>
      <c r="BK570" s="355"/>
      <c r="BL570" s="76">
        <f t="shared" si="192"/>
        <v>0</v>
      </c>
      <c r="BM570" s="355"/>
      <c r="BN570" s="355"/>
      <c r="BO570" s="355"/>
      <c r="BP570" s="355"/>
      <c r="BQ570" s="355"/>
      <c r="BR570" s="355"/>
      <c r="BS570" s="76">
        <f t="shared" si="193"/>
        <v>0</v>
      </c>
      <c r="BT570" s="355"/>
      <c r="BU570" s="355"/>
      <c r="BV570" s="355"/>
      <c r="BW570" s="355"/>
      <c r="BX570" s="355"/>
      <c r="BY570" s="355"/>
      <c r="BZ570" s="76">
        <f t="shared" si="194"/>
        <v>0</v>
      </c>
      <c r="CA570" s="355"/>
      <c r="CB570" s="355"/>
      <c r="CC570" s="355"/>
      <c r="CD570" s="355"/>
      <c r="CE570" s="355"/>
      <c r="CF570" s="355"/>
      <c r="CG570" s="76">
        <f t="shared" si="195"/>
        <v>0</v>
      </c>
      <c r="CH570" s="355"/>
      <c r="CI570" s="355"/>
      <c r="CJ570" s="355"/>
      <c r="CK570" s="355"/>
      <c r="CL570" s="355"/>
      <c r="CM570" s="355"/>
      <c r="CN570" s="76">
        <f t="shared" si="196"/>
        <v>0</v>
      </c>
      <c r="CP570" s="75">
        <f t="shared" si="197"/>
        <v>555</v>
      </c>
      <c r="CQ570" s="76">
        <f t="shared" si="198"/>
        <v>0</v>
      </c>
      <c r="CR570" s="76">
        <f t="shared" si="199"/>
        <v>0</v>
      </c>
      <c r="CS570" s="76">
        <f t="shared" si="200"/>
        <v>0</v>
      </c>
    </row>
    <row r="571" spans="1:97" ht="18" customHeight="1" x14ac:dyDescent="0.25">
      <c r="A571" s="75">
        <f t="shared" si="201"/>
        <v>556</v>
      </c>
      <c r="B571" s="355"/>
      <c r="C571" s="355"/>
      <c r="D571" s="355"/>
      <c r="E571" s="355"/>
      <c r="F571" s="355"/>
      <c r="G571" s="355"/>
      <c r="H571" s="76">
        <f t="shared" si="181"/>
        <v>0</v>
      </c>
      <c r="I571" s="355"/>
      <c r="J571" s="355"/>
      <c r="K571" s="355"/>
      <c r="L571" s="355"/>
      <c r="M571" s="355"/>
      <c r="N571" s="355"/>
      <c r="O571" s="76">
        <f t="shared" si="182"/>
        <v>0</v>
      </c>
      <c r="P571" s="355"/>
      <c r="Q571" s="355"/>
      <c r="R571" s="355"/>
      <c r="S571" s="355"/>
      <c r="T571" s="355"/>
      <c r="U571" s="355"/>
      <c r="V571" s="76">
        <f t="shared" si="186"/>
        <v>0</v>
      </c>
      <c r="W571" s="355"/>
      <c r="X571" s="355"/>
      <c r="Y571" s="355"/>
      <c r="Z571" s="355"/>
      <c r="AA571" s="355"/>
      <c r="AB571" s="355"/>
      <c r="AC571" s="76">
        <f t="shared" si="187"/>
        <v>0</v>
      </c>
      <c r="AD571" s="355"/>
      <c r="AE571" s="355"/>
      <c r="AF571" s="355"/>
      <c r="AG571" s="355"/>
      <c r="AH571" s="355"/>
      <c r="AI571" s="355"/>
      <c r="AJ571" s="76">
        <f t="shared" si="183"/>
        <v>0</v>
      </c>
      <c r="AK571" s="355"/>
      <c r="AL571" s="355"/>
      <c r="AM571" s="355"/>
      <c r="AN571" s="355"/>
      <c r="AO571" s="355"/>
      <c r="AP571" s="355"/>
      <c r="AQ571" s="76">
        <f t="shared" si="184"/>
        <v>0</v>
      </c>
      <c r="AS571" s="75">
        <f t="shared" si="185"/>
        <v>556</v>
      </c>
      <c r="AT571" s="76">
        <f t="shared" si="188"/>
        <v>0</v>
      </c>
      <c r="AU571" s="76">
        <f t="shared" si="189"/>
        <v>0</v>
      </c>
      <c r="AV571" s="76">
        <f t="shared" si="190"/>
        <v>0</v>
      </c>
      <c r="AX571" s="75">
        <f t="shared" si="202"/>
        <v>556</v>
      </c>
      <c r="AY571" s="355"/>
      <c r="AZ571" s="355"/>
      <c r="BA571" s="355"/>
      <c r="BB571" s="355"/>
      <c r="BC571" s="355"/>
      <c r="BD571" s="355"/>
      <c r="BE571" s="76">
        <f t="shared" si="191"/>
        <v>0</v>
      </c>
      <c r="BF571" s="355"/>
      <c r="BG571" s="355"/>
      <c r="BH571" s="355"/>
      <c r="BI571" s="355"/>
      <c r="BJ571" s="355"/>
      <c r="BK571" s="355"/>
      <c r="BL571" s="76">
        <f t="shared" si="192"/>
        <v>0</v>
      </c>
      <c r="BM571" s="355"/>
      <c r="BN571" s="355"/>
      <c r="BO571" s="355"/>
      <c r="BP571" s="355"/>
      <c r="BQ571" s="355"/>
      <c r="BR571" s="355"/>
      <c r="BS571" s="76">
        <f t="shared" si="193"/>
        <v>0</v>
      </c>
      <c r="BT571" s="355"/>
      <c r="BU571" s="355"/>
      <c r="BV571" s="355"/>
      <c r="BW571" s="355"/>
      <c r="BX571" s="355"/>
      <c r="BY571" s="355"/>
      <c r="BZ571" s="76">
        <f t="shared" si="194"/>
        <v>0</v>
      </c>
      <c r="CA571" s="355"/>
      <c r="CB571" s="355"/>
      <c r="CC571" s="355"/>
      <c r="CD571" s="355"/>
      <c r="CE571" s="355"/>
      <c r="CF571" s="355"/>
      <c r="CG571" s="76">
        <f t="shared" si="195"/>
        <v>0</v>
      </c>
      <c r="CH571" s="355"/>
      <c r="CI571" s="355"/>
      <c r="CJ571" s="355"/>
      <c r="CK571" s="355"/>
      <c r="CL571" s="355"/>
      <c r="CM571" s="355"/>
      <c r="CN571" s="76">
        <f t="shared" si="196"/>
        <v>0</v>
      </c>
      <c r="CP571" s="75">
        <f t="shared" si="197"/>
        <v>556</v>
      </c>
      <c r="CQ571" s="76">
        <f t="shared" si="198"/>
        <v>0</v>
      </c>
      <c r="CR571" s="76">
        <f t="shared" si="199"/>
        <v>0</v>
      </c>
      <c r="CS571" s="76">
        <f t="shared" si="200"/>
        <v>0</v>
      </c>
    </row>
    <row r="572" spans="1:97" ht="18" customHeight="1" x14ac:dyDescent="0.25">
      <c r="A572" s="75">
        <f t="shared" si="201"/>
        <v>557</v>
      </c>
      <c r="B572" s="355"/>
      <c r="C572" s="355"/>
      <c r="D572" s="355"/>
      <c r="E572" s="355"/>
      <c r="F572" s="355"/>
      <c r="G572" s="355"/>
      <c r="H572" s="76">
        <f t="shared" si="181"/>
        <v>0</v>
      </c>
      <c r="I572" s="355"/>
      <c r="J572" s="355"/>
      <c r="K572" s="355"/>
      <c r="L572" s="355"/>
      <c r="M572" s="355"/>
      <c r="N572" s="355"/>
      <c r="O572" s="76">
        <f t="shared" si="182"/>
        <v>0</v>
      </c>
      <c r="P572" s="355"/>
      <c r="Q572" s="355"/>
      <c r="R572" s="355"/>
      <c r="S572" s="355"/>
      <c r="T572" s="355"/>
      <c r="U572" s="355"/>
      <c r="V572" s="76">
        <f t="shared" si="186"/>
        <v>0</v>
      </c>
      <c r="W572" s="355"/>
      <c r="X572" s="355"/>
      <c r="Y572" s="355"/>
      <c r="Z572" s="355"/>
      <c r="AA572" s="355"/>
      <c r="AB572" s="355"/>
      <c r="AC572" s="76">
        <f t="shared" si="187"/>
        <v>0</v>
      </c>
      <c r="AD572" s="355"/>
      <c r="AE572" s="355"/>
      <c r="AF572" s="355"/>
      <c r="AG572" s="355"/>
      <c r="AH572" s="355"/>
      <c r="AI572" s="355"/>
      <c r="AJ572" s="76">
        <f t="shared" si="183"/>
        <v>0</v>
      </c>
      <c r="AK572" s="355"/>
      <c r="AL572" s="355"/>
      <c r="AM572" s="355"/>
      <c r="AN572" s="355"/>
      <c r="AO572" s="355"/>
      <c r="AP572" s="355"/>
      <c r="AQ572" s="76">
        <f t="shared" si="184"/>
        <v>0</v>
      </c>
      <c r="AS572" s="75">
        <f t="shared" si="185"/>
        <v>557</v>
      </c>
      <c r="AT572" s="76">
        <f t="shared" si="188"/>
        <v>0</v>
      </c>
      <c r="AU572" s="76">
        <f t="shared" si="189"/>
        <v>0</v>
      </c>
      <c r="AV572" s="76">
        <f t="shared" si="190"/>
        <v>0</v>
      </c>
      <c r="AX572" s="75">
        <f t="shared" si="202"/>
        <v>557</v>
      </c>
      <c r="AY572" s="355"/>
      <c r="AZ572" s="355"/>
      <c r="BA572" s="355"/>
      <c r="BB572" s="355"/>
      <c r="BC572" s="355"/>
      <c r="BD572" s="355"/>
      <c r="BE572" s="76">
        <f t="shared" si="191"/>
        <v>0</v>
      </c>
      <c r="BF572" s="355"/>
      <c r="BG572" s="355"/>
      <c r="BH572" s="355"/>
      <c r="BI572" s="355"/>
      <c r="BJ572" s="355"/>
      <c r="BK572" s="355"/>
      <c r="BL572" s="76">
        <f t="shared" si="192"/>
        <v>0</v>
      </c>
      <c r="BM572" s="355"/>
      <c r="BN572" s="355"/>
      <c r="BO572" s="355"/>
      <c r="BP572" s="355"/>
      <c r="BQ572" s="355"/>
      <c r="BR572" s="355"/>
      <c r="BS572" s="76">
        <f t="shared" si="193"/>
        <v>0</v>
      </c>
      <c r="BT572" s="355"/>
      <c r="BU572" s="355"/>
      <c r="BV572" s="355"/>
      <c r="BW572" s="355"/>
      <c r="BX572" s="355"/>
      <c r="BY572" s="355"/>
      <c r="BZ572" s="76">
        <f t="shared" si="194"/>
        <v>0</v>
      </c>
      <c r="CA572" s="355"/>
      <c r="CB572" s="355"/>
      <c r="CC572" s="355"/>
      <c r="CD572" s="355"/>
      <c r="CE572" s="355"/>
      <c r="CF572" s="355"/>
      <c r="CG572" s="76">
        <f t="shared" si="195"/>
        <v>0</v>
      </c>
      <c r="CH572" s="355"/>
      <c r="CI572" s="355"/>
      <c r="CJ572" s="355"/>
      <c r="CK572" s="355"/>
      <c r="CL572" s="355"/>
      <c r="CM572" s="355"/>
      <c r="CN572" s="76">
        <f t="shared" si="196"/>
        <v>0</v>
      </c>
      <c r="CP572" s="75">
        <f t="shared" si="197"/>
        <v>557</v>
      </c>
      <c r="CQ572" s="76">
        <f t="shared" si="198"/>
        <v>0</v>
      </c>
      <c r="CR572" s="76">
        <f t="shared" si="199"/>
        <v>0</v>
      </c>
      <c r="CS572" s="76">
        <f t="shared" si="200"/>
        <v>0</v>
      </c>
    </row>
    <row r="573" spans="1:97" ht="18" customHeight="1" x14ac:dyDescent="0.25">
      <c r="A573" s="75">
        <f t="shared" si="201"/>
        <v>558</v>
      </c>
      <c r="B573" s="355"/>
      <c r="C573" s="355"/>
      <c r="D573" s="355"/>
      <c r="E573" s="355"/>
      <c r="F573" s="355"/>
      <c r="G573" s="355"/>
      <c r="H573" s="76">
        <f t="shared" si="181"/>
        <v>0</v>
      </c>
      <c r="I573" s="355"/>
      <c r="J573" s="355"/>
      <c r="K573" s="355"/>
      <c r="L573" s="355"/>
      <c r="M573" s="355"/>
      <c r="N573" s="355"/>
      <c r="O573" s="76">
        <f t="shared" si="182"/>
        <v>0</v>
      </c>
      <c r="P573" s="355"/>
      <c r="Q573" s="355"/>
      <c r="R573" s="355"/>
      <c r="S573" s="355"/>
      <c r="T573" s="355"/>
      <c r="U573" s="355"/>
      <c r="V573" s="76">
        <f t="shared" si="186"/>
        <v>0</v>
      </c>
      <c r="W573" s="355"/>
      <c r="X573" s="355"/>
      <c r="Y573" s="355"/>
      <c r="Z573" s="355"/>
      <c r="AA573" s="355"/>
      <c r="AB573" s="355"/>
      <c r="AC573" s="76">
        <f t="shared" si="187"/>
        <v>0</v>
      </c>
      <c r="AD573" s="355"/>
      <c r="AE573" s="355"/>
      <c r="AF573" s="355"/>
      <c r="AG573" s="355"/>
      <c r="AH573" s="355"/>
      <c r="AI573" s="355"/>
      <c r="AJ573" s="76">
        <f t="shared" si="183"/>
        <v>0</v>
      </c>
      <c r="AK573" s="355"/>
      <c r="AL573" s="355"/>
      <c r="AM573" s="355"/>
      <c r="AN573" s="355"/>
      <c r="AO573" s="355"/>
      <c r="AP573" s="355"/>
      <c r="AQ573" s="76">
        <f t="shared" si="184"/>
        <v>0</v>
      </c>
      <c r="AS573" s="75">
        <f t="shared" si="185"/>
        <v>558</v>
      </c>
      <c r="AT573" s="76">
        <f t="shared" si="188"/>
        <v>0</v>
      </c>
      <c r="AU573" s="76">
        <f t="shared" si="189"/>
        <v>0</v>
      </c>
      <c r="AV573" s="76">
        <f t="shared" si="190"/>
        <v>0</v>
      </c>
      <c r="AX573" s="75">
        <f t="shared" si="202"/>
        <v>558</v>
      </c>
      <c r="AY573" s="355"/>
      <c r="AZ573" s="355"/>
      <c r="BA573" s="355"/>
      <c r="BB573" s="355"/>
      <c r="BC573" s="355"/>
      <c r="BD573" s="355"/>
      <c r="BE573" s="76">
        <f t="shared" si="191"/>
        <v>0</v>
      </c>
      <c r="BF573" s="355"/>
      <c r="BG573" s="355"/>
      <c r="BH573" s="355"/>
      <c r="BI573" s="355"/>
      <c r="BJ573" s="355"/>
      <c r="BK573" s="355"/>
      <c r="BL573" s="76">
        <f t="shared" si="192"/>
        <v>0</v>
      </c>
      <c r="BM573" s="355"/>
      <c r="BN573" s="355"/>
      <c r="BO573" s="355"/>
      <c r="BP573" s="355"/>
      <c r="BQ573" s="355"/>
      <c r="BR573" s="355"/>
      <c r="BS573" s="76">
        <f t="shared" si="193"/>
        <v>0</v>
      </c>
      <c r="BT573" s="355"/>
      <c r="BU573" s="355"/>
      <c r="BV573" s="355"/>
      <c r="BW573" s="355"/>
      <c r="BX573" s="355"/>
      <c r="BY573" s="355"/>
      <c r="BZ573" s="76">
        <f t="shared" si="194"/>
        <v>0</v>
      </c>
      <c r="CA573" s="355"/>
      <c r="CB573" s="355"/>
      <c r="CC573" s="355"/>
      <c r="CD573" s="355"/>
      <c r="CE573" s="355"/>
      <c r="CF573" s="355"/>
      <c r="CG573" s="76">
        <f t="shared" si="195"/>
        <v>0</v>
      </c>
      <c r="CH573" s="355"/>
      <c r="CI573" s="355"/>
      <c r="CJ573" s="355"/>
      <c r="CK573" s="355"/>
      <c r="CL573" s="355"/>
      <c r="CM573" s="355"/>
      <c r="CN573" s="76">
        <f t="shared" si="196"/>
        <v>0</v>
      </c>
      <c r="CP573" s="75">
        <f t="shared" si="197"/>
        <v>558</v>
      </c>
      <c r="CQ573" s="76">
        <f t="shared" si="198"/>
        <v>0</v>
      </c>
      <c r="CR573" s="76">
        <f t="shared" si="199"/>
        <v>0</v>
      </c>
      <c r="CS573" s="76">
        <f t="shared" si="200"/>
        <v>0</v>
      </c>
    </row>
    <row r="574" spans="1:97" ht="18" customHeight="1" x14ac:dyDescent="0.25">
      <c r="A574" s="75">
        <f t="shared" si="201"/>
        <v>559</v>
      </c>
      <c r="B574" s="355"/>
      <c r="C574" s="355"/>
      <c r="D574" s="355"/>
      <c r="E574" s="355"/>
      <c r="F574" s="355"/>
      <c r="G574" s="355"/>
      <c r="H574" s="76">
        <f t="shared" si="181"/>
        <v>0</v>
      </c>
      <c r="I574" s="355"/>
      <c r="J574" s="355"/>
      <c r="K574" s="355"/>
      <c r="L574" s="355"/>
      <c r="M574" s="355"/>
      <c r="N574" s="355"/>
      <c r="O574" s="76">
        <f t="shared" si="182"/>
        <v>0</v>
      </c>
      <c r="P574" s="355"/>
      <c r="Q574" s="355"/>
      <c r="R574" s="355"/>
      <c r="S574" s="355"/>
      <c r="T574" s="355"/>
      <c r="U574" s="355"/>
      <c r="V574" s="76">
        <f t="shared" si="186"/>
        <v>0</v>
      </c>
      <c r="W574" s="355"/>
      <c r="X574" s="355"/>
      <c r="Y574" s="355"/>
      <c r="Z574" s="355"/>
      <c r="AA574" s="355"/>
      <c r="AB574" s="355"/>
      <c r="AC574" s="76">
        <f t="shared" si="187"/>
        <v>0</v>
      </c>
      <c r="AD574" s="355"/>
      <c r="AE574" s="355"/>
      <c r="AF574" s="355"/>
      <c r="AG574" s="355"/>
      <c r="AH574" s="355"/>
      <c r="AI574" s="355"/>
      <c r="AJ574" s="76">
        <f t="shared" si="183"/>
        <v>0</v>
      </c>
      <c r="AK574" s="355"/>
      <c r="AL574" s="355"/>
      <c r="AM574" s="355"/>
      <c r="AN574" s="355"/>
      <c r="AO574" s="355"/>
      <c r="AP574" s="355"/>
      <c r="AQ574" s="76">
        <f t="shared" si="184"/>
        <v>0</v>
      </c>
      <c r="AS574" s="75">
        <f t="shared" si="185"/>
        <v>559</v>
      </c>
      <c r="AT574" s="76">
        <f t="shared" si="188"/>
        <v>0</v>
      </c>
      <c r="AU574" s="76">
        <f t="shared" si="189"/>
        <v>0</v>
      </c>
      <c r="AV574" s="76">
        <f t="shared" si="190"/>
        <v>0</v>
      </c>
      <c r="AX574" s="75">
        <f t="shared" si="202"/>
        <v>559</v>
      </c>
      <c r="AY574" s="355"/>
      <c r="AZ574" s="355"/>
      <c r="BA574" s="355"/>
      <c r="BB574" s="355"/>
      <c r="BC574" s="355"/>
      <c r="BD574" s="355"/>
      <c r="BE574" s="76">
        <f t="shared" si="191"/>
        <v>0</v>
      </c>
      <c r="BF574" s="355"/>
      <c r="BG574" s="355"/>
      <c r="BH574" s="355"/>
      <c r="BI574" s="355"/>
      <c r="BJ574" s="355"/>
      <c r="BK574" s="355"/>
      <c r="BL574" s="76">
        <f t="shared" si="192"/>
        <v>0</v>
      </c>
      <c r="BM574" s="355"/>
      <c r="BN574" s="355"/>
      <c r="BO574" s="355"/>
      <c r="BP574" s="355"/>
      <c r="BQ574" s="355"/>
      <c r="BR574" s="355"/>
      <c r="BS574" s="76">
        <f t="shared" si="193"/>
        <v>0</v>
      </c>
      <c r="BT574" s="355"/>
      <c r="BU574" s="355"/>
      <c r="BV574" s="355"/>
      <c r="BW574" s="355"/>
      <c r="BX574" s="355"/>
      <c r="BY574" s="355"/>
      <c r="BZ574" s="76">
        <f t="shared" si="194"/>
        <v>0</v>
      </c>
      <c r="CA574" s="355"/>
      <c r="CB574" s="355"/>
      <c r="CC574" s="355"/>
      <c r="CD574" s="355"/>
      <c r="CE574" s="355"/>
      <c r="CF574" s="355"/>
      <c r="CG574" s="76">
        <f t="shared" si="195"/>
        <v>0</v>
      </c>
      <c r="CH574" s="355"/>
      <c r="CI574" s="355"/>
      <c r="CJ574" s="355"/>
      <c r="CK574" s="355"/>
      <c r="CL574" s="355"/>
      <c r="CM574" s="355"/>
      <c r="CN574" s="76">
        <f t="shared" si="196"/>
        <v>0</v>
      </c>
      <c r="CP574" s="75">
        <f t="shared" si="197"/>
        <v>559</v>
      </c>
      <c r="CQ574" s="76">
        <f t="shared" si="198"/>
        <v>0</v>
      </c>
      <c r="CR574" s="76">
        <f t="shared" si="199"/>
        <v>0</v>
      </c>
      <c r="CS574" s="76">
        <f t="shared" si="200"/>
        <v>0</v>
      </c>
    </row>
    <row r="575" spans="1:97" ht="18" customHeight="1" x14ac:dyDescent="0.25">
      <c r="A575" s="75">
        <f t="shared" si="201"/>
        <v>560</v>
      </c>
      <c r="B575" s="355"/>
      <c r="C575" s="355"/>
      <c r="D575" s="355"/>
      <c r="E575" s="355"/>
      <c r="F575" s="355"/>
      <c r="G575" s="355"/>
      <c r="H575" s="76">
        <f t="shared" si="181"/>
        <v>0</v>
      </c>
      <c r="I575" s="355"/>
      <c r="J575" s="355"/>
      <c r="K575" s="355"/>
      <c r="L575" s="355"/>
      <c r="M575" s="355"/>
      <c r="N575" s="355"/>
      <c r="O575" s="76">
        <f t="shared" si="182"/>
        <v>0</v>
      </c>
      <c r="P575" s="355"/>
      <c r="Q575" s="355"/>
      <c r="R575" s="355"/>
      <c r="S575" s="355"/>
      <c r="T575" s="355"/>
      <c r="U575" s="355"/>
      <c r="V575" s="76">
        <f t="shared" si="186"/>
        <v>0</v>
      </c>
      <c r="W575" s="355"/>
      <c r="X575" s="355"/>
      <c r="Y575" s="355"/>
      <c r="Z575" s="355"/>
      <c r="AA575" s="355"/>
      <c r="AB575" s="355"/>
      <c r="AC575" s="76">
        <f t="shared" si="187"/>
        <v>0</v>
      </c>
      <c r="AD575" s="355"/>
      <c r="AE575" s="355"/>
      <c r="AF575" s="355"/>
      <c r="AG575" s="355"/>
      <c r="AH575" s="355"/>
      <c r="AI575" s="355"/>
      <c r="AJ575" s="76">
        <f t="shared" si="183"/>
        <v>0</v>
      </c>
      <c r="AK575" s="355"/>
      <c r="AL575" s="355"/>
      <c r="AM575" s="355"/>
      <c r="AN575" s="355"/>
      <c r="AO575" s="355"/>
      <c r="AP575" s="355"/>
      <c r="AQ575" s="76">
        <f t="shared" si="184"/>
        <v>0</v>
      </c>
      <c r="AS575" s="75">
        <f t="shared" si="185"/>
        <v>560</v>
      </c>
      <c r="AT575" s="76">
        <f t="shared" si="188"/>
        <v>0</v>
      </c>
      <c r="AU575" s="76">
        <f t="shared" si="189"/>
        <v>0</v>
      </c>
      <c r="AV575" s="76">
        <f t="shared" si="190"/>
        <v>0</v>
      </c>
      <c r="AX575" s="75">
        <f t="shared" si="202"/>
        <v>560</v>
      </c>
      <c r="AY575" s="355"/>
      <c r="AZ575" s="355"/>
      <c r="BA575" s="355"/>
      <c r="BB575" s="355"/>
      <c r="BC575" s="355"/>
      <c r="BD575" s="355"/>
      <c r="BE575" s="76">
        <f t="shared" si="191"/>
        <v>0</v>
      </c>
      <c r="BF575" s="355"/>
      <c r="BG575" s="355"/>
      <c r="BH575" s="355"/>
      <c r="BI575" s="355"/>
      <c r="BJ575" s="355"/>
      <c r="BK575" s="355"/>
      <c r="BL575" s="76">
        <f t="shared" si="192"/>
        <v>0</v>
      </c>
      <c r="BM575" s="355"/>
      <c r="BN575" s="355"/>
      <c r="BO575" s="355"/>
      <c r="BP575" s="355"/>
      <c r="BQ575" s="355"/>
      <c r="BR575" s="355"/>
      <c r="BS575" s="76">
        <f t="shared" si="193"/>
        <v>0</v>
      </c>
      <c r="BT575" s="355"/>
      <c r="BU575" s="355"/>
      <c r="BV575" s="355"/>
      <c r="BW575" s="355"/>
      <c r="BX575" s="355"/>
      <c r="BY575" s="355"/>
      <c r="BZ575" s="76">
        <f t="shared" si="194"/>
        <v>0</v>
      </c>
      <c r="CA575" s="355"/>
      <c r="CB575" s="355"/>
      <c r="CC575" s="355"/>
      <c r="CD575" s="355"/>
      <c r="CE575" s="355"/>
      <c r="CF575" s="355"/>
      <c r="CG575" s="76">
        <f t="shared" si="195"/>
        <v>0</v>
      </c>
      <c r="CH575" s="355"/>
      <c r="CI575" s="355"/>
      <c r="CJ575" s="355"/>
      <c r="CK575" s="355"/>
      <c r="CL575" s="355"/>
      <c r="CM575" s="355"/>
      <c r="CN575" s="76">
        <f t="shared" si="196"/>
        <v>0</v>
      </c>
      <c r="CP575" s="75">
        <f t="shared" si="197"/>
        <v>560</v>
      </c>
      <c r="CQ575" s="76">
        <f t="shared" si="198"/>
        <v>0</v>
      </c>
      <c r="CR575" s="76">
        <f t="shared" si="199"/>
        <v>0</v>
      </c>
      <c r="CS575" s="76">
        <f t="shared" si="200"/>
        <v>0</v>
      </c>
    </row>
    <row r="576" spans="1:97" ht="18" customHeight="1" x14ac:dyDescent="0.25">
      <c r="A576" s="75">
        <f t="shared" si="201"/>
        <v>561</v>
      </c>
      <c r="B576" s="355"/>
      <c r="C576" s="355"/>
      <c r="D576" s="355"/>
      <c r="E576" s="355"/>
      <c r="F576" s="355"/>
      <c r="G576" s="355"/>
      <c r="H576" s="76">
        <f t="shared" si="181"/>
        <v>0</v>
      </c>
      <c r="I576" s="355"/>
      <c r="J576" s="355"/>
      <c r="K576" s="355"/>
      <c r="L576" s="355"/>
      <c r="M576" s="355"/>
      <c r="N576" s="355"/>
      <c r="O576" s="76">
        <f t="shared" si="182"/>
        <v>0</v>
      </c>
      <c r="P576" s="355"/>
      <c r="Q576" s="355"/>
      <c r="R576" s="355"/>
      <c r="S576" s="355"/>
      <c r="T576" s="355"/>
      <c r="U576" s="355"/>
      <c r="V576" s="76">
        <f t="shared" si="186"/>
        <v>0</v>
      </c>
      <c r="W576" s="355"/>
      <c r="X576" s="355"/>
      <c r="Y576" s="355"/>
      <c r="Z576" s="355"/>
      <c r="AA576" s="355"/>
      <c r="AB576" s="355"/>
      <c r="AC576" s="76">
        <f t="shared" si="187"/>
        <v>0</v>
      </c>
      <c r="AD576" s="355"/>
      <c r="AE576" s="355"/>
      <c r="AF576" s="355"/>
      <c r="AG576" s="355"/>
      <c r="AH576" s="355"/>
      <c r="AI576" s="355"/>
      <c r="AJ576" s="76">
        <f t="shared" si="183"/>
        <v>0</v>
      </c>
      <c r="AK576" s="355"/>
      <c r="AL576" s="355"/>
      <c r="AM576" s="355"/>
      <c r="AN576" s="355"/>
      <c r="AO576" s="355"/>
      <c r="AP576" s="355"/>
      <c r="AQ576" s="76">
        <f t="shared" si="184"/>
        <v>0</v>
      </c>
      <c r="AS576" s="75">
        <f t="shared" si="185"/>
        <v>561</v>
      </c>
      <c r="AT576" s="76">
        <f t="shared" si="188"/>
        <v>0</v>
      </c>
      <c r="AU576" s="76">
        <f t="shared" si="189"/>
        <v>0</v>
      </c>
      <c r="AV576" s="76">
        <f t="shared" si="190"/>
        <v>0</v>
      </c>
      <c r="AX576" s="75">
        <f t="shared" si="202"/>
        <v>561</v>
      </c>
      <c r="AY576" s="355"/>
      <c r="AZ576" s="355"/>
      <c r="BA576" s="355"/>
      <c r="BB576" s="355"/>
      <c r="BC576" s="355"/>
      <c r="BD576" s="355"/>
      <c r="BE576" s="76">
        <f t="shared" si="191"/>
        <v>0</v>
      </c>
      <c r="BF576" s="355"/>
      <c r="BG576" s="355"/>
      <c r="BH576" s="355"/>
      <c r="BI576" s="355"/>
      <c r="BJ576" s="355"/>
      <c r="BK576" s="355"/>
      <c r="BL576" s="76">
        <f t="shared" si="192"/>
        <v>0</v>
      </c>
      <c r="BM576" s="355"/>
      <c r="BN576" s="355"/>
      <c r="BO576" s="355"/>
      <c r="BP576" s="355"/>
      <c r="BQ576" s="355"/>
      <c r="BR576" s="355"/>
      <c r="BS576" s="76">
        <f t="shared" si="193"/>
        <v>0</v>
      </c>
      <c r="BT576" s="355"/>
      <c r="BU576" s="355"/>
      <c r="BV576" s="355"/>
      <c r="BW576" s="355"/>
      <c r="BX576" s="355"/>
      <c r="BY576" s="355"/>
      <c r="BZ576" s="76">
        <f t="shared" si="194"/>
        <v>0</v>
      </c>
      <c r="CA576" s="355"/>
      <c r="CB576" s="355"/>
      <c r="CC576" s="355"/>
      <c r="CD576" s="355"/>
      <c r="CE576" s="355"/>
      <c r="CF576" s="355"/>
      <c r="CG576" s="76">
        <f t="shared" si="195"/>
        <v>0</v>
      </c>
      <c r="CH576" s="355"/>
      <c r="CI576" s="355"/>
      <c r="CJ576" s="355"/>
      <c r="CK576" s="355"/>
      <c r="CL576" s="355"/>
      <c r="CM576" s="355"/>
      <c r="CN576" s="76">
        <f t="shared" si="196"/>
        <v>0</v>
      </c>
      <c r="CP576" s="75">
        <f t="shared" si="197"/>
        <v>561</v>
      </c>
      <c r="CQ576" s="76">
        <f t="shared" si="198"/>
        <v>0</v>
      </c>
      <c r="CR576" s="76">
        <f t="shared" si="199"/>
        <v>0</v>
      </c>
      <c r="CS576" s="76">
        <f t="shared" si="200"/>
        <v>0</v>
      </c>
    </row>
    <row r="577" spans="1:97" ht="18" customHeight="1" x14ac:dyDescent="0.25">
      <c r="A577" s="75">
        <f t="shared" si="201"/>
        <v>562</v>
      </c>
      <c r="B577" s="355"/>
      <c r="C577" s="355"/>
      <c r="D577" s="355"/>
      <c r="E577" s="355"/>
      <c r="F577" s="355"/>
      <c r="G577" s="355"/>
      <c r="H577" s="76">
        <f t="shared" si="181"/>
        <v>0</v>
      </c>
      <c r="I577" s="355"/>
      <c r="J577" s="355"/>
      <c r="K577" s="355"/>
      <c r="L577" s="355"/>
      <c r="M577" s="355"/>
      <c r="N577" s="355"/>
      <c r="O577" s="76">
        <f t="shared" si="182"/>
        <v>0</v>
      </c>
      <c r="P577" s="355"/>
      <c r="Q577" s="355"/>
      <c r="R577" s="355"/>
      <c r="S577" s="355"/>
      <c r="T577" s="355"/>
      <c r="U577" s="355"/>
      <c r="V577" s="76">
        <f t="shared" si="186"/>
        <v>0</v>
      </c>
      <c r="W577" s="355"/>
      <c r="X577" s="355"/>
      <c r="Y577" s="355"/>
      <c r="Z577" s="355"/>
      <c r="AA577" s="355"/>
      <c r="AB577" s="355"/>
      <c r="AC577" s="76">
        <f t="shared" si="187"/>
        <v>0</v>
      </c>
      <c r="AD577" s="355"/>
      <c r="AE577" s="355"/>
      <c r="AF577" s="355"/>
      <c r="AG577" s="355"/>
      <c r="AH577" s="355"/>
      <c r="AI577" s="355"/>
      <c r="AJ577" s="76">
        <f t="shared" si="183"/>
        <v>0</v>
      </c>
      <c r="AK577" s="355"/>
      <c r="AL577" s="355"/>
      <c r="AM577" s="355"/>
      <c r="AN577" s="355"/>
      <c r="AO577" s="355"/>
      <c r="AP577" s="355"/>
      <c r="AQ577" s="76">
        <f t="shared" si="184"/>
        <v>0</v>
      </c>
      <c r="AS577" s="75">
        <f t="shared" si="185"/>
        <v>562</v>
      </c>
      <c r="AT577" s="76">
        <f t="shared" si="188"/>
        <v>0</v>
      </c>
      <c r="AU577" s="76">
        <f t="shared" si="189"/>
        <v>0</v>
      </c>
      <c r="AV577" s="76">
        <f t="shared" si="190"/>
        <v>0</v>
      </c>
      <c r="AX577" s="75">
        <f t="shared" si="202"/>
        <v>562</v>
      </c>
      <c r="AY577" s="355"/>
      <c r="AZ577" s="355"/>
      <c r="BA577" s="355"/>
      <c r="BB577" s="355"/>
      <c r="BC577" s="355"/>
      <c r="BD577" s="355"/>
      <c r="BE577" s="76">
        <f t="shared" si="191"/>
        <v>0</v>
      </c>
      <c r="BF577" s="355"/>
      <c r="BG577" s="355"/>
      <c r="BH577" s="355"/>
      <c r="BI577" s="355"/>
      <c r="BJ577" s="355"/>
      <c r="BK577" s="355"/>
      <c r="BL577" s="76">
        <f t="shared" si="192"/>
        <v>0</v>
      </c>
      <c r="BM577" s="355"/>
      <c r="BN577" s="355"/>
      <c r="BO577" s="355"/>
      <c r="BP577" s="355"/>
      <c r="BQ577" s="355"/>
      <c r="BR577" s="355"/>
      <c r="BS577" s="76">
        <f t="shared" si="193"/>
        <v>0</v>
      </c>
      <c r="BT577" s="355"/>
      <c r="BU577" s="355"/>
      <c r="BV577" s="355"/>
      <c r="BW577" s="355"/>
      <c r="BX577" s="355"/>
      <c r="BY577" s="355"/>
      <c r="BZ577" s="76">
        <f t="shared" si="194"/>
        <v>0</v>
      </c>
      <c r="CA577" s="355"/>
      <c r="CB577" s="355"/>
      <c r="CC577" s="355"/>
      <c r="CD577" s="355"/>
      <c r="CE577" s="355"/>
      <c r="CF577" s="355"/>
      <c r="CG577" s="76">
        <f t="shared" si="195"/>
        <v>0</v>
      </c>
      <c r="CH577" s="355"/>
      <c r="CI577" s="355"/>
      <c r="CJ577" s="355"/>
      <c r="CK577" s="355"/>
      <c r="CL577" s="355"/>
      <c r="CM577" s="355"/>
      <c r="CN577" s="76">
        <f t="shared" si="196"/>
        <v>0</v>
      </c>
      <c r="CP577" s="75">
        <f t="shared" si="197"/>
        <v>562</v>
      </c>
      <c r="CQ577" s="76">
        <f t="shared" si="198"/>
        <v>0</v>
      </c>
      <c r="CR577" s="76">
        <f t="shared" si="199"/>
        <v>0</v>
      </c>
      <c r="CS577" s="76">
        <f t="shared" si="200"/>
        <v>0</v>
      </c>
    </row>
    <row r="578" spans="1:97" ht="18" customHeight="1" x14ac:dyDescent="0.25">
      <c r="A578" s="75">
        <f t="shared" si="201"/>
        <v>563</v>
      </c>
      <c r="B578" s="355"/>
      <c r="C578" s="355"/>
      <c r="D578" s="355"/>
      <c r="E578" s="355"/>
      <c r="F578" s="355"/>
      <c r="G578" s="355"/>
      <c r="H578" s="76">
        <f t="shared" ref="H578:H594" si="203">SUM(C578:F578)-B578-G578</f>
        <v>0</v>
      </c>
      <c r="I578" s="355"/>
      <c r="J578" s="355"/>
      <c r="K578" s="355"/>
      <c r="L578" s="355"/>
      <c r="M578" s="355"/>
      <c r="N578" s="355"/>
      <c r="O578" s="76">
        <f t="shared" ref="O578:O594" si="204">SUM(J578:M578)-I578-N578</f>
        <v>0</v>
      </c>
      <c r="P578" s="355"/>
      <c r="Q578" s="355"/>
      <c r="R578" s="355"/>
      <c r="S578" s="355"/>
      <c r="T578" s="355"/>
      <c r="U578" s="355"/>
      <c r="V578" s="76">
        <f t="shared" si="186"/>
        <v>0</v>
      </c>
      <c r="W578" s="355"/>
      <c r="X578" s="355"/>
      <c r="Y578" s="355"/>
      <c r="Z578" s="355"/>
      <c r="AA578" s="355"/>
      <c r="AB578" s="355"/>
      <c r="AC578" s="76">
        <f t="shared" si="187"/>
        <v>0</v>
      </c>
      <c r="AD578" s="355"/>
      <c r="AE578" s="355"/>
      <c r="AF578" s="355"/>
      <c r="AG578" s="355"/>
      <c r="AH578" s="355"/>
      <c r="AI578" s="355"/>
      <c r="AJ578" s="76">
        <f t="shared" ref="AJ578:AJ594" si="205">SUM(AE578:AH578)-AD578-AI578</f>
        <v>0</v>
      </c>
      <c r="AK578" s="355"/>
      <c r="AL578" s="355"/>
      <c r="AM578" s="355"/>
      <c r="AN578" s="355"/>
      <c r="AO578" s="355"/>
      <c r="AP578" s="355"/>
      <c r="AQ578" s="76">
        <f t="shared" ref="AQ578:AQ594" si="206">SUM(AL578:AO578)-AK578-AP578</f>
        <v>0</v>
      </c>
      <c r="AS578" s="75">
        <f t="shared" ref="AS578:AS594" si="207">A578</f>
        <v>563</v>
      </c>
      <c r="AT578" s="76">
        <f t="shared" si="188"/>
        <v>0</v>
      </c>
      <c r="AU578" s="76">
        <f t="shared" si="189"/>
        <v>0</v>
      </c>
      <c r="AV578" s="76">
        <f t="shared" si="190"/>
        <v>0</v>
      </c>
      <c r="AX578" s="75">
        <f t="shared" si="202"/>
        <v>563</v>
      </c>
      <c r="AY578" s="355"/>
      <c r="AZ578" s="355"/>
      <c r="BA578" s="355"/>
      <c r="BB578" s="355"/>
      <c r="BC578" s="355"/>
      <c r="BD578" s="355"/>
      <c r="BE578" s="76">
        <f t="shared" si="191"/>
        <v>0</v>
      </c>
      <c r="BF578" s="355"/>
      <c r="BG578" s="355"/>
      <c r="BH578" s="355"/>
      <c r="BI578" s="355"/>
      <c r="BJ578" s="355"/>
      <c r="BK578" s="355"/>
      <c r="BL578" s="76">
        <f t="shared" si="192"/>
        <v>0</v>
      </c>
      <c r="BM578" s="355"/>
      <c r="BN578" s="355"/>
      <c r="BO578" s="355"/>
      <c r="BP578" s="355"/>
      <c r="BQ578" s="355"/>
      <c r="BR578" s="355"/>
      <c r="BS578" s="76">
        <f t="shared" si="193"/>
        <v>0</v>
      </c>
      <c r="BT578" s="355"/>
      <c r="BU578" s="355"/>
      <c r="BV578" s="355"/>
      <c r="BW578" s="355"/>
      <c r="BX578" s="355"/>
      <c r="BY578" s="355"/>
      <c r="BZ578" s="76">
        <f t="shared" si="194"/>
        <v>0</v>
      </c>
      <c r="CA578" s="355"/>
      <c r="CB578" s="355"/>
      <c r="CC578" s="355"/>
      <c r="CD578" s="355"/>
      <c r="CE578" s="355"/>
      <c r="CF578" s="355"/>
      <c r="CG578" s="76">
        <f t="shared" si="195"/>
        <v>0</v>
      </c>
      <c r="CH578" s="355"/>
      <c r="CI578" s="355"/>
      <c r="CJ578" s="355"/>
      <c r="CK578" s="355"/>
      <c r="CL578" s="355"/>
      <c r="CM578" s="355"/>
      <c r="CN578" s="76">
        <f t="shared" si="196"/>
        <v>0</v>
      </c>
      <c r="CP578" s="75">
        <f t="shared" si="197"/>
        <v>563</v>
      </c>
      <c r="CQ578" s="76">
        <f t="shared" si="198"/>
        <v>0</v>
      </c>
      <c r="CR578" s="76">
        <f t="shared" si="199"/>
        <v>0</v>
      </c>
      <c r="CS578" s="76">
        <f t="shared" si="200"/>
        <v>0</v>
      </c>
    </row>
    <row r="579" spans="1:97" ht="18" customHeight="1" x14ac:dyDescent="0.25">
      <c r="A579" s="75">
        <f t="shared" si="201"/>
        <v>564</v>
      </c>
      <c r="B579" s="355"/>
      <c r="C579" s="355"/>
      <c r="D579" s="355"/>
      <c r="E579" s="355"/>
      <c r="F579" s="355"/>
      <c r="G579" s="355"/>
      <c r="H579" s="76">
        <f t="shared" si="203"/>
        <v>0</v>
      </c>
      <c r="I579" s="355"/>
      <c r="J579" s="355"/>
      <c r="K579" s="355"/>
      <c r="L579" s="355"/>
      <c r="M579" s="355"/>
      <c r="N579" s="355"/>
      <c r="O579" s="76">
        <f t="shared" si="204"/>
        <v>0</v>
      </c>
      <c r="P579" s="355"/>
      <c r="Q579" s="355"/>
      <c r="R579" s="355"/>
      <c r="S579" s="355"/>
      <c r="T579" s="355"/>
      <c r="U579" s="355"/>
      <c r="V579" s="76">
        <f t="shared" si="186"/>
        <v>0</v>
      </c>
      <c r="W579" s="355"/>
      <c r="X579" s="355"/>
      <c r="Y579" s="355"/>
      <c r="Z579" s="355"/>
      <c r="AA579" s="355"/>
      <c r="AB579" s="355"/>
      <c r="AC579" s="76">
        <f t="shared" si="187"/>
        <v>0</v>
      </c>
      <c r="AD579" s="355"/>
      <c r="AE579" s="355"/>
      <c r="AF579" s="355"/>
      <c r="AG579" s="355"/>
      <c r="AH579" s="355"/>
      <c r="AI579" s="355"/>
      <c r="AJ579" s="76">
        <f t="shared" si="205"/>
        <v>0</v>
      </c>
      <c r="AK579" s="355"/>
      <c r="AL579" s="355"/>
      <c r="AM579" s="355"/>
      <c r="AN579" s="355"/>
      <c r="AO579" s="355"/>
      <c r="AP579" s="355"/>
      <c r="AQ579" s="76">
        <f t="shared" si="206"/>
        <v>0</v>
      </c>
      <c r="AS579" s="75">
        <f t="shared" si="207"/>
        <v>564</v>
      </c>
      <c r="AT579" s="76">
        <f t="shared" si="188"/>
        <v>0</v>
      </c>
      <c r="AU579" s="76">
        <f t="shared" si="189"/>
        <v>0</v>
      </c>
      <c r="AV579" s="76">
        <f t="shared" si="190"/>
        <v>0</v>
      </c>
      <c r="AX579" s="75">
        <f t="shared" si="202"/>
        <v>564</v>
      </c>
      <c r="AY579" s="355"/>
      <c r="AZ579" s="355"/>
      <c r="BA579" s="355"/>
      <c r="BB579" s="355"/>
      <c r="BC579" s="355"/>
      <c r="BD579" s="355"/>
      <c r="BE579" s="76">
        <f t="shared" si="191"/>
        <v>0</v>
      </c>
      <c r="BF579" s="355"/>
      <c r="BG579" s="355"/>
      <c r="BH579" s="355"/>
      <c r="BI579" s="355"/>
      <c r="BJ579" s="355"/>
      <c r="BK579" s="355"/>
      <c r="BL579" s="76">
        <f t="shared" si="192"/>
        <v>0</v>
      </c>
      <c r="BM579" s="355"/>
      <c r="BN579" s="355"/>
      <c r="BO579" s="355"/>
      <c r="BP579" s="355"/>
      <c r="BQ579" s="355"/>
      <c r="BR579" s="355"/>
      <c r="BS579" s="76">
        <f t="shared" si="193"/>
        <v>0</v>
      </c>
      <c r="BT579" s="355"/>
      <c r="BU579" s="355"/>
      <c r="BV579" s="355"/>
      <c r="BW579" s="355"/>
      <c r="BX579" s="355"/>
      <c r="BY579" s="355"/>
      <c r="BZ579" s="76">
        <f t="shared" si="194"/>
        <v>0</v>
      </c>
      <c r="CA579" s="355"/>
      <c r="CB579" s="355"/>
      <c r="CC579" s="355"/>
      <c r="CD579" s="355"/>
      <c r="CE579" s="355"/>
      <c r="CF579" s="355"/>
      <c r="CG579" s="76">
        <f t="shared" si="195"/>
        <v>0</v>
      </c>
      <c r="CH579" s="355"/>
      <c r="CI579" s="355"/>
      <c r="CJ579" s="355"/>
      <c r="CK579" s="355"/>
      <c r="CL579" s="355"/>
      <c r="CM579" s="355"/>
      <c r="CN579" s="76">
        <f t="shared" si="196"/>
        <v>0</v>
      </c>
      <c r="CP579" s="75">
        <f t="shared" si="197"/>
        <v>564</v>
      </c>
      <c r="CQ579" s="76">
        <f t="shared" si="198"/>
        <v>0</v>
      </c>
      <c r="CR579" s="76">
        <f t="shared" si="199"/>
        <v>0</v>
      </c>
      <c r="CS579" s="76">
        <f t="shared" si="200"/>
        <v>0</v>
      </c>
    </row>
    <row r="580" spans="1:97" ht="18" customHeight="1" x14ac:dyDescent="0.25">
      <c r="A580" s="75">
        <f t="shared" si="201"/>
        <v>565</v>
      </c>
      <c r="B580" s="355"/>
      <c r="C580" s="355"/>
      <c r="D580" s="355"/>
      <c r="E580" s="355"/>
      <c r="F580" s="355"/>
      <c r="G580" s="355"/>
      <c r="H580" s="76">
        <f t="shared" si="203"/>
        <v>0</v>
      </c>
      <c r="I580" s="355"/>
      <c r="J580" s="355"/>
      <c r="K580" s="355"/>
      <c r="L580" s="355"/>
      <c r="M580" s="355"/>
      <c r="N580" s="355"/>
      <c r="O580" s="76">
        <f t="shared" si="204"/>
        <v>0</v>
      </c>
      <c r="P580" s="355"/>
      <c r="Q580" s="355"/>
      <c r="R580" s="355"/>
      <c r="S580" s="355"/>
      <c r="T580" s="355"/>
      <c r="U580" s="355"/>
      <c r="V580" s="76">
        <f t="shared" si="186"/>
        <v>0</v>
      </c>
      <c r="W580" s="355"/>
      <c r="X580" s="355"/>
      <c r="Y580" s="355"/>
      <c r="Z580" s="355"/>
      <c r="AA580" s="355"/>
      <c r="AB580" s="355"/>
      <c r="AC580" s="76">
        <f t="shared" si="187"/>
        <v>0</v>
      </c>
      <c r="AD580" s="355"/>
      <c r="AE580" s="355"/>
      <c r="AF580" s="355"/>
      <c r="AG580" s="355"/>
      <c r="AH580" s="355"/>
      <c r="AI580" s="355"/>
      <c r="AJ580" s="76">
        <f t="shared" si="205"/>
        <v>0</v>
      </c>
      <c r="AK580" s="355"/>
      <c r="AL580" s="355"/>
      <c r="AM580" s="355"/>
      <c r="AN580" s="355"/>
      <c r="AO580" s="355"/>
      <c r="AP580" s="355"/>
      <c r="AQ580" s="76">
        <f t="shared" si="206"/>
        <v>0</v>
      </c>
      <c r="AS580" s="75">
        <f t="shared" si="207"/>
        <v>565</v>
      </c>
      <c r="AT580" s="76">
        <f t="shared" si="188"/>
        <v>0</v>
      </c>
      <c r="AU580" s="76">
        <f t="shared" si="189"/>
        <v>0</v>
      </c>
      <c r="AV580" s="76">
        <f t="shared" si="190"/>
        <v>0</v>
      </c>
      <c r="AX580" s="75">
        <f t="shared" si="202"/>
        <v>565</v>
      </c>
      <c r="AY580" s="355"/>
      <c r="AZ580" s="355"/>
      <c r="BA580" s="355"/>
      <c r="BB580" s="355"/>
      <c r="BC580" s="355"/>
      <c r="BD580" s="355"/>
      <c r="BE580" s="76">
        <f t="shared" si="191"/>
        <v>0</v>
      </c>
      <c r="BF580" s="355"/>
      <c r="BG580" s="355"/>
      <c r="BH580" s="355"/>
      <c r="BI580" s="355"/>
      <c r="BJ580" s="355"/>
      <c r="BK580" s="355"/>
      <c r="BL580" s="76">
        <f t="shared" si="192"/>
        <v>0</v>
      </c>
      <c r="BM580" s="355"/>
      <c r="BN580" s="355"/>
      <c r="BO580" s="355"/>
      <c r="BP580" s="355"/>
      <c r="BQ580" s="355"/>
      <c r="BR580" s="355"/>
      <c r="BS580" s="76">
        <f t="shared" si="193"/>
        <v>0</v>
      </c>
      <c r="BT580" s="355"/>
      <c r="BU580" s="355"/>
      <c r="BV580" s="355"/>
      <c r="BW580" s="355"/>
      <c r="BX580" s="355"/>
      <c r="BY580" s="355"/>
      <c r="BZ580" s="76">
        <f t="shared" si="194"/>
        <v>0</v>
      </c>
      <c r="CA580" s="355"/>
      <c r="CB580" s="355"/>
      <c r="CC580" s="355"/>
      <c r="CD580" s="355"/>
      <c r="CE580" s="355"/>
      <c r="CF580" s="355"/>
      <c r="CG580" s="76">
        <f t="shared" si="195"/>
        <v>0</v>
      </c>
      <c r="CH580" s="355"/>
      <c r="CI580" s="355"/>
      <c r="CJ580" s="355"/>
      <c r="CK580" s="355"/>
      <c r="CL580" s="355"/>
      <c r="CM580" s="355"/>
      <c r="CN580" s="76">
        <f t="shared" si="196"/>
        <v>0</v>
      </c>
      <c r="CP580" s="75">
        <f t="shared" si="197"/>
        <v>565</v>
      </c>
      <c r="CQ580" s="76">
        <f t="shared" si="198"/>
        <v>0</v>
      </c>
      <c r="CR580" s="76">
        <f t="shared" si="199"/>
        <v>0</v>
      </c>
      <c r="CS580" s="76">
        <f t="shared" si="200"/>
        <v>0</v>
      </c>
    </row>
    <row r="581" spans="1:97" ht="18" customHeight="1" x14ac:dyDescent="0.25">
      <c r="A581" s="75">
        <f t="shared" si="201"/>
        <v>566</v>
      </c>
      <c r="B581" s="355"/>
      <c r="C581" s="355"/>
      <c r="D581" s="355"/>
      <c r="E581" s="355"/>
      <c r="F581" s="355"/>
      <c r="G581" s="355"/>
      <c r="H581" s="76">
        <f t="shared" si="203"/>
        <v>0</v>
      </c>
      <c r="I581" s="355"/>
      <c r="J581" s="355"/>
      <c r="K581" s="355"/>
      <c r="L581" s="355"/>
      <c r="M581" s="355"/>
      <c r="N581" s="355"/>
      <c r="O581" s="76">
        <f t="shared" si="204"/>
        <v>0</v>
      </c>
      <c r="P581" s="355"/>
      <c r="Q581" s="355"/>
      <c r="R581" s="355"/>
      <c r="S581" s="355"/>
      <c r="T581" s="355"/>
      <c r="U581" s="355"/>
      <c r="V581" s="76">
        <f t="shared" si="186"/>
        <v>0</v>
      </c>
      <c r="W581" s="355"/>
      <c r="X581" s="355"/>
      <c r="Y581" s="355"/>
      <c r="Z581" s="355"/>
      <c r="AA581" s="355"/>
      <c r="AB581" s="355"/>
      <c r="AC581" s="76">
        <f t="shared" si="187"/>
        <v>0</v>
      </c>
      <c r="AD581" s="355"/>
      <c r="AE581" s="355"/>
      <c r="AF581" s="355"/>
      <c r="AG581" s="355"/>
      <c r="AH581" s="355"/>
      <c r="AI581" s="355"/>
      <c r="AJ581" s="76">
        <f t="shared" si="205"/>
        <v>0</v>
      </c>
      <c r="AK581" s="355"/>
      <c r="AL581" s="355"/>
      <c r="AM581" s="355"/>
      <c r="AN581" s="355"/>
      <c r="AO581" s="355"/>
      <c r="AP581" s="355"/>
      <c r="AQ581" s="76">
        <f t="shared" si="206"/>
        <v>0</v>
      </c>
      <c r="AS581" s="75">
        <f t="shared" si="207"/>
        <v>566</v>
      </c>
      <c r="AT581" s="76">
        <f t="shared" si="188"/>
        <v>0</v>
      </c>
      <c r="AU581" s="76">
        <f t="shared" si="189"/>
        <v>0</v>
      </c>
      <c r="AV581" s="76">
        <f t="shared" si="190"/>
        <v>0</v>
      </c>
      <c r="AX581" s="75">
        <f t="shared" si="202"/>
        <v>566</v>
      </c>
      <c r="AY581" s="355"/>
      <c r="AZ581" s="355"/>
      <c r="BA581" s="355"/>
      <c r="BB581" s="355"/>
      <c r="BC581" s="355"/>
      <c r="BD581" s="355"/>
      <c r="BE581" s="76">
        <f t="shared" si="191"/>
        <v>0</v>
      </c>
      <c r="BF581" s="355"/>
      <c r="BG581" s="355"/>
      <c r="BH581" s="355"/>
      <c r="BI581" s="355"/>
      <c r="BJ581" s="355"/>
      <c r="BK581" s="355"/>
      <c r="BL581" s="76">
        <f t="shared" si="192"/>
        <v>0</v>
      </c>
      <c r="BM581" s="355"/>
      <c r="BN581" s="355"/>
      <c r="BO581" s="355"/>
      <c r="BP581" s="355"/>
      <c r="BQ581" s="355"/>
      <c r="BR581" s="355"/>
      <c r="BS581" s="76">
        <f t="shared" si="193"/>
        <v>0</v>
      </c>
      <c r="BT581" s="355"/>
      <c r="BU581" s="355"/>
      <c r="BV581" s="355"/>
      <c r="BW581" s="355"/>
      <c r="BX581" s="355"/>
      <c r="BY581" s="355"/>
      <c r="BZ581" s="76">
        <f t="shared" si="194"/>
        <v>0</v>
      </c>
      <c r="CA581" s="355"/>
      <c r="CB581" s="355"/>
      <c r="CC581" s="355"/>
      <c r="CD581" s="355"/>
      <c r="CE581" s="355"/>
      <c r="CF581" s="355"/>
      <c r="CG581" s="76">
        <f t="shared" si="195"/>
        <v>0</v>
      </c>
      <c r="CH581" s="355"/>
      <c r="CI581" s="355"/>
      <c r="CJ581" s="355"/>
      <c r="CK581" s="355"/>
      <c r="CL581" s="355"/>
      <c r="CM581" s="355"/>
      <c r="CN581" s="76">
        <f t="shared" si="196"/>
        <v>0</v>
      </c>
      <c r="CP581" s="75">
        <f t="shared" si="197"/>
        <v>566</v>
      </c>
      <c r="CQ581" s="76">
        <f t="shared" si="198"/>
        <v>0</v>
      </c>
      <c r="CR581" s="76">
        <f t="shared" si="199"/>
        <v>0</v>
      </c>
      <c r="CS581" s="76">
        <f t="shared" si="200"/>
        <v>0</v>
      </c>
    </row>
    <row r="582" spans="1:97" ht="18" customHeight="1" x14ac:dyDescent="0.25">
      <c r="A582" s="75">
        <f t="shared" si="201"/>
        <v>567</v>
      </c>
      <c r="B582" s="355"/>
      <c r="C582" s="355"/>
      <c r="D582" s="355"/>
      <c r="E582" s="355"/>
      <c r="F582" s="355"/>
      <c r="G582" s="355"/>
      <c r="H582" s="76">
        <f t="shared" si="203"/>
        <v>0</v>
      </c>
      <c r="I582" s="355"/>
      <c r="J582" s="355"/>
      <c r="K582" s="355"/>
      <c r="L582" s="355"/>
      <c r="M582" s="355"/>
      <c r="N582" s="355"/>
      <c r="O582" s="76">
        <f t="shared" si="204"/>
        <v>0</v>
      </c>
      <c r="P582" s="355"/>
      <c r="Q582" s="355"/>
      <c r="R582" s="355"/>
      <c r="S582" s="355"/>
      <c r="T582" s="355"/>
      <c r="U582" s="355"/>
      <c r="V582" s="76">
        <f t="shared" si="186"/>
        <v>0</v>
      </c>
      <c r="W582" s="355"/>
      <c r="X582" s="355"/>
      <c r="Y582" s="355"/>
      <c r="Z582" s="355"/>
      <c r="AA582" s="355"/>
      <c r="AB582" s="355"/>
      <c r="AC582" s="76">
        <f t="shared" si="187"/>
        <v>0</v>
      </c>
      <c r="AD582" s="355"/>
      <c r="AE582" s="355"/>
      <c r="AF582" s="355"/>
      <c r="AG582" s="355"/>
      <c r="AH582" s="355"/>
      <c r="AI582" s="355"/>
      <c r="AJ582" s="76">
        <f t="shared" si="205"/>
        <v>0</v>
      </c>
      <c r="AK582" s="355"/>
      <c r="AL582" s="355"/>
      <c r="AM582" s="355"/>
      <c r="AN582" s="355"/>
      <c r="AO582" s="355"/>
      <c r="AP582" s="355"/>
      <c r="AQ582" s="76">
        <f t="shared" si="206"/>
        <v>0</v>
      </c>
      <c r="AS582" s="75">
        <f t="shared" si="207"/>
        <v>567</v>
      </c>
      <c r="AT582" s="76">
        <f t="shared" si="188"/>
        <v>0</v>
      </c>
      <c r="AU582" s="76">
        <f t="shared" si="189"/>
        <v>0</v>
      </c>
      <c r="AV582" s="76">
        <f t="shared" si="190"/>
        <v>0</v>
      </c>
      <c r="AX582" s="75">
        <f t="shared" si="202"/>
        <v>567</v>
      </c>
      <c r="AY582" s="355"/>
      <c r="AZ582" s="355"/>
      <c r="BA582" s="355"/>
      <c r="BB582" s="355"/>
      <c r="BC582" s="355"/>
      <c r="BD582" s="355"/>
      <c r="BE582" s="76">
        <f t="shared" si="191"/>
        <v>0</v>
      </c>
      <c r="BF582" s="355"/>
      <c r="BG582" s="355"/>
      <c r="BH582" s="355"/>
      <c r="BI582" s="355"/>
      <c r="BJ582" s="355"/>
      <c r="BK582" s="355"/>
      <c r="BL582" s="76">
        <f t="shared" si="192"/>
        <v>0</v>
      </c>
      <c r="BM582" s="355"/>
      <c r="BN582" s="355"/>
      <c r="BO582" s="355"/>
      <c r="BP582" s="355"/>
      <c r="BQ582" s="355"/>
      <c r="BR582" s="355"/>
      <c r="BS582" s="76">
        <f t="shared" si="193"/>
        <v>0</v>
      </c>
      <c r="BT582" s="355"/>
      <c r="BU582" s="355"/>
      <c r="BV582" s="355"/>
      <c r="BW582" s="355"/>
      <c r="BX582" s="355"/>
      <c r="BY582" s="355"/>
      <c r="BZ582" s="76">
        <f t="shared" si="194"/>
        <v>0</v>
      </c>
      <c r="CA582" s="355"/>
      <c r="CB582" s="355"/>
      <c r="CC582" s="355"/>
      <c r="CD582" s="355"/>
      <c r="CE582" s="355"/>
      <c r="CF582" s="355"/>
      <c r="CG582" s="76">
        <f t="shared" si="195"/>
        <v>0</v>
      </c>
      <c r="CH582" s="355"/>
      <c r="CI582" s="355"/>
      <c r="CJ582" s="355"/>
      <c r="CK582" s="355"/>
      <c r="CL582" s="355"/>
      <c r="CM582" s="355"/>
      <c r="CN582" s="76">
        <f t="shared" si="196"/>
        <v>0</v>
      </c>
      <c r="CP582" s="75">
        <f t="shared" si="197"/>
        <v>567</v>
      </c>
      <c r="CQ582" s="76">
        <f t="shared" si="198"/>
        <v>0</v>
      </c>
      <c r="CR582" s="76">
        <f t="shared" si="199"/>
        <v>0</v>
      </c>
      <c r="CS582" s="76">
        <f t="shared" si="200"/>
        <v>0</v>
      </c>
    </row>
    <row r="583" spans="1:97" ht="18" customHeight="1" x14ac:dyDescent="0.25">
      <c r="A583" s="75">
        <f t="shared" si="201"/>
        <v>568</v>
      </c>
      <c r="B583" s="355"/>
      <c r="C583" s="355"/>
      <c r="D583" s="355"/>
      <c r="E583" s="355"/>
      <c r="F583" s="355"/>
      <c r="G583" s="355"/>
      <c r="H583" s="76">
        <f t="shared" si="203"/>
        <v>0</v>
      </c>
      <c r="I583" s="355"/>
      <c r="J583" s="355"/>
      <c r="K583" s="355"/>
      <c r="L583" s="355"/>
      <c r="M583" s="355"/>
      <c r="N583" s="355"/>
      <c r="O583" s="76">
        <f t="shared" si="204"/>
        <v>0</v>
      </c>
      <c r="P583" s="355"/>
      <c r="Q583" s="355"/>
      <c r="R583" s="355"/>
      <c r="S583" s="355"/>
      <c r="T583" s="355"/>
      <c r="U583" s="355"/>
      <c r="V583" s="76">
        <f t="shared" si="186"/>
        <v>0</v>
      </c>
      <c r="W583" s="355"/>
      <c r="X583" s="355"/>
      <c r="Y583" s="355"/>
      <c r="Z583" s="355"/>
      <c r="AA583" s="355"/>
      <c r="AB583" s="355"/>
      <c r="AC583" s="76">
        <f t="shared" si="187"/>
        <v>0</v>
      </c>
      <c r="AD583" s="355"/>
      <c r="AE583" s="355"/>
      <c r="AF583" s="355"/>
      <c r="AG583" s="355"/>
      <c r="AH583" s="355"/>
      <c r="AI583" s="355"/>
      <c r="AJ583" s="76">
        <f t="shared" si="205"/>
        <v>0</v>
      </c>
      <c r="AK583" s="355"/>
      <c r="AL583" s="355"/>
      <c r="AM583" s="355"/>
      <c r="AN583" s="355"/>
      <c r="AO583" s="355"/>
      <c r="AP583" s="355"/>
      <c r="AQ583" s="76">
        <f t="shared" si="206"/>
        <v>0</v>
      </c>
      <c r="AS583" s="75">
        <f t="shared" si="207"/>
        <v>568</v>
      </c>
      <c r="AT583" s="76">
        <f t="shared" si="188"/>
        <v>0</v>
      </c>
      <c r="AU583" s="76">
        <f t="shared" si="189"/>
        <v>0</v>
      </c>
      <c r="AV583" s="76">
        <f t="shared" si="190"/>
        <v>0</v>
      </c>
      <c r="AX583" s="75">
        <f t="shared" si="202"/>
        <v>568</v>
      </c>
      <c r="AY583" s="355"/>
      <c r="AZ583" s="355"/>
      <c r="BA583" s="355"/>
      <c r="BB583" s="355"/>
      <c r="BC583" s="355"/>
      <c r="BD583" s="355"/>
      <c r="BE583" s="76">
        <f t="shared" si="191"/>
        <v>0</v>
      </c>
      <c r="BF583" s="355"/>
      <c r="BG583" s="355"/>
      <c r="BH583" s="355"/>
      <c r="BI583" s="355"/>
      <c r="BJ583" s="355"/>
      <c r="BK583" s="355"/>
      <c r="BL583" s="76">
        <f t="shared" si="192"/>
        <v>0</v>
      </c>
      <c r="BM583" s="355"/>
      <c r="BN583" s="355"/>
      <c r="BO583" s="355"/>
      <c r="BP583" s="355"/>
      <c r="BQ583" s="355"/>
      <c r="BR583" s="355"/>
      <c r="BS583" s="76">
        <f t="shared" si="193"/>
        <v>0</v>
      </c>
      <c r="BT583" s="355"/>
      <c r="BU583" s="355"/>
      <c r="BV583" s="355"/>
      <c r="BW583" s="355"/>
      <c r="BX583" s="355"/>
      <c r="BY583" s="355"/>
      <c r="BZ583" s="76">
        <f t="shared" si="194"/>
        <v>0</v>
      </c>
      <c r="CA583" s="355"/>
      <c r="CB583" s="355"/>
      <c r="CC583" s="355"/>
      <c r="CD583" s="355"/>
      <c r="CE583" s="355"/>
      <c r="CF583" s="355"/>
      <c r="CG583" s="76">
        <f t="shared" si="195"/>
        <v>0</v>
      </c>
      <c r="CH583" s="355"/>
      <c r="CI583" s="355"/>
      <c r="CJ583" s="355"/>
      <c r="CK583" s="355"/>
      <c r="CL583" s="355"/>
      <c r="CM583" s="355"/>
      <c r="CN583" s="76">
        <f t="shared" si="196"/>
        <v>0</v>
      </c>
      <c r="CP583" s="75">
        <f t="shared" si="197"/>
        <v>568</v>
      </c>
      <c r="CQ583" s="76">
        <f t="shared" si="198"/>
        <v>0</v>
      </c>
      <c r="CR583" s="76">
        <f t="shared" si="199"/>
        <v>0</v>
      </c>
      <c r="CS583" s="76">
        <f t="shared" si="200"/>
        <v>0</v>
      </c>
    </row>
    <row r="584" spans="1:97" ht="18" customHeight="1" x14ac:dyDescent="0.25">
      <c r="A584" s="75">
        <f t="shared" si="201"/>
        <v>569</v>
      </c>
      <c r="B584" s="355"/>
      <c r="C584" s="355"/>
      <c r="D584" s="355"/>
      <c r="E584" s="355"/>
      <c r="F584" s="355"/>
      <c r="G584" s="355"/>
      <c r="H584" s="76">
        <f t="shared" si="203"/>
        <v>0</v>
      </c>
      <c r="I584" s="355"/>
      <c r="J584" s="355"/>
      <c r="K584" s="355"/>
      <c r="L584" s="355"/>
      <c r="M584" s="355"/>
      <c r="N584" s="355"/>
      <c r="O584" s="76">
        <f t="shared" si="204"/>
        <v>0</v>
      </c>
      <c r="P584" s="355"/>
      <c r="Q584" s="355"/>
      <c r="R584" s="355"/>
      <c r="S584" s="355"/>
      <c r="T584" s="355"/>
      <c r="U584" s="355"/>
      <c r="V584" s="76">
        <f t="shared" si="186"/>
        <v>0</v>
      </c>
      <c r="W584" s="355"/>
      <c r="X584" s="355"/>
      <c r="Y584" s="355"/>
      <c r="Z584" s="355"/>
      <c r="AA584" s="355"/>
      <c r="AB584" s="355"/>
      <c r="AC584" s="76">
        <f t="shared" si="187"/>
        <v>0</v>
      </c>
      <c r="AD584" s="355"/>
      <c r="AE584" s="355"/>
      <c r="AF584" s="355"/>
      <c r="AG584" s="355"/>
      <c r="AH584" s="355"/>
      <c r="AI584" s="355"/>
      <c r="AJ584" s="76">
        <f t="shared" si="205"/>
        <v>0</v>
      </c>
      <c r="AK584" s="355"/>
      <c r="AL584" s="355"/>
      <c r="AM584" s="355"/>
      <c r="AN584" s="355"/>
      <c r="AO584" s="355"/>
      <c r="AP584" s="355"/>
      <c r="AQ584" s="76">
        <f t="shared" si="206"/>
        <v>0</v>
      </c>
      <c r="AS584" s="75">
        <f t="shared" si="207"/>
        <v>569</v>
      </c>
      <c r="AT584" s="76">
        <f t="shared" si="188"/>
        <v>0</v>
      </c>
      <c r="AU584" s="76">
        <f t="shared" si="189"/>
        <v>0</v>
      </c>
      <c r="AV584" s="76">
        <f t="shared" si="190"/>
        <v>0</v>
      </c>
      <c r="AX584" s="75">
        <f t="shared" si="202"/>
        <v>569</v>
      </c>
      <c r="AY584" s="355"/>
      <c r="AZ584" s="355"/>
      <c r="BA584" s="355"/>
      <c r="BB584" s="355"/>
      <c r="BC584" s="355"/>
      <c r="BD584" s="355"/>
      <c r="BE584" s="76">
        <f t="shared" si="191"/>
        <v>0</v>
      </c>
      <c r="BF584" s="355"/>
      <c r="BG584" s="355"/>
      <c r="BH584" s="355"/>
      <c r="BI584" s="355"/>
      <c r="BJ584" s="355"/>
      <c r="BK584" s="355"/>
      <c r="BL584" s="76">
        <f t="shared" si="192"/>
        <v>0</v>
      </c>
      <c r="BM584" s="355"/>
      <c r="BN584" s="355"/>
      <c r="BO584" s="355"/>
      <c r="BP584" s="355"/>
      <c r="BQ584" s="355"/>
      <c r="BR584" s="355"/>
      <c r="BS584" s="76">
        <f t="shared" si="193"/>
        <v>0</v>
      </c>
      <c r="BT584" s="355"/>
      <c r="BU584" s="355"/>
      <c r="BV584" s="355"/>
      <c r="BW584" s="355"/>
      <c r="BX584" s="355"/>
      <c r="BY584" s="355"/>
      <c r="BZ584" s="76">
        <f t="shared" si="194"/>
        <v>0</v>
      </c>
      <c r="CA584" s="355"/>
      <c r="CB584" s="355"/>
      <c r="CC584" s="355"/>
      <c r="CD584" s="355"/>
      <c r="CE584" s="355"/>
      <c r="CF584" s="355"/>
      <c r="CG584" s="76">
        <f t="shared" si="195"/>
        <v>0</v>
      </c>
      <c r="CH584" s="355"/>
      <c r="CI584" s="355"/>
      <c r="CJ584" s="355"/>
      <c r="CK584" s="355"/>
      <c r="CL584" s="355"/>
      <c r="CM584" s="355"/>
      <c r="CN584" s="76">
        <f t="shared" si="196"/>
        <v>0</v>
      </c>
      <c r="CP584" s="75">
        <f t="shared" si="197"/>
        <v>569</v>
      </c>
      <c r="CQ584" s="76">
        <f t="shared" si="198"/>
        <v>0</v>
      </c>
      <c r="CR584" s="76">
        <f t="shared" si="199"/>
        <v>0</v>
      </c>
      <c r="CS584" s="76">
        <f t="shared" si="200"/>
        <v>0</v>
      </c>
    </row>
    <row r="585" spans="1:97" ht="18" customHeight="1" x14ac:dyDescent="0.25">
      <c r="A585" s="75">
        <f t="shared" si="201"/>
        <v>570</v>
      </c>
      <c r="B585" s="355"/>
      <c r="C585" s="355"/>
      <c r="D585" s="355"/>
      <c r="E585" s="355"/>
      <c r="F585" s="355"/>
      <c r="G585" s="355"/>
      <c r="H585" s="76">
        <f t="shared" si="203"/>
        <v>0</v>
      </c>
      <c r="I585" s="355"/>
      <c r="J585" s="355"/>
      <c r="K585" s="355"/>
      <c r="L585" s="355"/>
      <c r="M585" s="355"/>
      <c r="N585" s="355"/>
      <c r="O585" s="76">
        <f t="shared" si="204"/>
        <v>0</v>
      </c>
      <c r="P585" s="355"/>
      <c r="Q585" s="355"/>
      <c r="R585" s="355"/>
      <c r="S585" s="355"/>
      <c r="T585" s="355"/>
      <c r="U585" s="355"/>
      <c r="V585" s="76">
        <f t="shared" si="186"/>
        <v>0</v>
      </c>
      <c r="W585" s="355"/>
      <c r="X585" s="355"/>
      <c r="Y585" s="355"/>
      <c r="Z585" s="355"/>
      <c r="AA585" s="355"/>
      <c r="AB585" s="355"/>
      <c r="AC585" s="76">
        <f t="shared" si="187"/>
        <v>0</v>
      </c>
      <c r="AD585" s="355"/>
      <c r="AE585" s="355"/>
      <c r="AF585" s="355"/>
      <c r="AG585" s="355"/>
      <c r="AH585" s="355"/>
      <c r="AI585" s="355"/>
      <c r="AJ585" s="76">
        <f t="shared" si="205"/>
        <v>0</v>
      </c>
      <c r="AK585" s="355"/>
      <c r="AL585" s="355"/>
      <c r="AM585" s="355"/>
      <c r="AN585" s="355"/>
      <c r="AO585" s="355"/>
      <c r="AP585" s="355"/>
      <c r="AQ585" s="76">
        <f t="shared" si="206"/>
        <v>0</v>
      </c>
      <c r="AS585" s="75">
        <f t="shared" si="207"/>
        <v>570</v>
      </c>
      <c r="AT585" s="76">
        <f t="shared" si="188"/>
        <v>0</v>
      </c>
      <c r="AU585" s="76">
        <f t="shared" si="189"/>
        <v>0</v>
      </c>
      <c r="AV585" s="76">
        <f t="shared" si="190"/>
        <v>0</v>
      </c>
      <c r="AX585" s="75">
        <f t="shared" si="202"/>
        <v>570</v>
      </c>
      <c r="AY585" s="355"/>
      <c r="AZ585" s="355"/>
      <c r="BA585" s="355"/>
      <c r="BB585" s="355"/>
      <c r="BC585" s="355"/>
      <c r="BD585" s="355"/>
      <c r="BE585" s="76">
        <f t="shared" si="191"/>
        <v>0</v>
      </c>
      <c r="BF585" s="355"/>
      <c r="BG585" s="355"/>
      <c r="BH585" s="355"/>
      <c r="BI585" s="355"/>
      <c r="BJ585" s="355"/>
      <c r="BK585" s="355"/>
      <c r="BL585" s="76">
        <f t="shared" si="192"/>
        <v>0</v>
      </c>
      <c r="BM585" s="355"/>
      <c r="BN585" s="355"/>
      <c r="BO585" s="355"/>
      <c r="BP585" s="355"/>
      <c r="BQ585" s="355"/>
      <c r="BR585" s="355"/>
      <c r="BS585" s="76">
        <f t="shared" si="193"/>
        <v>0</v>
      </c>
      <c r="BT585" s="355"/>
      <c r="BU585" s="355"/>
      <c r="BV585" s="355"/>
      <c r="BW585" s="355"/>
      <c r="BX585" s="355"/>
      <c r="BY585" s="355"/>
      <c r="BZ585" s="76">
        <f t="shared" si="194"/>
        <v>0</v>
      </c>
      <c r="CA585" s="355"/>
      <c r="CB585" s="355"/>
      <c r="CC585" s="355"/>
      <c r="CD585" s="355"/>
      <c r="CE585" s="355"/>
      <c r="CF585" s="355"/>
      <c r="CG585" s="76">
        <f t="shared" si="195"/>
        <v>0</v>
      </c>
      <c r="CH585" s="355"/>
      <c r="CI585" s="355"/>
      <c r="CJ585" s="355"/>
      <c r="CK585" s="355"/>
      <c r="CL585" s="355"/>
      <c r="CM585" s="355"/>
      <c r="CN585" s="76">
        <f t="shared" si="196"/>
        <v>0</v>
      </c>
      <c r="CP585" s="75">
        <f t="shared" si="197"/>
        <v>570</v>
      </c>
      <c r="CQ585" s="76">
        <f t="shared" si="198"/>
        <v>0</v>
      </c>
      <c r="CR585" s="76">
        <f t="shared" si="199"/>
        <v>0</v>
      </c>
      <c r="CS585" s="76">
        <f t="shared" si="200"/>
        <v>0</v>
      </c>
    </row>
    <row r="586" spans="1:97" ht="18" customHeight="1" x14ac:dyDescent="0.25">
      <c r="A586" s="75">
        <f t="shared" si="201"/>
        <v>571</v>
      </c>
      <c r="B586" s="355"/>
      <c r="C586" s="355"/>
      <c r="D586" s="355"/>
      <c r="E586" s="355"/>
      <c r="F586" s="355"/>
      <c r="G586" s="355"/>
      <c r="H586" s="76">
        <f t="shared" si="203"/>
        <v>0</v>
      </c>
      <c r="I586" s="355"/>
      <c r="J586" s="355"/>
      <c r="K586" s="355"/>
      <c r="L586" s="355"/>
      <c r="M586" s="355"/>
      <c r="N586" s="355"/>
      <c r="O586" s="76">
        <f t="shared" si="204"/>
        <v>0</v>
      </c>
      <c r="P586" s="355"/>
      <c r="Q586" s="355"/>
      <c r="R586" s="355"/>
      <c r="S586" s="355"/>
      <c r="T586" s="355"/>
      <c r="U586" s="355"/>
      <c r="V586" s="76">
        <f t="shared" si="186"/>
        <v>0</v>
      </c>
      <c r="W586" s="355"/>
      <c r="X586" s="355"/>
      <c r="Y586" s="355"/>
      <c r="Z586" s="355"/>
      <c r="AA586" s="355"/>
      <c r="AB586" s="355"/>
      <c r="AC586" s="76">
        <f t="shared" si="187"/>
        <v>0</v>
      </c>
      <c r="AD586" s="355"/>
      <c r="AE586" s="355"/>
      <c r="AF586" s="355"/>
      <c r="AG586" s="355"/>
      <c r="AH586" s="355"/>
      <c r="AI586" s="355"/>
      <c r="AJ586" s="76">
        <f t="shared" si="205"/>
        <v>0</v>
      </c>
      <c r="AK586" s="355"/>
      <c r="AL586" s="355"/>
      <c r="AM586" s="355"/>
      <c r="AN586" s="355"/>
      <c r="AO586" s="355"/>
      <c r="AP586" s="355"/>
      <c r="AQ586" s="76">
        <f t="shared" si="206"/>
        <v>0</v>
      </c>
      <c r="AS586" s="75">
        <f t="shared" si="207"/>
        <v>571</v>
      </c>
      <c r="AT586" s="76">
        <f t="shared" si="188"/>
        <v>0</v>
      </c>
      <c r="AU586" s="76">
        <f t="shared" si="189"/>
        <v>0</v>
      </c>
      <c r="AV586" s="76">
        <f t="shared" si="190"/>
        <v>0</v>
      </c>
      <c r="AX586" s="75">
        <f t="shared" si="202"/>
        <v>571</v>
      </c>
      <c r="AY586" s="355"/>
      <c r="AZ586" s="355"/>
      <c r="BA586" s="355"/>
      <c r="BB586" s="355"/>
      <c r="BC586" s="355"/>
      <c r="BD586" s="355"/>
      <c r="BE586" s="76">
        <f t="shared" si="191"/>
        <v>0</v>
      </c>
      <c r="BF586" s="355"/>
      <c r="BG586" s="355"/>
      <c r="BH586" s="355"/>
      <c r="BI586" s="355"/>
      <c r="BJ586" s="355"/>
      <c r="BK586" s="355"/>
      <c r="BL586" s="76">
        <f t="shared" si="192"/>
        <v>0</v>
      </c>
      <c r="BM586" s="355"/>
      <c r="BN586" s="355"/>
      <c r="BO586" s="355"/>
      <c r="BP586" s="355"/>
      <c r="BQ586" s="355"/>
      <c r="BR586" s="355"/>
      <c r="BS586" s="76">
        <f t="shared" si="193"/>
        <v>0</v>
      </c>
      <c r="BT586" s="355"/>
      <c r="BU586" s="355"/>
      <c r="BV586" s="355"/>
      <c r="BW586" s="355"/>
      <c r="BX586" s="355"/>
      <c r="BY586" s="355"/>
      <c r="BZ586" s="76">
        <f t="shared" si="194"/>
        <v>0</v>
      </c>
      <c r="CA586" s="355"/>
      <c r="CB586" s="355"/>
      <c r="CC586" s="355"/>
      <c r="CD586" s="355"/>
      <c r="CE586" s="355"/>
      <c r="CF586" s="355"/>
      <c r="CG586" s="76">
        <f t="shared" si="195"/>
        <v>0</v>
      </c>
      <c r="CH586" s="355"/>
      <c r="CI586" s="355"/>
      <c r="CJ586" s="355"/>
      <c r="CK586" s="355"/>
      <c r="CL586" s="355"/>
      <c r="CM586" s="355"/>
      <c r="CN586" s="76">
        <f t="shared" si="196"/>
        <v>0</v>
      </c>
      <c r="CP586" s="75">
        <f t="shared" si="197"/>
        <v>571</v>
      </c>
      <c r="CQ586" s="76">
        <f t="shared" si="198"/>
        <v>0</v>
      </c>
      <c r="CR586" s="76">
        <f t="shared" si="199"/>
        <v>0</v>
      </c>
      <c r="CS586" s="76">
        <f t="shared" si="200"/>
        <v>0</v>
      </c>
    </row>
    <row r="587" spans="1:97" ht="18" customHeight="1" x14ac:dyDescent="0.25">
      <c r="A587" s="75">
        <f t="shared" si="201"/>
        <v>572</v>
      </c>
      <c r="B587" s="355"/>
      <c r="C587" s="355"/>
      <c r="D587" s="355"/>
      <c r="E587" s="355"/>
      <c r="F587" s="355"/>
      <c r="G587" s="355"/>
      <c r="H587" s="76">
        <f t="shared" si="203"/>
        <v>0</v>
      </c>
      <c r="I587" s="355"/>
      <c r="J587" s="355"/>
      <c r="K587" s="355"/>
      <c r="L587" s="355"/>
      <c r="M587" s="355"/>
      <c r="N587" s="355"/>
      <c r="O587" s="76">
        <f t="shared" si="204"/>
        <v>0</v>
      </c>
      <c r="P587" s="355"/>
      <c r="Q587" s="355"/>
      <c r="R587" s="355"/>
      <c r="S587" s="355"/>
      <c r="T587" s="355"/>
      <c r="U587" s="355"/>
      <c r="V587" s="76">
        <f t="shared" si="186"/>
        <v>0</v>
      </c>
      <c r="W587" s="355"/>
      <c r="X587" s="355"/>
      <c r="Y587" s="355"/>
      <c r="Z587" s="355"/>
      <c r="AA587" s="355"/>
      <c r="AB587" s="355"/>
      <c r="AC587" s="76">
        <f t="shared" si="187"/>
        <v>0</v>
      </c>
      <c r="AD587" s="355"/>
      <c r="AE587" s="355"/>
      <c r="AF587" s="355"/>
      <c r="AG587" s="355"/>
      <c r="AH587" s="355"/>
      <c r="AI587" s="355"/>
      <c r="AJ587" s="76">
        <f t="shared" si="205"/>
        <v>0</v>
      </c>
      <c r="AK587" s="355"/>
      <c r="AL587" s="355"/>
      <c r="AM587" s="355"/>
      <c r="AN587" s="355"/>
      <c r="AO587" s="355"/>
      <c r="AP587" s="355"/>
      <c r="AQ587" s="76">
        <f t="shared" si="206"/>
        <v>0</v>
      </c>
      <c r="AS587" s="75">
        <f t="shared" si="207"/>
        <v>572</v>
      </c>
      <c r="AT587" s="76">
        <f t="shared" si="188"/>
        <v>0</v>
      </c>
      <c r="AU587" s="76">
        <f t="shared" si="189"/>
        <v>0</v>
      </c>
      <c r="AV587" s="76">
        <f t="shared" si="190"/>
        <v>0</v>
      </c>
      <c r="AX587" s="75">
        <f t="shared" si="202"/>
        <v>572</v>
      </c>
      <c r="AY587" s="355"/>
      <c r="AZ587" s="355"/>
      <c r="BA587" s="355"/>
      <c r="BB587" s="355"/>
      <c r="BC587" s="355"/>
      <c r="BD587" s="355"/>
      <c r="BE587" s="76">
        <f t="shared" si="191"/>
        <v>0</v>
      </c>
      <c r="BF587" s="355"/>
      <c r="BG587" s="355"/>
      <c r="BH587" s="355"/>
      <c r="BI587" s="355"/>
      <c r="BJ587" s="355"/>
      <c r="BK587" s="355"/>
      <c r="BL587" s="76">
        <f t="shared" si="192"/>
        <v>0</v>
      </c>
      <c r="BM587" s="355"/>
      <c r="BN587" s="355"/>
      <c r="BO587" s="355"/>
      <c r="BP587" s="355"/>
      <c r="BQ587" s="355"/>
      <c r="BR587" s="355"/>
      <c r="BS587" s="76">
        <f t="shared" si="193"/>
        <v>0</v>
      </c>
      <c r="BT587" s="355"/>
      <c r="BU587" s="355"/>
      <c r="BV587" s="355"/>
      <c r="BW587" s="355"/>
      <c r="BX587" s="355"/>
      <c r="BY587" s="355"/>
      <c r="BZ587" s="76">
        <f t="shared" si="194"/>
        <v>0</v>
      </c>
      <c r="CA587" s="355"/>
      <c r="CB587" s="355"/>
      <c r="CC587" s="355"/>
      <c r="CD587" s="355"/>
      <c r="CE587" s="355"/>
      <c r="CF587" s="355"/>
      <c r="CG587" s="76">
        <f t="shared" si="195"/>
        <v>0</v>
      </c>
      <c r="CH587" s="355"/>
      <c r="CI587" s="355"/>
      <c r="CJ587" s="355"/>
      <c r="CK587" s="355"/>
      <c r="CL587" s="355"/>
      <c r="CM587" s="355"/>
      <c r="CN587" s="76">
        <f t="shared" si="196"/>
        <v>0</v>
      </c>
      <c r="CP587" s="75">
        <f t="shared" si="197"/>
        <v>572</v>
      </c>
      <c r="CQ587" s="76">
        <f t="shared" si="198"/>
        <v>0</v>
      </c>
      <c r="CR587" s="76">
        <f t="shared" si="199"/>
        <v>0</v>
      </c>
      <c r="CS587" s="76">
        <f t="shared" si="200"/>
        <v>0</v>
      </c>
    </row>
    <row r="588" spans="1:97" ht="18" customHeight="1" x14ac:dyDescent="0.25">
      <c r="A588" s="75">
        <f t="shared" si="201"/>
        <v>573</v>
      </c>
      <c r="B588" s="355"/>
      <c r="C588" s="355"/>
      <c r="D588" s="355"/>
      <c r="E588" s="355"/>
      <c r="F588" s="355"/>
      <c r="G588" s="355"/>
      <c r="H588" s="76">
        <f t="shared" si="203"/>
        <v>0</v>
      </c>
      <c r="I588" s="355"/>
      <c r="J588" s="355"/>
      <c r="K588" s="355"/>
      <c r="L588" s="355"/>
      <c r="M588" s="355"/>
      <c r="N588" s="355"/>
      <c r="O588" s="76">
        <f t="shared" si="204"/>
        <v>0</v>
      </c>
      <c r="P588" s="355"/>
      <c r="Q588" s="355"/>
      <c r="R588" s="355"/>
      <c r="S588" s="355"/>
      <c r="T588" s="355"/>
      <c r="U588" s="355"/>
      <c r="V588" s="76">
        <f t="shared" si="186"/>
        <v>0</v>
      </c>
      <c r="W588" s="355"/>
      <c r="X588" s="355"/>
      <c r="Y588" s="355"/>
      <c r="Z588" s="355"/>
      <c r="AA588" s="355"/>
      <c r="AB588" s="355"/>
      <c r="AC588" s="76">
        <f t="shared" si="187"/>
        <v>0</v>
      </c>
      <c r="AD588" s="355"/>
      <c r="AE588" s="355"/>
      <c r="AF588" s="355"/>
      <c r="AG588" s="355"/>
      <c r="AH588" s="355"/>
      <c r="AI588" s="355"/>
      <c r="AJ588" s="76">
        <f t="shared" si="205"/>
        <v>0</v>
      </c>
      <c r="AK588" s="355"/>
      <c r="AL588" s="355"/>
      <c r="AM588" s="355"/>
      <c r="AN588" s="355"/>
      <c r="AO588" s="355"/>
      <c r="AP588" s="355"/>
      <c r="AQ588" s="76">
        <f t="shared" si="206"/>
        <v>0</v>
      </c>
      <c r="AS588" s="75">
        <f t="shared" si="207"/>
        <v>573</v>
      </c>
      <c r="AT588" s="76">
        <f t="shared" si="188"/>
        <v>0</v>
      </c>
      <c r="AU588" s="76">
        <f t="shared" si="189"/>
        <v>0</v>
      </c>
      <c r="AV588" s="76">
        <f t="shared" si="190"/>
        <v>0</v>
      </c>
      <c r="AX588" s="75">
        <f t="shared" si="202"/>
        <v>573</v>
      </c>
      <c r="AY588" s="355"/>
      <c r="AZ588" s="355"/>
      <c r="BA588" s="355"/>
      <c r="BB588" s="355"/>
      <c r="BC588" s="355"/>
      <c r="BD588" s="355"/>
      <c r="BE588" s="76">
        <f t="shared" si="191"/>
        <v>0</v>
      </c>
      <c r="BF588" s="355"/>
      <c r="BG588" s="355"/>
      <c r="BH588" s="355"/>
      <c r="BI588" s="355"/>
      <c r="BJ588" s="355"/>
      <c r="BK588" s="355"/>
      <c r="BL588" s="76">
        <f t="shared" si="192"/>
        <v>0</v>
      </c>
      <c r="BM588" s="355"/>
      <c r="BN588" s="355"/>
      <c r="BO588" s="355"/>
      <c r="BP588" s="355"/>
      <c r="BQ588" s="355"/>
      <c r="BR588" s="355"/>
      <c r="BS588" s="76">
        <f t="shared" si="193"/>
        <v>0</v>
      </c>
      <c r="BT588" s="355"/>
      <c r="BU588" s="355"/>
      <c r="BV588" s="355"/>
      <c r="BW588" s="355"/>
      <c r="BX588" s="355"/>
      <c r="BY588" s="355"/>
      <c r="BZ588" s="76">
        <f t="shared" si="194"/>
        <v>0</v>
      </c>
      <c r="CA588" s="355"/>
      <c r="CB588" s="355"/>
      <c r="CC588" s="355"/>
      <c r="CD588" s="355"/>
      <c r="CE588" s="355"/>
      <c r="CF588" s="355"/>
      <c r="CG588" s="76">
        <f t="shared" si="195"/>
        <v>0</v>
      </c>
      <c r="CH588" s="355"/>
      <c r="CI588" s="355"/>
      <c r="CJ588" s="355"/>
      <c r="CK588" s="355"/>
      <c r="CL588" s="355"/>
      <c r="CM588" s="355"/>
      <c r="CN588" s="76">
        <f t="shared" si="196"/>
        <v>0</v>
      </c>
      <c r="CP588" s="75">
        <f t="shared" si="197"/>
        <v>573</v>
      </c>
      <c r="CQ588" s="76">
        <f t="shared" si="198"/>
        <v>0</v>
      </c>
      <c r="CR588" s="76">
        <f t="shared" si="199"/>
        <v>0</v>
      </c>
      <c r="CS588" s="76">
        <f t="shared" si="200"/>
        <v>0</v>
      </c>
    </row>
    <row r="589" spans="1:97" ht="18" customHeight="1" x14ac:dyDescent="0.25">
      <c r="A589" s="75">
        <f t="shared" si="201"/>
        <v>574</v>
      </c>
      <c r="B589" s="355"/>
      <c r="C589" s="355"/>
      <c r="D589" s="355"/>
      <c r="E589" s="355"/>
      <c r="F589" s="355"/>
      <c r="G589" s="355"/>
      <c r="H589" s="76">
        <f t="shared" si="203"/>
        <v>0</v>
      </c>
      <c r="I589" s="355"/>
      <c r="J589" s="355"/>
      <c r="K589" s="355"/>
      <c r="L589" s="355"/>
      <c r="M589" s="355"/>
      <c r="N589" s="355"/>
      <c r="O589" s="76">
        <f t="shared" si="204"/>
        <v>0</v>
      </c>
      <c r="P589" s="355"/>
      <c r="Q589" s="355"/>
      <c r="R589" s="355"/>
      <c r="S589" s="355"/>
      <c r="T589" s="355"/>
      <c r="U589" s="355"/>
      <c r="V589" s="76">
        <f t="shared" si="186"/>
        <v>0</v>
      </c>
      <c r="W589" s="355"/>
      <c r="X589" s="355"/>
      <c r="Y589" s="355"/>
      <c r="Z589" s="355"/>
      <c r="AA589" s="355"/>
      <c r="AB589" s="355"/>
      <c r="AC589" s="76">
        <f t="shared" si="187"/>
        <v>0</v>
      </c>
      <c r="AD589" s="355"/>
      <c r="AE589" s="355"/>
      <c r="AF589" s="355"/>
      <c r="AG589" s="355"/>
      <c r="AH589" s="355"/>
      <c r="AI589" s="355"/>
      <c r="AJ589" s="76">
        <f t="shared" si="205"/>
        <v>0</v>
      </c>
      <c r="AK589" s="355"/>
      <c r="AL589" s="355"/>
      <c r="AM589" s="355"/>
      <c r="AN589" s="355"/>
      <c r="AO589" s="355"/>
      <c r="AP589" s="355"/>
      <c r="AQ589" s="76">
        <f t="shared" si="206"/>
        <v>0</v>
      </c>
      <c r="AS589" s="75">
        <f t="shared" si="207"/>
        <v>574</v>
      </c>
      <c r="AT589" s="76">
        <f t="shared" si="188"/>
        <v>0</v>
      </c>
      <c r="AU589" s="76">
        <f t="shared" si="189"/>
        <v>0</v>
      </c>
      <c r="AV589" s="76">
        <f t="shared" si="190"/>
        <v>0</v>
      </c>
      <c r="AX589" s="75">
        <f t="shared" si="202"/>
        <v>574</v>
      </c>
      <c r="AY589" s="355"/>
      <c r="AZ589" s="355"/>
      <c r="BA589" s="355"/>
      <c r="BB589" s="355"/>
      <c r="BC589" s="355"/>
      <c r="BD589" s="355"/>
      <c r="BE589" s="76">
        <f t="shared" si="191"/>
        <v>0</v>
      </c>
      <c r="BF589" s="355"/>
      <c r="BG589" s="355"/>
      <c r="BH589" s="355"/>
      <c r="BI589" s="355"/>
      <c r="BJ589" s="355"/>
      <c r="BK589" s="355"/>
      <c r="BL589" s="76">
        <f t="shared" si="192"/>
        <v>0</v>
      </c>
      <c r="BM589" s="355"/>
      <c r="BN589" s="355"/>
      <c r="BO589" s="355"/>
      <c r="BP589" s="355"/>
      <c r="BQ589" s="355"/>
      <c r="BR589" s="355"/>
      <c r="BS589" s="76">
        <f t="shared" si="193"/>
        <v>0</v>
      </c>
      <c r="BT589" s="355"/>
      <c r="BU589" s="355"/>
      <c r="BV589" s="355"/>
      <c r="BW589" s="355"/>
      <c r="BX589" s="355"/>
      <c r="BY589" s="355"/>
      <c r="BZ589" s="76">
        <f t="shared" si="194"/>
        <v>0</v>
      </c>
      <c r="CA589" s="355"/>
      <c r="CB589" s="355"/>
      <c r="CC589" s="355"/>
      <c r="CD589" s="355"/>
      <c r="CE589" s="355"/>
      <c r="CF589" s="355"/>
      <c r="CG589" s="76">
        <f t="shared" si="195"/>
        <v>0</v>
      </c>
      <c r="CH589" s="355"/>
      <c r="CI589" s="355"/>
      <c r="CJ589" s="355"/>
      <c r="CK589" s="355"/>
      <c r="CL589" s="355"/>
      <c r="CM589" s="355"/>
      <c r="CN589" s="76">
        <f t="shared" si="196"/>
        <v>0</v>
      </c>
      <c r="CP589" s="75">
        <f t="shared" si="197"/>
        <v>574</v>
      </c>
      <c r="CQ589" s="76">
        <f t="shared" si="198"/>
        <v>0</v>
      </c>
      <c r="CR589" s="76">
        <f t="shared" si="199"/>
        <v>0</v>
      </c>
      <c r="CS589" s="76">
        <f t="shared" si="200"/>
        <v>0</v>
      </c>
    </row>
    <row r="590" spans="1:97" ht="18" customHeight="1" x14ac:dyDescent="0.25">
      <c r="A590" s="75">
        <f t="shared" si="201"/>
        <v>575</v>
      </c>
      <c r="B590" s="355"/>
      <c r="C590" s="355"/>
      <c r="D590" s="355"/>
      <c r="E590" s="355"/>
      <c r="F590" s="355"/>
      <c r="G590" s="355"/>
      <c r="H590" s="76">
        <f t="shared" si="203"/>
        <v>0</v>
      </c>
      <c r="I590" s="355"/>
      <c r="J590" s="355"/>
      <c r="K590" s="355"/>
      <c r="L590" s="355"/>
      <c r="M590" s="355"/>
      <c r="N590" s="355"/>
      <c r="O590" s="76">
        <f t="shared" si="204"/>
        <v>0</v>
      </c>
      <c r="P590" s="355"/>
      <c r="Q590" s="355"/>
      <c r="R590" s="355"/>
      <c r="S590" s="355"/>
      <c r="T590" s="355"/>
      <c r="U590" s="355"/>
      <c r="V590" s="76">
        <f t="shared" si="186"/>
        <v>0</v>
      </c>
      <c r="W590" s="355"/>
      <c r="X590" s="355"/>
      <c r="Y590" s="355"/>
      <c r="Z590" s="355"/>
      <c r="AA590" s="355"/>
      <c r="AB590" s="355"/>
      <c r="AC590" s="76">
        <f t="shared" si="187"/>
        <v>0</v>
      </c>
      <c r="AD590" s="355"/>
      <c r="AE590" s="355"/>
      <c r="AF590" s="355"/>
      <c r="AG590" s="355"/>
      <c r="AH590" s="355"/>
      <c r="AI590" s="355"/>
      <c r="AJ590" s="76">
        <f t="shared" si="205"/>
        <v>0</v>
      </c>
      <c r="AK590" s="355"/>
      <c r="AL590" s="355"/>
      <c r="AM590" s="355"/>
      <c r="AN590" s="355"/>
      <c r="AO590" s="355"/>
      <c r="AP590" s="355"/>
      <c r="AQ590" s="76">
        <f t="shared" si="206"/>
        <v>0</v>
      </c>
      <c r="AS590" s="75">
        <f t="shared" si="207"/>
        <v>575</v>
      </c>
      <c r="AT590" s="76">
        <f t="shared" si="188"/>
        <v>0</v>
      </c>
      <c r="AU590" s="76">
        <f t="shared" si="189"/>
        <v>0</v>
      </c>
      <c r="AV590" s="76">
        <f t="shared" si="190"/>
        <v>0</v>
      </c>
      <c r="AX590" s="75">
        <f t="shared" si="202"/>
        <v>575</v>
      </c>
      <c r="AY590" s="355"/>
      <c r="AZ590" s="355"/>
      <c r="BA590" s="355"/>
      <c r="BB590" s="355"/>
      <c r="BC590" s="355"/>
      <c r="BD590" s="355"/>
      <c r="BE590" s="76">
        <f t="shared" si="191"/>
        <v>0</v>
      </c>
      <c r="BF590" s="355"/>
      <c r="BG590" s="355"/>
      <c r="BH590" s="355"/>
      <c r="BI590" s="355"/>
      <c r="BJ590" s="355"/>
      <c r="BK590" s="355"/>
      <c r="BL590" s="76">
        <f t="shared" si="192"/>
        <v>0</v>
      </c>
      <c r="BM590" s="355"/>
      <c r="BN590" s="355"/>
      <c r="BO590" s="355"/>
      <c r="BP590" s="355"/>
      <c r="BQ590" s="355"/>
      <c r="BR590" s="355"/>
      <c r="BS590" s="76">
        <f t="shared" si="193"/>
        <v>0</v>
      </c>
      <c r="BT590" s="355"/>
      <c r="BU590" s="355"/>
      <c r="BV590" s="355"/>
      <c r="BW590" s="355"/>
      <c r="BX590" s="355"/>
      <c r="BY590" s="355"/>
      <c r="BZ590" s="76">
        <f t="shared" si="194"/>
        <v>0</v>
      </c>
      <c r="CA590" s="355"/>
      <c r="CB590" s="355"/>
      <c r="CC590" s="355"/>
      <c r="CD590" s="355"/>
      <c r="CE590" s="355"/>
      <c r="CF590" s="355"/>
      <c r="CG590" s="76">
        <f t="shared" si="195"/>
        <v>0</v>
      </c>
      <c r="CH590" s="355"/>
      <c r="CI590" s="355"/>
      <c r="CJ590" s="355"/>
      <c r="CK590" s="355"/>
      <c r="CL590" s="355"/>
      <c r="CM590" s="355"/>
      <c r="CN590" s="76">
        <f t="shared" si="196"/>
        <v>0</v>
      </c>
      <c r="CP590" s="75">
        <f t="shared" si="197"/>
        <v>575</v>
      </c>
      <c r="CQ590" s="76">
        <f t="shared" si="198"/>
        <v>0</v>
      </c>
      <c r="CR590" s="76">
        <f t="shared" si="199"/>
        <v>0</v>
      </c>
      <c r="CS590" s="76">
        <f t="shared" si="200"/>
        <v>0</v>
      </c>
    </row>
    <row r="591" spans="1:97" ht="18" customHeight="1" x14ac:dyDescent="0.25">
      <c r="A591" s="75">
        <f t="shared" si="201"/>
        <v>576</v>
      </c>
      <c r="B591" s="355"/>
      <c r="C591" s="355"/>
      <c r="D591" s="355"/>
      <c r="E591" s="355"/>
      <c r="F591" s="355"/>
      <c r="G591" s="355"/>
      <c r="H591" s="76">
        <f t="shared" si="203"/>
        <v>0</v>
      </c>
      <c r="I591" s="355"/>
      <c r="J591" s="355"/>
      <c r="K591" s="355"/>
      <c r="L591" s="355"/>
      <c r="M591" s="355"/>
      <c r="N591" s="355"/>
      <c r="O591" s="76">
        <f t="shared" si="204"/>
        <v>0</v>
      </c>
      <c r="P591" s="355"/>
      <c r="Q591" s="355"/>
      <c r="R591" s="355"/>
      <c r="S591" s="355"/>
      <c r="T591" s="355"/>
      <c r="U591" s="355"/>
      <c r="V591" s="76">
        <f t="shared" si="186"/>
        <v>0</v>
      </c>
      <c r="W591" s="355"/>
      <c r="X591" s="355"/>
      <c r="Y591" s="355"/>
      <c r="Z591" s="355"/>
      <c r="AA591" s="355"/>
      <c r="AB591" s="355"/>
      <c r="AC591" s="76">
        <f t="shared" si="187"/>
        <v>0</v>
      </c>
      <c r="AD591" s="355"/>
      <c r="AE591" s="355"/>
      <c r="AF591" s="355"/>
      <c r="AG591" s="355"/>
      <c r="AH591" s="355"/>
      <c r="AI591" s="355"/>
      <c r="AJ591" s="76">
        <f t="shared" si="205"/>
        <v>0</v>
      </c>
      <c r="AK591" s="355"/>
      <c r="AL591" s="355"/>
      <c r="AM591" s="355"/>
      <c r="AN591" s="355"/>
      <c r="AO591" s="355"/>
      <c r="AP591" s="355"/>
      <c r="AQ591" s="76">
        <f t="shared" si="206"/>
        <v>0</v>
      </c>
      <c r="AS591" s="75">
        <f t="shared" si="207"/>
        <v>576</v>
      </c>
      <c r="AT591" s="76">
        <f t="shared" si="188"/>
        <v>0</v>
      </c>
      <c r="AU591" s="76">
        <f t="shared" si="189"/>
        <v>0</v>
      </c>
      <c r="AV591" s="76">
        <f t="shared" si="190"/>
        <v>0</v>
      </c>
      <c r="AX591" s="75">
        <f t="shared" si="202"/>
        <v>576</v>
      </c>
      <c r="AY591" s="355"/>
      <c r="AZ591" s="355"/>
      <c r="BA591" s="355"/>
      <c r="BB591" s="355"/>
      <c r="BC591" s="355"/>
      <c r="BD591" s="355"/>
      <c r="BE591" s="76">
        <f t="shared" si="191"/>
        <v>0</v>
      </c>
      <c r="BF591" s="355"/>
      <c r="BG591" s="355"/>
      <c r="BH591" s="355"/>
      <c r="BI591" s="355"/>
      <c r="BJ591" s="355"/>
      <c r="BK591" s="355"/>
      <c r="BL591" s="76">
        <f t="shared" si="192"/>
        <v>0</v>
      </c>
      <c r="BM591" s="355"/>
      <c r="BN591" s="355"/>
      <c r="BO591" s="355"/>
      <c r="BP591" s="355"/>
      <c r="BQ591" s="355"/>
      <c r="BR591" s="355"/>
      <c r="BS591" s="76">
        <f t="shared" si="193"/>
        <v>0</v>
      </c>
      <c r="BT591" s="355"/>
      <c r="BU591" s="355"/>
      <c r="BV591" s="355"/>
      <c r="BW591" s="355"/>
      <c r="BX591" s="355"/>
      <c r="BY591" s="355"/>
      <c r="BZ591" s="76">
        <f t="shared" si="194"/>
        <v>0</v>
      </c>
      <c r="CA591" s="355"/>
      <c r="CB591" s="355"/>
      <c r="CC591" s="355"/>
      <c r="CD591" s="355"/>
      <c r="CE591" s="355"/>
      <c r="CF591" s="355"/>
      <c r="CG591" s="76">
        <f t="shared" si="195"/>
        <v>0</v>
      </c>
      <c r="CH591" s="355"/>
      <c r="CI591" s="355"/>
      <c r="CJ591" s="355"/>
      <c r="CK591" s="355"/>
      <c r="CL591" s="355"/>
      <c r="CM591" s="355"/>
      <c r="CN591" s="76">
        <f t="shared" si="196"/>
        <v>0</v>
      </c>
      <c r="CP591" s="75">
        <f t="shared" si="197"/>
        <v>576</v>
      </c>
      <c r="CQ591" s="76">
        <f t="shared" si="198"/>
        <v>0</v>
      </c>
      <c r="CR591" s="76">
        <f t="shared" si="199"/>
        <v>0</v>
      </c>
      <c r="CS591" s="76">
        <f t="shared" si="200"/>
        <v>0</v>
      </c>
    </row>
    <row r="592" spans="1:97" ht="18" customHeight="1" x14ac:dyDescent="0.25">
      <c r="A592" s="75">
        <f t="shared" si="201"/>
        <v>577</v>
      </c>
      <c r="B592" s="355"/>
      <c r="C592" s="355"/>
      <c r="D592" s="355"/>
      <c r="E592" s="355"/>
      <c r="F592" s="355"/>
      <c r="G592" s="355"/>
      <c r="H592" s="76">
        <f t="shared" si="203"/>
        <v>0</v>
      </c>
      <c r="I592" s="355"/>
      <c r="J592" s="355"/>
      <c r="K592" s="355"/>
      <c r="L592" s="355"/>
      <c r="M592" s="355"/>
      <c r="N592" s="355"/>
      <c r="O592" s="76">
        <f t="shared" si="204"/>
        <v>0</v>
      </c>
      <c r="P592" s="355"/>
      <c r="Q592" s="355"/>
      <c r="R592" s="355"/>
      <c r="S592" s="355"/>
      <c r="T592" s="355"/>
      <c r="U592" s="355"/>
      <c r="V592" s="76">
        <f t="shared" si="186"/>
        <v>0</v>
      </c>
      <c r="W592" s="355"/>
      <c r="X592" s="355"/>
      <c r="Y592" s="355"/>
      <c r="Z592" s="355"/>
      <c r="AA592" s="355"/>
      <c r="AB592" s="355"/>
      <c r="AC592" s="76">
        <f t="shared" si="187"/>
        <v>0</v>
      </c>
      <c r="AD592" s="355"/>
      <c r="AE592" s="355"/>
      <c r="AF592" s="355"/>
      <c r="AG592" s="355"/>
      <c r="AH592" s="355"/>
      <c r="AI592" s="355"/>
      <c r="AJ592" s="76">
        <f t="shared" si="205"/>
        <v>0</v>
      </c>
      <c r="AK592" s="355"/>
      <c r="AL592" s="355"/>
      <c r="AM592" s="355"/>
      <c r="AN592" s="355"/>
      <c r="AO592" s="355"/>
      <c r="AP592" s="355"/>
      <c r="AQ592" s="76">
        <f t="shared" si="206"/>
        <v>0</v>
      </c>
      <c r="AS592" s="75">
        <f t="shared" si="207"/>
        <v>577</v>
      </c>
      <c r="AT592" s="76">
        <f t="shared" si="188"/>
        <v>0</v>
      </c>
      <c r="AU592" s="76">
        <f t="shared" si="189"/>
        <v>0</v>
      </c>
      <c r="AV592" s="76">
        <f t="shared" si="190"/>
        <v>0</v>
      </c>
      <c r="AX592" s="75">
        <f t="shared" si="202"/>
        <v>577</v>
      </c>
      <c r="AY592" s="355"/>
      <c r="AZ592" s="355"/>
      <c r="BA592" s="355"/>
      <c r="BB592" s="355"/>
      <c r="BC592" s="355"/>
      <c r="BD592" s="355"/>
      <c r="BE592" s="76">
        <f t="shared" si="191"/>
        <v>0</v>
      </c>
      <c r="BF592" s="355"/>
      <c r="BG592" s="355"/>
      <c r="BH592" s="355"/>
      <c r="BI592" s="355"/>
      <c r="BJ592" s="355"/>
      <c r="BK592" s="355"/>
      <c r="BL592" s="76">
        <f t="shared" si="192"/>
        <v>0</v>
      </c>
      <c r="BM592" s="355"/>
      <c r="BN592" s="355"/>
      <c r="BO592" s="355"/>
      <c r="BP592" s="355"/>
      <c r="BQ592" s="355"/>
      <c r="BR592" s="355"/>
      <c r="BS592" s="76">
        <f t="shared" si="193"/>
        <v>0</v>
      </c>
      <c r="BT592" s="355"/>
      <c r="BU592" s="355"/>
      <c r="BV592" s="355"/>
      <c r="BW592" s="355"/>
      <c r="BX592" s="355"/>
      <c r="BY592" s="355"/>
      <c r="BZ592" s="76">
        <f t="shared" si="194"/>
        <v>0</v>
      </c>
      <c r="CA592" s="355"/>
      <c r="CB592" s="355"/>
      <c r="CC592" s="355"/>
      <c r="CD592" s="355"/>
      <c r="CE592" s="355"/>
      <c r="CF592" s="355"/>
      <c r="CG592" s="76">
        <f t="shared" si="195"/>
        <v>0</v>
      </c>
      <c r="CH592" s="355"/>
      <c r="CI592" s="355"/>
      <c r="CJ592" s="355"/>
      <c r="CK592" s="355"/>
      <c r="CL592" s="355"/>
      <c r="CM592" s="355"/>
      <c r="CN592" s="76">
        <f t="shared" si="196"/>
        <v>0</v>
      </c>
      <c r="CP592" s="75">
        <f t="shared" si="197"/>
        <v>577</v>
      </c>
      <c r="CQ592" s="76">
        <f t="shared" si="198"/>
        <v>0</v>
      </c>
      <c r="CR592" s="76">
        <f t="shared" si="199"/>
        <v>0</v>
      </c>
      <c r="CS592" s="76">
        <f t="shared" si="200"/>
        <v>0</v>
      </c>
    </row>
    <row r="593" spans="1:97" ht="18" customHeight="1" x14ac:dyDescent="0.25">
      <c r="A593" s="75">
        <f t="shared" si="201"/>
        <v>578</v>
      </c>
      <c r="B593" s="355"/>
      <c r="C593" s="355"/>
      <c r="D593" s="355"/>
      <c r="E593" s="355"/>
      <c r="F593" s="355"/>
      <c r="G593" s="355"/>
      <c r="H593" s="76">
        <f t="shared" si="203"/>
        <v>0</v>
      </c>
      <c r="I593" s="355"/>
      <c r="J593" s="355"/>
      <c r="K593" s="355"/>
      <c r="L593" s="355"/>
      <c r="M593" s="355"/>
      <c r="N593" s="355"/>
      <c r="O593" s="76">
        <f t="shared" si="204"/>
        <v>0</v>
      </c>
      <c r="P593" s="355"/>
      <c r="Q593" s="355"/>
      <c r="R593" s="355"/>
      <c r="S593" s="355"/>
      <c r="T593" s="355"/>
      <c r="U593" s="355"/>
      <c r="V593" s="76">
        <f t="shared" ref="V593:V615" si="208">SUM(Q593:T593)-P593-U593</f>
        <v>0</v>
      </c>
      <c r="W593" s="355"/>
      <c r="X593" s="355"/>
      <c r="Y593" s="355"/>
      <c r="Z593" s="355"/>
      <c r="AA593" s="355"/>
      <c r="AB593" s="355"/>
      <c r="AC593" s="76">
        <f t="shared" ref="AC593:AC615" si="209">SUM(X593:AA593)-W593-AB593</f>
        <v>0</v>
      </c>
      <c r="AD593" s="355"/>
      <c r="AE593" s="355"/>
      <c r="AF593" s="355"/>
      <c r="AG593" s="355"/>
      <c r="AH593" s="355"/>
      <c r="AI593" s="355"/>
      <c r="AJ593" s="76">
        <f t="shared" si="205"/>
        <v>0</v>
      </c>
      <c r="AK593" s="355"/>
      <c r="AL593" s="355"/>
      <c r="AM593" s="355"/>
      <c r="AN593" s="355"/>
      <c r="AO593" s="355"/>
      <c r="AP593" s="355"/>
      <c r="AQ593" s="76">
        <f t="shared" si="206"/>
        <v>0</v>
      </c>
      <c r="AS593" s="75">
        <f t="shared" si="207"/>
        <v>578</v>
      </c>
      <c r="AT593" s="76">
        <f t="shared" ref="AT593:AT615" si="210">H593+O593</f>
        <v>0</v>
      </c>
      <c r="AU593" s="76">
        <f t="shared" ref="AU593:AU615" si="211">AC593+V593</f>
        <v>0</v>
      </c>
      <c r="AV593" s="76">
        <f t="shared" ref="AV593:AV615" si="212">AJ593+AQ593</f>
        <v>0</v>
      </c>
      <c r="AX593" s="75">
        <f t="shared" si="202"/>
        <v>578</v>
      </c>
      <c r="AY593" s="355"/>
      <c r="AZ593" s="355"/>
      <c r="BA593" s="355"/>
      <c r="BB593" s="355"/>
      <c r="BC593" s="355"/>
      <c r="BD593" s="355"/>
      <c r="BE593" s="76">
        <f t="shared" ref="BE593:BE615" si="213">SUM(AZ593:BC593)-AY593-BD593</f>
        <v>0</v>
      </c>
      <c r="BF593" s="355"/>
      <c r="BG593" s="355"/>
      <c r="BH593" s="355"/>
      <c r="BI593" s="355"/>
      <c r="BJ593" s="355"/>
      <c r="BK593" s="355"/>
      <c r="BL593" s="76">
        <f t="shared" ref="BL593:BL615" si="214">SUM(BG593:BJ593)-BF593-BK593</f>
        <v>0</v>
      </c>
      <c r="BM593" s="355"/>
      <c r="BN593" s="355"/>
      <c r="BO593" s="355"/>
      <c r="BP593" s="355"/>
      <c r="BQ593" s="355"/>
      <c r="BR593" s="355"/>
      <c r="BS593" s="76">
        <f t="shared" ref="BS593:BS615" si="215">SUM(BN593:BQ593)-BM593-BR593</f>
        <v>0</v>
      </c>
      <c r="BT593" s="355"/>
      <c r="BU593" s="355"/>
      <c r="BV593" s="355"/>
      <c r="BW593" s="355"/>
      <c r="BX593" s="355"/>
      <c r="BY593" s="355"/>
      <c r="BZ593" s="76">
        <f t="shared" ref="BZ593:BZ615" si="216">SUM(BU593:BX593)-BT593-BY593</f>
        <v>0</v>
      </c>
      <c r="CA593" s="355"/>
      <c r="CB593" s="355"/>
      <c r="CC593" s="355"/>
      <c r="CD593" s="355"/>
      <c r="CE593" s="355"/>
      <c r="CF593" s="355"/>
      <c r="CG593" s="76">
        <f t="shared" ref="CG593:CG615" si="217">SUM(CB593:CE593)-CA593-CF593</f>
        <v>0</v>
      </c>
      <c r="CH593" s="355"/>
      <c r="CI593" s="355"/>
      <c r="CJ593" s="355"/>
      <c r="CK593" s="355"/>
      <c r="CL593" s="355"/>
      <c r="CM593" s="355"/>
      <c r="CN593" s="76">
        <f t="shared" ref="CN593:CN615" si="218">SUM(CI593:CL593)-CH593-CM593</f>
        <v>0</v>
      </c>
      <c r="CP593" s="75">
        <f t="shared" ref="CP593:CP615" si="219">AX593</f>
        <v>578</v>
      </c>
      <c r="CQ593" s="76">
        <f t="shared" ref="CQ593:CQ615" si="220">BE593+BL593</f>
        <v>0</v>
      </c>
      <c r="CR593" s="76">
        <f t="shared" ref="CR593:CR615" si="221">BZ593+BS593</f>
        <v>0</v>
      </c>
      <c r="CS593" s="76">
        <f t="shared" ref="CS593:CS615" si="222">CG593+CN593</f>
        <v>0</v>
      </c>
    </row>
    <row r="594" spans="1:97" ht="18" customHeight="1" x14ac:dyDescent="0.25">
      <c r="A594" s="75">
        <f t="shared" ref="A594:A615" si="223">A593+1</f>
        <v>579</v>
      </c>
      <c r="B594" s="355"/>
      <c r="C594" s="355"/>
      <c r="D594" s="355"/>
      <c r="E594" s="355"/>
      <c r="F594" s="355"/>
      <c r="G594" s="355"/>
      <c r="H594" s="76">
        <f t="shared" si="203"/>
        <v>0</v>
      </c>
      <c r="I594" s="355"/>
      <c r="J594" s="355"/>
      <c r="K594" s="355"/>
      <c r="L594" s="355"/>
      <c r="M594" s="355"/>
      <c r="N594" s="355"/>
      <c r="O594" s="76">
        <f t="shared" si="204"/>
        <v>0</v>
      </c>
      <c r="P594" s="355"/>
      <c r="Q594" s="355"/>
      <c r="R594" s="355"/>
      <c r="S594" s="355"/>
      <c r="T594" s="355"/>
      <c r="U594" s="355"/>
      <c r="V594" s="76">
        <f t="shared" si="208"/>
        <v>0</v>
      </c>
      <c r="W594" s="355"/>
      <c r="X594" s="355"/>
      <c r="Y594" s="355"/>
      <c r="Z594" s="355"/>
      <c r="AA594" s="355"/>
      <c r="AB594" s="355"/>
      <c r="AC594" s="76">
        <f t="shared" si="209"/>
        <v>0</v>
      </c>
      <c r="AD594" s="355"/>
      <c r="AE594" s="355"/>
      <c r="AF594" s="355"/>
      <c r="AG594" s="355"/>
      <c r="AH594" s="355"/>
      <c r="AI594" s="355"/>
      <c r="AJ594" s="76">
        <f t="shared" si="205"/>
        <v>0</v>
      </c>
      <c r="AK594" s="355"/>
      <c r="AL594" s="355"/>
      <c r="AM594" s="355"/>
      <c r="AN594" s="355"/>
      <c r="AO594" s="355"/>
      <c r="AP594" s="355"/>
      <c r="AQ594" s="76">
        <f t="shared" si="206"/>
        <v>0</v>
      </c>
      <c r="AS594" s="75">
        <f t="shared" si="207"/>
        <v>579</v>
      </c>
      <c r="AT594" s="76">
        <f t="shared" si="210"/>
        <v>0</v>
      </c>
      <c r="AU594" s="76">
        <f t="shared" si="211"/>
        <v>0</v>
      </c>
      <c r="AV594" s="76">
        <f t="shared" si="212"/>
        <v>0</v>
      </c>
      <c r="AX594" s="75">
        <f t="shared" ref="AX594:AX615" si="224">AX593+1</f>
        <v>579</v>
      </c>
      <c r="AY594" s="355"/>
      <c r="AZ594" s="355"/>
      <c r="BA594" s="355"/>
      <c r="BB594" s="355"/>
      <c r="BC594" s="355"/>
      <c r="BD594" s="355"/>
      <c r="BE594" s="76">
        <f t="shared" si="213"/>
        <v>0</v>
      </c>
      <c r="BF594" s="355"/>
      <c r="BG594" s="355"/>
      <c r="BH594" s="355"/>
      <c r="BI594" s="355"/>
      <c r="BJ594" s="355"/>
      <c r="BK594" s="355"/>
      <c r="BL594" s="76">
        <f t="shared" si="214"/>
        <v>0</v>
      </c>
      <c r="BM594" s="355"/>
      <c r="BN594" s="355"/>
      <c r="BO594" s="355"/>
      <c r="BP594" s="355"/>
      <c r="BQ594" s="355"/>
      <c r="BR594" s="355"/>
      <c r="BS594" s="76">
        <f t="shared" si="215"/>
        <v>0</v>
      </c>
      <c r="BT594" s="355"/>
      <c r="BU594" s="355"/>
      <c r="BV594" s="355"/>
      <c r="BW594" s="355"/>
      <c r="BX594" s="355"/>
      <c r="BY594" s="355"/>
      <c r="BZ594" s="76">
        <f t="shared" si="216"/>
        <v>0</v>
      </c>
      <c r="CA594" s="355"/>
      <c r="CB594" s="355"/>
      <c r="CC594" s="355"/>
      <c r="CD594" s="355"/>
      <c r="CE594" s="355"/>
      <c r="CF594" s="355"/>
      <c r="CG594" s="76">
        <f t="shared" si="217"/>
        <v>0</v>
      </c>
      <c r="CH594" s="355"/>
      <c r="CI594" s="355"/>
      <c r="CJ594" s="355"/>
      <c r="CK594" s="355"/>
      <c r="CL594" s="355"/>
      <c r="CM594" s="355"/>
      <c r="CN594" s="76">
        <f t="shared" si="218"/>
        <v>0</v>
      </c>
      <c r="CP594" s="75">
        <f t="shared" si="219"/>
        <v>579</v>
      </c>
      <c r="CQ594" s="76">
        <f t="shared" si="220"/>
        <v>0</v>
      </c>
      <c r="CR594" s="76">
        <f t="shared" si="221"/>
        <v>0</v>
      </c>
      <c r="CS594" s="76">
        <f t="shared" si="222"/>
        <v>0</v>
      </c>
    </row>
    <row r="595" spans="1:97" ht="18" customHeight="1" x14ac:dyDescent="0.25">
      <c r="A595" s="75">
        <f t="shared" si="223"/>
        <v>580</v>
      </c>
      <c r="B595" s="355"/>
      <c r="C595" s="355"/>
      <c r="D595" s="355"/>
      <c r="E595" s="355"/>
      <c r="F595" s="355"/>
      <c r="G595" s="355"/>
      <c r="H595" s="76">
        <f t="shared" ref="H595:H615" si="225">SUM(C595:F595)-B595-G595</f>
        <v>0</v>
      </c>
      <c r="I595" s="355"/>
      <c r="J595" s="355"/>
      <c r="K595" s="355"/>
      <c r="L595" s="355"/>
      <c r="M595" s="355"/>
      <c r="N595" s="355"/>
      <c r="O595" s="76">
        <f t="shared" ref="O595:O615" si="226">SUM(J595:M595)-I595-N595</f>
        <v>0</v>
      </c>
      <c r="P595" s="355"/>
      <c r="Q595" s="355"/>
      <c r="R595" s="355"/>
      <c r="S595" s="355"/>
      <c r="T595" s="355"/>
      <c r="U595" s="355"/>
      <c r="V595" s="76">
        <f t="shared" si="208"/>
        <v>0</v>
      </c>
      <c r="W595" s="355"/>
      <c r="X595" s="355"/>
      <c r="Y595" s="355"/>
      <c r="Z595" s="355"/>
      <c r="AA595" s="355"/>
      <c r="AB595" s="355"/>
      <c r="AC595" s="76">
        <f t="shared" si="209"/>
        <v>0</v>
      </c>
      <c r="AD595" s="355"/>
      <c r="AE595" s="355"/>
      <c r="AF595" s="355"/>
      <c r="AG595" s="355"/>
      <c r="AH595" s="355"/>
      <c r="AI595" s="355"/>
      <c r="AJ595" s="76">
        <f t="shared" ref="AJ595:AJ615" si="227">SUM(AE595:AH595)-AD595-AI595</f>
        <v>0</v>
      </c>
      <c r="AK595" s="355"/>
      <c r="AL595" s="355"/>
      <c r="AM595" s="355"/>
      <c r="AN595" s="355"/>
      <c r="AO595" s="355"/>
      <c r="AP595" s="355"/>
      <c r="AQ595" s="76">
        <f t="shared" ref="AQ595:AQ615" si="228">SUM(AL595:AO595)-AK595-AP595</f>
        <v>0</v>
      </c>
      <c r="AS595" s="75">
        <f t="shared" ref="AS595:AS615" si="229">A595</f>
        <v>580</v>
      </c>
      <c r="AT595" s="76">
        <f t="shared" si="210"/>
        <v>0</v>
      </c>
      <c r="AU595" s="76">
        <f t="shared" si="211"/>
        <v>0</v>
      </c>
      <c r="AV595" s="76">
        <f t="shared" si="212"/>
        <v>0</v>
      </c>
      <c r="AX595" s="75">
        <f t="shared" si="224"/>
        <v>580</v>
      </c>
      <c r="AY595" s="355"/>
      <c r="AZ595" s="355"/>
      <c r="BA595" s="355"/>
      <c r="BB595" s="355"/>
      <c r="BC595" s="355"/>
      <c r="BD595" s="355"/>
      <c r="BE595" s="76">
        <f t="shared" si="213"/>
        <v>0</v>
      </c>
      <c r="BF595" s="355"/>
      <c r="BG595" s="355"/>
      <c r="BH595" s="355"/>
      <c r="BI595" s="355"/>
      <c r="BJ595" s="355"/>
      <c r="BK595" s="355"/>
      <c r="BL595" s="76">
        <f t="shared" si="214"/>
        <v>0</v>
      </c>
      <c r="BM595" s="355"/>
      <c r="BN595" s="355"/>
      <c r="BO595" s="355"/>
      <c r="BP595" s="355"/>
      <c r="BQ595" s="355"/>
      <c r="BR595" s="355"/>
      <c r="BS595" s="76">
        <f t="shared" si="215"/>
        <v>0</v>
      </c>
      <c r="BT595" s="355"/>
      <c r="BU595" s="355"/>
      <c r="BV595" s="355"/>
      <c r="BW595" s="355"/>
      <c r="BX595" s="355"/>
      <c r="BY595" s="355"/>
      <c r="BZ595" s="76">
        <f t="shared" si="216"/>
        <v>0</v>
      </c>
      <c r="CA595" s="355"/>
      <c r="CB595" s="355"/>
      <c r="CC595" s="355"/>
      <c r="CD595" s="355"/>
      <c r="CE595" s="355"/>
      <c r="CF595" s="355"/>
      <c r="CG595" s="76">
        <f t="shared" si="217"/>
        <v>0</v>
      </c>
      <c r="CH595" s="355"/>
      <c r="CI595" s="355"/>
      <c r="CJ595" s="355"/>
      <c r="CK595" s="355"/>
      <c r="CL595" s="355"/>
      <c r="CM595" s="355"/>
      <c r="CN595" s="76">
        <f t="shared" si="218"/>
        <v>0</v>
      </c>
      <c r="CP595" s="75">
        <f t="shared" si="219"/>
        <v>580</v>
      </c>
      <c r="CQ595" s="76">
        <f t="shared" si="220"/>
        <v>0</v>
      </c>
      <c r="CR595" s="76">
        <f t="shared" si="221"/>
        <v>0</v>
      </c>
      <c r="CS595" s="76">
        <f t="shared" si="222"/>
        <v>0</v>
      </c>
    </row>
    <row r="596" spans="1:97" ht="18" customHeight="1" x14ac:dyDescent="0.25">
      <c r="A596" s="75">
        <f t="shared" si="223"/>
        <v>581</v>
      </c>
      <c r="B596" s="355"/>
      <c r="C596" s="355"/>
      <c r="D596" s="355"/>
      <c r="E596" s="355"/>
      <c r="F596" s="355"/>
      <c r="G596" s="355"/>
      <c r="H596" s="76">
        <f t="shared" si="225"/>
        <v>0</v>
      </c>
      <c r="I596" s="355"/>
      <c r="J596" s="355"/>
      <c r="K596" s="355"/>
      <c r="L596" s="355"/>
      <c r="M596" s="355"/>
      <c r="N596" s="355"/>
      <c r="O596" s="76">
        <f t="shared" si="226"/>
        <v>0</v>
      </c>
      <c r="P596" s="355"/>
      <c r="Q596" s="355"/>
      <c r="R596" s="355"/>
      <c r="S596" s="355"/>
      <c r="T596" s="355"/>
      <c r="U596" s="355"/>
      <c r="V596" s="76">
        <f t="shared" si="208"/>
        <v>0</v>
      </c>
      <c r="W596" s="355"/>
      <c r="X596" s="355"/>
      <c r="Y596" s="355"/>
      <c r="Z596" s="355"/>
      <c r="AA596" s="355"/>
      <c r="AB596" s="355"/>
      <c r="AC596" s="76">
        <f t="shared" si="209"/>
        <v>0</v>
      </c>
      <c r="AD596" s="355"/>
      <c r="AE596" s="355"/>
      <c r="AF596" s="355"/>
      <c r="AG596" s="355"/>
      <c r="AH596" s="355"/>
      <c r="AI596" s="355"/>
      <c r="AJ596" s="76">
        <f t="shared" si="227"/>
        <v>0</v>
      </c>
      <c r="AK596" s="355"/>
      <c r="AL596" s="355"/>
      <c r="AM596" s="355"/>
      <c r="AN596" s="355"/>
      <c r="AO596" s="355"/>
      <c r="AP596" s="355"/>
      <c r="AQ596" s="76">
        <f t="shared" si="228"/>
        <v>0</v>
      </c>
      <c r="AS596" s="75">
        <f t="shared" si="229"/>
        <v>581</v>
      </c>
      <c r="AT596" s="76">
        <f t="shared" si="210"/>
        <v>0</v>
      </c>
      <c r="AU596" s="76">
        <f t="shared" si="211"/>
        <v>0</v>
      </c>
      <c r="AV596" s="76">
        <f t="shared" si="212"/>
        <v>0</v>
      </c>
      <c r="AX596" s="75">
        <f t="shared" si="224"/>
        <v>581</v>
      </c>
      <c r="AY596" s="355"/>
      <c r="AZ596" s="355"/>
      <c r="BA596" s="355"/>
      <c r="BB596" s="355"/>
      <c r="BC596" s="355"/>
      <c r="BD596" s="355"/>
      <c r="BE596" s="76">
        <f t="shared" si="213"/>
        <v>0</v>
      </c>
      <c r="BF596" s="355"/>
      <c r="BG596" s="355"/>
      <c r="BH596" s="355"/>
      <c r="BI596" s="355"/>
      <c r="BJ596" s="355"/>
      <c r="BK596" s="355"/>
      <c r="BL596" s="76">
        <f t="shared" si="214"/>
        <v>0</v>
      </c>
      <c r="BM596" s="355"/>
      <c r="BN596" s="355"/>
      <c r="BO596" s="355"/>
      <c r="BP596" s="355"/>
      <c r="BQ596" s="355"/>
      <c r="BR596" s="355"/>
      <c r="BS596" s="76">
        <f t="shared" si="215"/>
        <v>0</v>
      </c>
      <c r="BT596" s="355"/>
      <c r="BU596" s="355"/>
      <c r="BV596" s="355"/>
      <c r="BW596" s="355"/>
      <c r="BX596" s="355"/>
      <c r="BY596" s="355"/>
      <c r="BZ596" s="76">
        <f t="shared" si="216"/>
        <v>0</v>
      </c>
      <c r="CA596" s="355"/>
      <c r="CB596" s="355"/>
      <c r="CC596" s="355"/>
      <c r="CD596" s="355"/>
      <c r="CE596" s="355"/>
      <c r="CF596" s="355"/>
      <c r="CG596" s="76">
        <f t="shared" si="217"/>
        <v>0</v>
      </c>
      <c r="CH596" s="355"/>
      <c r="CI596" s="355"/>
      <c r="CJ596" s="355"/>
      <c r="CK596" s="355"/>
      <c r="CL596" s="355"/>
      <c r="CM596" s="355"/>
      <c r="CN596" s="76">
        <f t="shared" si="218"/>
        <v>0</v>
      </c>
      <c r="CP596" s="75">
        <f t="shared" si="219"/>
        <v>581</v>
      </c>
      <c r="CQ596" s="76">
        <f t="shared" si="220"/>
        <v>0</v>
      </c>
      <c r="CR596" s="76">
        <f t="shared" si="221"/>
        <v>0</v>
      </c>
      <c r="CS596" s="76">
        <f t="shared" si="222"/>
        <v>0</v>
      </c>
    </row>
    <row r="597" spans="1:97" ht="18" customHeight="1" x14ac:dyDescent="0.25">
      <c r="A597" s="75">
        <f t="shared" si="223"/>
        <v>582</v>
      </c>
      <c r="B597" s="355"/>
      <c r="C597" s="355"/>
      <c r="D597" s="355"/>
      <c r="E597" s="355"/>
      <c r="F597" s="355"/>
      <c r="G597" s="355"/>
      <c r="H597" s="76">
        <f t="shared" si="225"/>
        <v>0</v>
      </c>
      <c r="I597" s="355"/>
      <c r="J597" s="355"/>
      <c r="K597" s="355"/>
      <c r="L597" s="355"/>
      <c r="M597" s="355"/>
      <c r="N597" s="355"/>
      <c r="O597" s="76">
        <f t="shared" si="226"/>
        <v>0</v>
      </c>
      <c r="P597" s="355"/>
      <c r="Q597" s="355"/>
      <c r="R597" s="355"/>
      <c r="S597" s="355"/>
      <c r="T597" s="355"/>
      <c r="U597" s="355"/>
      <c r="V597" s="76">
        <f t="shared" si="208"/>
        <v>0</v>
      </c>
      <c r="W597" s="355"/>
      <c r="X597" s="355"/>
      <c r="Y597" s="355"/>
      <c r="Z597" s="355"/>
      <c r="AA597" s="355"/>
      <c r="AB597" s="355"/>
      <c r="AC597" s="76">
        <f t="shared" si="209"/>
        <v>0</v>
      </c>
      <c r="AD597" s="355"/>
      <c r="AE597" s="355"/>
      <c r="AF597" s="355"/>
      <c r="AG597" s="355"/>
      <c r="AH597" s="355"/>
      <c r="AI597" s="355"/>
      <c r="AJ597" s="76">
        <f t="shared" si="227"/>
        <v>0</v>
      </c>
      <c r="AK597" s="355"/>
      <c r="AL597" s="355"/>
      <c r="AM597" s="355"/>
      <c r="AN597" s="355"/>
      <c r="AO597" s="355"/>
      <c r="AP597" s="355"/>
      <c r="AQ597" s="76">
        <f t="shared" si="228"/>
        <v>0</v>
      </c>
      <c r="AS597" s="75">
        <f t="shared" si="229"/>
        <v>582</v>
      </c>
      <c r="AT597" s="76">
        <f t="shared" si="210"/>
        <v>0</v>
      </c>
      <c r="AU597" s="76">
        <f t="shared" si="211"/>
        <v>0</v>
      </c>
      <c r="AV597" s="76">
        <f t="shared" si="212"/>
        <v>0</v>
      </c>
      <c r="AX597" s="75">
        <f t="shared" si="224"/>
        <v>582</v>
      </c>
      <c r="AY597" s="355"/>
      <c r="AZ597" s="355"/>
      <c r="BA597" s="355"/>
      <c r="BB597" s="355"/>
      <c r="BC597" s="355"/>
      <c r="BD597" s="355"/>
      <c r="BE597" s="76">
        <f t="shared" si="213"/>
        <v>0</v>
      </c>
      <c r="BF597" s="355"/>
      <c r="BG597" s="355"/>
      <c r="BH597" s="355"/>
      <c r="BI597" s="355"/>
      <c r="BJ597" s="355"/>
      <c r="BK597" s="355"/>
      <c r="BL597" s="76">
        <f t="shared" si="214"/>
        <v>0</v>
      </c>
      <c r="BM597" s="355"/>
      <c r="BN597" s="355"/>
      <c r="BO597" s="355"/>
      <c r="BP597" s="355"/>
      <c r="BQ597" s="355"/>
      <c r="BR597" s="355"/>
      <c r="BS597" s="76">
        <f t="shared" si="215"/>
        <v>0</v>
      </c>
      <c r="BT597" s="355"/>
      <c r="BU597" s="355"/>
      <c r="BV597" s="355"/>
      <c r="BW597" s="355"/>
      <c r="BX597" s="355"/>
      <c r="BY597" s="355"/>
      <c r="BZ597" s="76">
        <f t="shared" si="216"/>
        <v>0</v>
      </c>
      <c r="CA597" s="355"/>
      <c r="CB597" s="355"/>
      <c r="CC597" s="355"/>
      <c r="CD597" s="355"/>
      <c r="CE597" s="355"/>
      <c r="CF597" s="355"/>
      <c r="CG597" s="76">
        <f t="shared" si="217"/>
        <v>0</v>
      </c>
      <c r="CH597" s="355"/>
      <c r="CI597" s="355"/>
      <c r="CJ597" s="355"/>
      <c r="CK597" s="355"/>
      <c r="CL597" s="355"/>
      <c r="CM597" s="355"/>
      <c r="CN597" s="76">
        <f t="shared" si="218"/>
        <v>0</v>
      </c>
      <c r="CP597" s="75">
        <f t="shared" si="219"/>
        <v>582</v>
      </c>
      <c r="CQ597" s="76">
        <f t="shared" si="220"/>
        <v>0</v>
      </c>
      <c r="CR597" s="76">
        <f t="shared" si="221"/>
        <v>0</v>
      </c>
      <c r="CS597" s="76">
        <f t="shared" si="222"/>
        <v>0</v>
      </c>
    </row>
    <row r="598" spans="1:97" ht="18" customHeight="1" x14ac:dyDescent="0.25">
      <c r="A598" s="75">
        <f t="shared" si="223"/>
        <v>583</v>
      </c>
      <c r="B598" s="355"/>
      <c r="C598" s="355"/>
      <c r="D598" s="355"/>
      <c r="E598" s="355"/>
      <c r="F598" s="355"/>
      <c r="G598" s="355"/>
      <c r="H598" s="76">
        <f t="shared" si="225"/>
        <v>0</v>
      </c>
      <c r="I598" s="355"/>
      <c r="J598" s="355"/>
      <c r="K598" s="355"/>
      <c r="L598" s="355"/>
      <c r="M598" s="355"/>
      <c r="N598" s="355"/>
      <c r="O598" s="76">
        <f t="shared" si="226"/>
        <v>0</v>
      </c>
      <c r="P598" s="355"/>
      <c r="Q598" s="355"/>
      <c r="R598" s="355"/>
      <c r="S598" s="355"/>
      <c r="T598" s="355"/>
      <c r="U598" s="355"/>
      <c r="V598" s="76">
        <f t="shared" si="208"/>
        <v>0</v>
      </c>
      <c r="W598" s="355"/>
      <c r="X598" s="355"/>
      <c r="Y598" s="355"/>
      <c r="Z598" s="355"/>
      <c r="AA598" s="355"/>
      <c r="AB598" s="355"/>
      <c r="AC598" s="76">
        <f t="shared" si="209"/>
        <v>0</v>
      </c>
      <c r="AD598" s="355"/>
      <c r="AE598" s="355"/>
      <c r="AF598" s="355"/>
      <c r="AG598" s="355"/>
      <c r="AH598" s="355"/>
      <c r="AI598" s="355"/>
      <c r="AJ598" s="76">
        <f t="shared" si="227"/>
        <v>0</v>
      </c>
      <c r="AK598" s="355"/>
      <c r="AL598" s="355"/>
      <c r="AM598" s="355"/>
      <c r="AN598" s="355"/>
      <c r="AO598" s="355"/>
      <c r="AP598" s="355"/>
      <c r="AQ598" s="76">
        <f t="shared" si="228"/>
        <v>0</v>
      </c>
      <c r="AS598" s="75">
        <f t="shared" si="229"/>
        <v>583</v>
      </c>
      <c r="AT598" s="76">
        <f t="shared" si="210"/>
        <v>0</v>
      </c>
      <c r="AU598" s="76">
        <f t="shared" si="211"/>
        <v>0</v>
      </c>
      <c r="AV598" s="76">
        <f t="shared" si="212"/>
        <v>0</v>
      </c>
      <c r="AX598" s="75">
        <f t="shared" si="224"/>
        <v>583</v>
      </c>
      <c r="AY598" s="355"/>
      <c r="AZ598" s="355"/>
      <c r="BA598" s="355"/>
      <c r="BB598" s="355"/>
      <c r="BC598" s="355"/>
      <c r="BD598" s="355"/>
      <c r="BE598" s="76">
        <f t="shared" si="213"/>
        <v>0</v>
      </c>
      <c r="BF598" s="355"/>
      <c r="BG598" s="355"/>
      <c r="BH598" s="355"/>
      <c r="BI598" s="355"/>
      <c r="BJ598" s="355"/>
      <c r="BK598" s="355"/>
      <c r="BL598" s="76">
        <f t="shared" si="214"/>
        <v>0</v>
      </c>
      <c r="BM598" s="355"/>
      <c r="BN598" s="355"/>
      <c r="BO598" s="355"/>
      <c r="BP598" s="355"/>
      <c r="BQ598" s="355"/>
      <c r="BR598" s="355"/>
      <c r="BS598" s="76">
        <f t="shared" si="215"/>
        <v>0</v>
      </c>
      <c r="BT598" s="355"/>
      <c r="BU598" s="355"/>
      <c r="BV598" s="355"/>
      <c r="BW598" s="355"/>
      <c r="BX598" s="355"/>
      <c r="BY598" s="355"/>
      <c r="BZ598" s="76">
        <f t="shared" si="216"/>
        <v>0</v>
      </c>
      <c r="CA598" s="355"/>
      <c r="CB598" s="355"/>
      <c r="CC598" s="355"/>
      <c r="CD598" s="355"/>
      <c r="CE598" s="355"/>
      <c r="CF598" s="355"/>
      <c r="CG598" s="76">
        <f t="shared" si="217"/>
        <v>0</v>
      </c>
      <c r="CH598" s="355"/>
      <c r="CI598" s="355"/>
      <c r="CJ598" s="355"/>
      <c r="CK598" s="355"/>
      <c r="CL598" s="355"/>
      <c r="CM598" s="355"/>
      <c r="CN598" s="76">
        <f t="shared" si="218"/>
        <v>0</v>
      </c>
      <c r="CP598" s="75">
        <f t="shared" si="219"/>
        <v>583</v>
      </c>
      <c r="CQ598" s="76">
        <f t="shared" si="220"/>
        <v>0</v>
      </c>
      <c r="CR598" s="76">
        <f t="shared" si="221"/>
        <v>0</v>
      </c>
      <c r="CS598" s="76">
        <f t="shared" si="222"/>
        <v>0</v>
      </c>
    </row>
    <row r="599" spans="1:97" ht="18" customHeight="1" x14ac:dyDescent="0.25">
      <c r="A599" s="75">
        <f t="shared" si="223"/>
        <v>584</v>
      </c>
      <c r="B599" s="355"/>
      <c r="C599" s="355"/>
      <c r="D599" s="355"/>
      <c r="E599" s="355"/>
      <c r="F599" s="355"/>
      <c r="G599" s="355"/>
      <c r="H599" s="76">
        <f t="shared" si="225"/>
        <v>0</v>
      </c>
      <c r="I599" s="355"/>
      <c r="J599" s="355"/>
      <c r="K599" s="355"/>
      <c r="L599" s="355"/>
      <c r="M599" s="355"/>
      <c r="N599" s="355"/>
      <c r="O599" s="76">
        <f t="shared" si="226"/>
        <v>0</v>
      </c>
      <c r="P599" s="355"/>
      <c r="Q599" s="355"/>
      <c r="R599" s="355"/>
      <c r="S599" s="355"/>
      <c r="T599" s="355"/>
      <c r="U599" s="355"/>
      <c r="V599" s="76">
        <f t="shared" si="208"/>
        <v>0</v>
      </c>
      <c r="W599" s="355"/>
      <c r="X599" s="355"/>
      <c r="Y599" s="355"/>
      <c r="Z599" s="355"/>
      <c r="AA599" s="355"/>
      <c r="AB599" s="355"/>
      <c r="AC599" s="76">
        <f t="shared" si="209"/>
        <v>0</v>
      </c>
      <c r="AD599" s="355"/>
      <c r="AE599" s="355"/>
      <c r="AF599" s="355"/>
      <c r="AG599" s="355"/>
      <c r="AH599" s="355"/>
      <c r="AI599" s="355"/>
      <c r="AJ599" s="76">
        <f t="shared" si="227"/>
        <v>0</v>
      </c>
      <c r="AK599" s="355"/>
      <c r="AL599" s="355"/>
      <c r="AM599" s="355"/>
      <c r="AN599" s="355"/>
      <c r="AO599" s="355"/>
      <c r="AP599" s="355"/>
      <c r="AQ599" s="76">
        <f t="shared" si="228"/>
        <v>0</v>
      </c>
      <c r="AS599" s="75">
        <f t="shared" si="229"/>
        <v>584</v>
      </c>
      <c r="AT599" s="76">
        <f t="shared" si="210"/>
        <v>0</v>
      </c>
      <c r="AU599" s="76">
        <f t="shared" si="211"/>
        <v>0</v>
      </c>
      <c r="AV599" s="76">
        <f t="shared" si="212"/>
        <v>0</v>
      </c>
      <c r="AX599" s="75">
        <f t="shared" si="224"/>
        <v>584</v>
      </c>
      <c r="AY599" s="355"/>
      <c r="AZ599" s="355"/>
      <c r="BA599" s="355"/>
      <c r="BB599" s="355"/>
      <c r="BC599" s="355"/>
      <c r="BD599" s="355"/>
      <c r="BE599" s="76">
        <f t="shared" si="213"/>
        <v>0</v>
      </c>
      <c r="BF599" s="355"/>
      <c r="BG599" s="355"/>
      <c r="BH599" s="355"/>
      <c r="BI599" s="355"/>
      <c r="BJ599" s="355"/>
      <c r="BK599" s="355"/>
      <c r="BL599" s="76">
        <f t="shared" si="214"/>
        <v>0</v>
      </c>
      <c r="BM599" s="355"/>
      <c r="BN599" s="355"/>
      <c r="BO599" s="355"/>
      <c r="BP599" s="355"/>
      <c r="BQ599" s="355"/>
      <c r="BR599" s="355"/>
      <c r="BS599" s="76">
        <f t="shared" si="215"/>
        <v>0</v>
      </c>
      <c r="BT599" s="355"/>
      <c r="BU599" s="355"/>
      <c r="BV599" s="355"/>
      <c r="BW599" s="355"/>
      <c r="BX599" s="355"/>
      <c r="BY599" s="355"/>
      <c r="BZ599" s="76">
        <f t="shared" si="216"/>
        <v>0</v>
      </c>
      <c r="CA599" s="355"/>
      <c r="CB599" s="355"/>
      <c r="CC599" s="355"/>
      <c r="CD599" s="355"/>
      <c r="CE599" s="355"/>
      <c r="CF599" s="355"/>
      <c r="CG599" s="76">
        <f t="shared" si="217"/>
        <v>0</v>
      </c>
      <c r="CH599" s="355"/>
      <c r="CI599" s="355"/>
      <c r="CJ599" s="355"/>
      <c r="CK599" s="355"/>
      <c r="CL599" s="355"/>
      <c r="CM599" s="355"/>
      <c r="CN599" s="76">
        <f t="shared" si="218"/>
        <v>0</v>
      </c>
      <c r="CP599" s="75">
        <f t="shared" si="219"/>
        <v>584</v>
      </c>
      <c r="CQ599" s="76">
        <f t="shared" si="220"/>
        <v>0</v>
      </c>
      <c r="CR599" s="76">
        <f t="shared" si="221"/>
        <v>0</v>
      </c>
      <c r="CS599" s="76">
        <f t="shared" si="222"/>
        <v>0</v>
      </c>
    </row>
    <row r="600" spans="1:97" ht="18" customHeight="1" x14ac:dyDescent="0.25">
      <c r="A600" s="75">
        <f t="shared" si="223"/>
        <v>585</v>
      </c>
      <c r="B600" s="355"/>
      <c r="C600" s="355"/>
      <c r="D600" s="355"/>
      <c r="E600" s="355"/>
      <c r="F600" s="355"/>
      <c r="G600" s="355"/>
      <c r="H600" s="76">
        <f t="shared" si="225"/>
        <v>0</v>
      </c>
      <c r="I600" s="355"/>
      <c r="J600" s="355"/>
      <c r="K600" s="355"/>
      <c r="L600" s="355"/>
      <c r="M600" s="355"/>
      <c r="N600" s="355"/>
      <c r="O600" s="76">
        <f t="shared" si="226"/>
        <v>0</v>
      </c>
      <c r="P600" s="355"/>
      <c r="Q600" s="355"/>
      <c r="R600" s="355"/>
      <c r="S600" s="355"/>
      <c r="T600" s="355"/>
      <c r="U600" s="355"/>
      <c r="V600" s="76">
        <f t="shared" si="208"/>
        <v>0</v>
      </c>
      <c r="W600" s="355"/>
      <c r="X600" s="355"/>
      <c r="Y600" s="355"/>
      <c r="Z600" s="355"/>
      <c r="AA600" s="355"/>
      <c r="AB600" s="355"/>
      <c r="AC600" s="76">
        <f t="shared" si="209"/>
        <v>0</v>
      </c>
      <c r="AD600" s="355"/>
      <c r="AE600" s="355"/>
      <c r="AF600" s="355"/>
      <c r="AG600" s="355"/>
      <c r="AH600" s="355"/>
      <c r="AI600" s="355"/>
      <c r="AJ600" s="76">
        <f t="shared" si="227"/>
        <v>0</v>
      </c>
      <c r="AK600" s="355"/>
      <c r="AL600" s="355"/>
      <c r="AM600" s="355"/>
      <c r="AN600" s="355"/>
      <c r="AO600" s="355"/>
      <c r="AP600" s="355"/>
      <c r="AQ600" s="76">
        <f t="shared" si="228"/>
        <v>0</v>
      </c>
      <c r="AS600" s="75">
        <f t="shared" si="229"/>
        <v>585</v>
      </c>
      <c r="AT600" s="76">
        <f t="shared" si="210"/>
        <v>0</v>
      </c>
      <c r="AU600" s="76">
        <f t="shared" si="211"/>
        <v>0</v>
      </c>
      <c r="AV600" s="76">
        <f t="shared" si="212"/>
        <v>0</v>
      </c>
      <c r="AX600" s="75">
        <f t="shared" si="224"/>
        <v>585</v>
      </c>
      <c r="AY600" s="355"/>
      <c r="AZ600" s="355"/>
      <c r="BA600" s="355"/>
      <c r="BB600" s="355"/>
      <c r="BC600" s="355"/>
      <c r="BD600" s="355"/>
      <c r="BE600" s="76">
        <f t="shared" si="213"/>
        <v>0</v>
      </c>
      <c r="BF600" s="355"/>
      <c r="BG600" s="355"/>
      <c r="BH600" s="355"/>
      <c r="BI600" s="355"/>
      <c r="BJ600" s="355"/>
      <c r="BK600" s="355"/>
      <c r="BL600" s="76">
        <f t="shared" si="214"/>
        <v>0</v>
      </c>
      <c r="BM600" s="355"/>
      <c r="BN600" s="355"/>
      <c r="BO600" s="355"/>
      <c r="BP600" s="355"/>
      <c r="BQ600" s="355"/>
      <c r="BR600" s="355"/>
      <c r="BS600" s="76">
        <f t="shared" si="215"/>
        <v>0</v>
      </c>
      <c r="BT600" s="355"/>
      <c r="BU600" s="355"/>
      <c r="BV600" s="355"/>
      <c r="BW600" s="355"/>
      <c r="BX600" s="355"/>
      <c r="BY600" s="355"/>
      <c r="BZ600" s="76">
        <f t="shared" si="216"/>
        <v>0</v>
      </c>
      <c r="CA600" s="355"/>
      <c r="CB600" s="355"/>
      <c r="CC600" s="355"/>
      <c r="CD600" s="355"/>
      <c r="CE600" s="355"/>
      <c r="CF600" s="355"/>
      <c r="CG600" s="76">
        <f t="shared" si="217"/>
        <v>0</v>
      </c>
      <c r="CH600" s="355"/>
      <c r="CI600" s="355"/>
      <c r="CJ600" s="355"/>
      <c r="CK600" s="355"/>
      <c r="CL600" s="355"/>
      <c r="CM600" s="355"/>
      <c r="CN600" s="76">
        <f t="shared" si="218"/>
        <v>0</v>
      </c>
      <c r="CP600" s="75">
        <f t="shared" si="219"/>
        <v>585</v>
      </c>
      <c r="CQ600" s="76">
        <f t="shared" si="220"/>
        <v>0</v>
      </c>
      <c r="CR600" s="76">
        <f t="shared" si="221"/>
        <v>0</v>
      </c>
      <c r="CS600" s="76">
        <f t="shared" si="222"/>
        <v>0</v>
      </c>
    </row>
    <row r="601" spans="1:97" ht="18" customHeight="1" x14ac:dyDescent="0.25">
      <c r="A601" s="75">
        <f t="shared" si="223"/>
        <v>586</v>
      </c>
      <c r="B601" s="355"/>
      <c r="C601" s="355"/>
      <c r="D601" s="355"/>
      <c r="E601" s="355"/>
      <c r="F601" s="355"/>
      <c r="G601" s="355"/>
      <c r="H601" s="76">
        <f t="shared" si="225"/>
        <v>0</v>
      </c>
      <c r="I601" s="355"/>
      <c r="J601" s="355"/>
      <c r="K601" s="355"/>
      <c r="L601" s="355"/>
      <c r="M601" s="355"/>
      <c r="N601" s="355"/>
      <c r="O601" s="76">
        <f t="shared" si="226"/>
        <v>0</v>
      </c>
      <c r="P601" s="355"/>
      <c r="Q601" s="355"/>
      <c r="R601" s="355"/>
      <c r="S601" s="355"/>
      <c r="T601" s="355"/>
      <c r="U601" s="355"/>
      <c r="V601" s="76">
        <f t="shared" si="208"/>
        <v>0</v>
      </c>
      <c r="W601" s="355"/>
      <c r="X601" s="355"/>
      <c r="Y601" s="355"/>
      <c r="Z601" s="355"/>
      <c r="AA601" s="355"/>
      <c r="AB601" s="355"/>
      <c r="AC601" s="76">
        <f t="shared" si="209"/>
        <v>0</v>
      </c>
      <c r="AD601" s="355"/>
      <c r="AE601" s="355"/>
      <c r="AF601" s="355"/>
      <c r="AG601" s="355"/>
      <c r="AH601" s="355"/>
      <c r="AI601" s="355"/>
      <c r="AJ601" s="76">
        <f t="shared" si="227"/>
        <v>0</v>
      </c>
      <c r="AK601" s="355"/>
      <c r="AL601" s="355"/>
      <c r="AM601" s="355"/>
      <c r="AN601" s="355"/>
      <c r="AO601" s="355"/>
      <c r="AP601" s="355"/>
      <c r="AQ601" s="76">
        <f t="shared" si="228"/>
        <v>0</v>
      </c>
      <c r="AS601" s="75">
        <f t="shared" si="229"/>
        <v>586</v>
      </c>
      <c r="AT601" s="76">
        <f t="shared" si="210"/>
        <v>0</v>
      </c>
      <c r="AU601" s="76">
        <f t="shared" si="211"/>
        <v>0</v>
      </c>
      <c r="AV601" s="76">
        <f t="shared" si="212"/>
        <v>0</v>
      </c>
      <c r="AX601" s="75">
        <f t="shared" si="224"/>
        <v>586</v>
      </c>
      <c r="AY601" s="355"/>
      <c r="AZ601" s="355"/>
      <c r="BA601" s="355"/>
      <c r="BB601" s="355"/>
      <c r="BC601" s="355"/>
      <c r="BD601" s="355"/>
      <c r="BE601" s="76">
        <f t="shared" si="213"/>
        <v>0</v>
      </c>
      <c r="BF601" s="355"/>
      <c r="BG601" s="355"/>
      <c r="BH601" s="355"/>
      <c r="BI601" s="355"/>
      <c r="BJ601" s="355"/>
      <c r="BK601" s="355"/>
      <c r="BL601" s="76">
        <f t="shared" si="214"/>
        <v>0</v>
      </c>
      <c r="BM601" s="355"/>
      <c r="BN601" s="355"/>
      <c r="BO601" s="355"/>
      <c r="BP601" s="355"/>
      <c r="BQ601" s="355"/>
      <c r="BR601" s="355"/>
      <c r="BS601" s="76">
        <f t="shared" si="215"/>
        <v>0</v>
      </c>
      <c r="BT601" s="355"/>
      <c r="BU601" s="355"/>
      <c r="BV601" s="355"/>
      <c r="BW601" s="355"/>
      <c r="BX601" s="355"/>
      <c r="BY601" s="355"/>
      <c r="BZ601" s="76">
        <f t="shared" si="216"/>
        <v>0</v>
      </c>
      <c r="CA601" s="355"/>
      <c r="CB601" s="355"/>
      <c r="CC601" s="355"/>
      <c r="CD601" s="355"/>
      <c r="CE601" s="355"/>
      <c r="CF601" s="355"/>
      <c r="CG601" s="76">
        <f t="shared" si="217"/>
        <v>0</v>
      </c>
      <c r="CH601" s="355"/>
      <c r="CI601" s="355"/>
      <c r="CJ601" s="355"/>
      <c r="CK601" s="355"/>
      <c r="CL601" s="355"/>
      <c r="CM601" s="355"/>
      <c r="CN601" s="76">
        <f t="shared" si="218"/>
        <v>0</v>
      </c>
      <c r="CP601" s="75">
        <f t="shared" si="219"/>
        <v>586</v>
      </c>
      <c r="CQ601" s="76">
        <f t="shared" si="220"/>
        <v>0</v>
      </c>
      <c r="CR601" s="76">
        <f t="shared" si="221"/>
        <v>0</v>
      </c>
      <c r="CS601" s="76">
        <f t="shared" si="222"/>
        <v>0</v>
      </c>
    </row>
    <row r="602" spans="1:97" ht="18" customHeight="1" x14ac:dyDescent="0.25">
      <c r="A602" s="75">
        <f t="shared" si="223"/>
        <v>587</v>
      </c>
      <c r="B602" s="355"/>
      <c r="C602" s="355"/>
      <c r="D602" s="355"/>
      <c r="E602" s="355"/>
      <c r="F602" s="355"/>
      <c r="G602" s="355"/>
      <c r="H602" s="76">
        <f t="shared" si="225"/>
        <v>0</v>
      </c>
      <c r="I602" s="355"/>
      <c r="J602" s="355"/>
      <c r="K602" s="355"/>
      <c r="L602" s="355"/>
      <c r="M602" s="355"/>
      <c r="N602" s="355"/>
      <c r="O602" s="76">
        <f t="shared" si="226"/>
        <v>0</v>
      </c>
      <c r="P602" s="355"/>
      <c r="Q602" s="355"/>
      <c r="R602" s="355"/>
      <c r="S602" s="355"/>
      <c r="T602" s="355"/>
      <c r="U602" s="355"/>
      <c r="V602" s="76">
        <f t="shared" si="208"/>
        <v>0</v>
      </c>
      <c r="W602" s="355"/>
      <c r="X602" s="355"/>
      <c r="Y602" s="355"/>
      <c r="Z602" s="355"/>
      <c r="AA602" s="355"/>
      <c r="AB602" s="355"/>
      <c r="AC602" s="76">
        <f t="shared" si="209"/>
        <v>0</v>
      </c>
      <c r="AD602" s="355"/>
      <c r="AE602" s="355"/>
      <c r="AF602" s="355"/>
      <c r="AG602" s="355"/>
      <c r="AH602" s="355"/>
      <c r="AI602" s="355"/>
      <c r="AJ602" s="76">
        <f t="shared" si="227"/>
        <v>0</v>
      </c>
      <c r="AK602" s="355"/>
      <c r="AL602" s="355"/>
      <c r="AM602" s="355"/>
      <c r="AN602" s="355"/>
      <c r="AO602" s="355"/>
      <c r="AP602" s="355"/>
      <c r="AQ602" s="76">
        <f t="shared" si="228"/>
        <v>0</v>
      </c>
      <c r="AS602" s="75">
        <f t="shared" si="229"/>
        <v>587</v>
      </c>
      <c r="AT602" s="76">
        <f t="shared" si="210"/>
        <v>0</v>
      </c>
      <c r="AU602" s="76">
        <f t="shared" si="211"/>
        <v>0</v>
      </c>
      <c r="AV602" s="76">
        <f t="shared" si="212"/>
        <v>0</v>
      </c>
      <c r="AX602" s="75">
        <f t="shared" si="224"/>
        <v>587</v>
      </c>
      <c r="AY602" s="355"/>
      <c r="AZ602" s="355"/>
      <c r="BA602" s="355"/>
      <c r="BB602" s="355"/>
      <c r="BC602" s="355"/>
      <c r="BD602" s="355"/>
      <c r="BE602" s="76">
        <f t="shared" si="213"/>
        <v>0</v>
      </c>
      <c r="BF602" s="355"/>
      <c r="BG602" s="355"/>
      <c r="BH602" s="355"/>
      <c r="BI602" s="355"/>
      <c r="BJ602" s="355"/>
      <c r="BK602" s="355"/>
      <c r="BL602" s="76">
        <f t="shared" si="214"/>
        <v>0</v>
      </c>
      <c r="BM602" s="355"/>
      <c r="BN602" s="355"/>
      <c r="BO602" s="355"/>
      <c r="BP602" s="355"/>
      <c r="BQ602" s="355"/>
      <c r="BR602" s="355"/>
      <c r="BS602" s="76">
        <f t="shared" si="215"/>
        <v>0</v>
      </c>
      <c r="BT602" s="355"/>
      <c r="BU602" s="355"/>
      <c r="BV602" s="355"/>
      <c r="BW602" s="355"/>
      <c r="BX602" s="355"/>
      <c r="BY602" s="355"/>
      <c r="BZ602" s="76">
        <f t="shared" si="216"/>
        <v>0</v>
      </c>
      <c r="CA602" s="355"/>
      <c r="CB602" s="355"/>
      <c r="CC602" s="355"/>
      <c r="CD602" s="355"/>
      <c r="CE602" s="355"/>
      <c r="CF602" s="355"/>
      <c r="CG602" s="76">
        <f t="shared" si="217"/>
        <v>0</v>
      </c>
      <c r="CH602" s="355"/>
      <c r="CI602" s="355"/>
      <c r="CJ602" s="355"/>
      <c r="CK602" s="355"/>
      <c r="CL602" s="355"/>
      <c r="CM602" s="355"/>
      <c r="CN602" s="76">
        <f t="shared" si="218"/>
        <v>0</v>
      </c>
      <c r="CP602" s="75">
        <f t="shared" si="219"/>
        <v>587</v>
      </c>
      <c r="CQ602" s="76">
        <f t="shared" si="220"/>
        <v>0</v>
      </c>
      <c r="CR602" s="76">
        <f t="shared" si="221"/>
        <v>0</v>
      </c>
      <c r="CS602" s="76">
        <f t="shared" si="222"/>
        <v>0</v>
      </c>
    </row>
    <row r="603" spans="1:97" ht="18" customHeight="1" x14ac:dyDescent="0.25">
      <c r="A603" s="75">
        <f t="shared" si="223"/>
        <v>588</v>
      </c>
      <c r="B603" s="355"/>
      <c r="C603" s="355"/>
      <c r="D603" s="355"/>
      <c r="E603" s="355"/>
      <c r="F603" s="355"/>
      <c r="G603" s="355"/>
      <c r="H603" s="76">
        <f t="shared" si="225"/>
        <v>0</v>
      </c>
      <c r="I603" s="355"/>
      <c r="J603" s="355"/>
      <c r="K603" s="355"/>
      <c r="L603" s="355"/>
      <c r="M603" s="355"/>
      <c r="N603" s="355"/>
      <c r="O603" s="76">
        <f t="shared" si="226"/>
        <v>0</v>
      </c>
      <c r="P603" s="355"/>
      <c r="Q603" s="355"/>
      <c r="R603" s="355"/>
      <c r="S603" s="355"/>
      <c r="T603" s="355"/>
      <c r="U603" s="355"/>
      <c r="V603" s="76">
        <f t="shared" si="208"/>
        <v>0</v>
      </c>
      <c r="W603" s="355"/>
      <c r="X603" s="355"/>
      <c r="Y603" s="355"/>
      <c r="Z603" s="355"/>
      <c r="AA603" s="355"/>
      <c r="AB603" s="355"/>
      <c r="AC603" s="76">
        <f t="shared" si="209"/>
        <v>0</v>
      </c>
      <c r="AD603" s="355"/>
      <c r="AE603" s="355"/>
      <c r="AF603" s="355"/>
      <c r="AG603" s="355"/>
      <c r="AH603" s="355"/>
      <c r="AI603" s="355"/>
      <c r="AJ603" s="76">
        <f t="shared" si="227"/>
        <v>0</v>
      </c>
      <c r="AK603" s="355"/>
      <c r="AL603" s="355"/>
      <c r="AM603" s="355"/>
      <c r="AN603" s="355"/>
      <c r="AO603" s="355"/>
      <c r="AP603" s="355"/>
      <c r="AQ603" s="76">
        <f t="shared" si="228"/>
        <v>0</v>
      </c>
      <c r="AS603" s="75">
        <f t="shared" si="229"/>
        <v>588</v>
      </c>
      <c r="AT603" s="76">
        <f t="shared" si="210"/>
        <v>0</v>
      </c>
      <c r="AU603" s="76">
        <f t="shared" si="211"/>
        <v>0</v>
      </c>
      <c r="AV603" s="76">
        <f t="shared" si="212"/>
        <v>0</v>
      </c>
      <c r="AX603" s="75">
        <f t="shared" si="224"/>
        <v>588</v>
      </c>
      <c r="AY603" s="355"/>
      <c r="AZ603" s="355"/>
      <c r="BA603" s="355"/>
      <c r="BB603" s="355"/>
      <c r="BC603" s="355"/>
      <c r="BD603" s="355"/>
      <c r="BE603" s="76">
        <f t="shared" si="213"/>
        <v>0</v>
      </c>
      <c r="BF603" s="355"/>
      <c r="BG603" s="355"/>
      <c r="BH603" s="355"/>
      <c r="BI603" s="355"/>
      <c r="BJ603" s="355"/>
      <c r="BK603" s="355"/>
      <c r="BL603" s="76">
        <f t="shared" si="214"/>
        <v>0</v>
      </c>
      <c r="BM603" s="355"/>
      <c r="BN603" s="355"/>
      <c r="BO603" s="355"/>
      <c r="BP603" s="355"/>
      <c r="BQ603" s="355"/>
      <c r="BR603" s="355"/>
      <c r="BS603" s="76">
        <f t="shared" si="215"/>
        <v>0</v>
      </c>
      <c r="BT603" s="355"/>
      <c r="BU603" s="355"/>
      <c r="BV603" s="355"/>
      <c r="BW603" s="355"/>
      <c r="BX603" s="355"/>
      <c r="BY603" s="355"/>
      <c r="BZ603" s="76">
        <f t="shared" si="216"/>
        <v>0</v>
      </c>
      <c r="CA603" s="355"/>
      <c r="CB603" s="355"/>
      <c r="CC603" s="355"/>
      <c r="CD603" s="355"/>
      <c r="CE603" s="355"/>
      <c r="CF603" s="355"/>
      <c r="CG603" s="76">
        <f t="shared" si="217"/>
        <v>0</v>
      </c>
      <c r="CH603" s="355"/>
      <c r="CI603" s="355"/>
      <c r="CJ603" s="355"/>
      <c r="CK603" s="355"/>
      <c r="CL603" s="355"/>
      <c r="CM603" s="355"/>
      <c r="CN603" s="76">
        <f t="shared" si="218"/>
        <v>0</v>
      </c>
      <c r="CP603" s="75">
        <f t="shared" si="219"/>
        <v>588</v>
      </c>
      <c r="CQ603" s="76">
        <f t="shared" si="220"/>
        <v>0</v>
      </c>
      <c r="CR603" s="76">
        <f t="shared" si="221"/>
        <v>0</v>
      </c>
      <c r="CS603" s="76">
        <f t="shared" si="222"/>
        <v>0</v>
      </c>
    </row>
    <row r="604" spans="1:97" ht="18" customHeight="1" x14ac:dyDescent="0.25">
      <c r="A604" s="75">
        <f t="shared" si="223"/>
        <v>589</v>
      </c>
      <c r="B604" s="355"/>
      <c r="C604" s="355"/>
      <c r="D604" s="355"/>
      <c r="E604" s="355"/>
      <c r="F604" s="355"/>
      <c r="G604" s="355"/>
      <c r="H604" s="76">
        <f t="shared" si="225"/>
        <v>0</v>
      </c>
      <c r="I604" s="355"/>
      <c r="J604" s="355"/>
      <c r="K604" s="355"/>
      <c r="L604" s="355"/>
      <c r="M604" s="355"/>
      <c r="N604" s="355"/>
      <c r="O604" s="76">
        <f t="shared" si="226"/>
        <v>0</v>
      </c>
      <c r="P604" s="355"/>
      <c r="Q604" s="355"/>
      <c r="R604" s="355"/>
      <c r="S604" s="355"/>
      <c r="T604" s="355"/>
      <c r="U604" s="355"/>
      <c r="V604" s="76">
        <f t="shared" si="208"/>
        <v>0</v>
      </c>
      <c r="W604" s="355"/>
      <c r="X604" s="355"/>
      <c r="Y604" s="355"/>
      <c r="Z604" s="355"/>
      <c r="AA604" s="355"/>
      <c r="AB604" s="355"/>
      <c r="AC604" s="76">
        <f t="shared" si="209"/>
        <v>0</v>
      </c>
      <c r="AD604" s="355"/>
      <c r="AE604" s="355"/>
      <c r="AF604" s="355"/>
      <c r="AG604" s="355"/>
      <c r="AH604" s="355"/>
      <c r="AI604" s="355"/>
      <c r="AJ604" s="76">
        <f t="shared" si="227"/>
        <v>0</v>
      </c>
      <c r="AK604" s="355"/>
      <c r="AL604" s="355"/>
      <c r="AM604" s="355"/>
      <c r="AN604" s="355"/>
      <c r="AO604" s="355"/>
      <c r="AP604" s="355"/>
      <c r="AQ604" s="76">
        <f t="shared" si="228"/>
        <v>0</v>
      </c>
      <c r="AS604" s="75">
        <f t="shared" si="229"/>
        <v>589</v>
      </c>
      <c r="AT604" s="76">
        <f t="shared" si="210"/>
        <v>0</v>
      </c>
      <c r="AU604" s="76">
        <f t="shared" si="211"/>
        <v>0</v>
      </c>
      <c r="AV604" s="76">
        <f t="shared" si="212"/>
        <v>0</v>
      </c>
      <c r="AX604" s="75">
        <f t="shared" si="224"/>
        <v>589</v>
      </c>
      <c r="AY604" s="355"/>
      <c r="AZ604" s="355"/>
      <c r="BA604" s="355"/>
      <c r="BB604" s="355"/>
      <c r="BC604" s="355"/>
      <c r="BD604" s="355"/>
      <c r="BE604" s="76">
        <f t="shared" si="213"/>
        <v>0</v>
      </c>
      <c r="BF604" s="355"/>
      <c r="BG604" s="355"/>
      <c r="BH604" s="355"/>
      <c r="BI604" s="355"/>
      <c r="BJ604" s="355"/>
      <c r="BK604" s="355"/>
      <c r="BL604" s="76">
        <f t="shared" si="214"/>
        <v>0</v>
      </c>
      <c r="BM604" s="355"/>
      <c r="BN604" s="355"/>
      <c r="BO604" s="355"/>
      <c r="BP604" s="355"/>
      <c r="BQ604" s="355"/>
      <c r="BR604" s="355"/>
      <c r="BS604" s="76">
        <f t="shared" si="215"/>
        <v>0</v>
      </c>
      <c r="BT604" s="355"/>
      <c r="BU604" s="355"/>
      <c r="BV604" s="355"/>
      <c r="BW604" s="355"/>
      <c r="BX604" s="355"/>
      <c r="BY604" s="355"/>
      <c r="BZ604" s="76">
        <f t="shared" si="216"/>
        <v>0</v>
      </c>
      <c r="CA604" s="355"/>
      <c r="CB604" s="355"/>
      <c r="CC604" s="355"/>
      <c r="CD604" s="355"/>
      <c r="CE604" s="355"/>
      <c r="CF604" s="355"/>
      <c r="CG604" s="76">
        <f t="shared" si="217"/>
        <v>0</v>
      </c>
      <c r="CH604" s="355"/>
      <c r="CI604" s="355"/>
      <c r="CJ604" s="355"/>
      <c r="CK604" s="355"/>
      <c r="CL604" s="355"/>
      <c r="CM604" s="355"/>
      <c r="CN604" s="76">
        <f t="shared" si="218"/>
        <v>0</v>
      </c>
      <c r="CP604" s="75">
        <f t="shared" si="219"/>
        <v>589</v>
      </c>
      <c r="CQ604" s="76">
        <f t="shared" si="220"/>
        <v>0</v>
      </c>
      <c r="CR604" s="76">
        <f t="shared" si="221"/>
        <v>0</v>
      </c>
      <c r="CS604" s="76">
        <f t="shared" si="222"/>
        <v>0</v>
      </c>
    </row>
    <row r="605" spans="1:97" ht="18" customHeight="1" x14ac:dyDescent="0.25">
      <c r="A605" s="75">
        <f t="shared" si="223"/>
        <v>590</v>
      </c>
      <c r="B605" s="355"/>
      <c r="C605" s="355"/>
      <c r="D605" s="355"/>
      <c r="E605" s="355"/>
      <c r="F605" s="355"/>
      <c r="G605" s="355"/>
      <c r="H605" s="76">
        <f t="shared" si="225"/>
        <v>0</v>
      </c>
      <c r="I605" s="355"/>
      <c r="J605" s="355"/>
      <c r="K605" s="355"/>
      <c r="L605" s="355"/>
      <c r="M605" s="355"/>
      <c r="N605" s="355"/>
      <c r="O605" s="76">
        <f t="shared" si="226"/>
        <v>0</v>
      </c>
      <c r="P605" s="355"/>
      <c r="Q605" s="355"/>
      <c r="R605" s="355"/>
      <c r="S605" s="355"/>
      <c r="T605" s="355"/>
      <c r="U605" s="355"/>
      <c r="V605" s="76">
        <f t="shared" si="208"/>
        <v>0</v>
      </c>
      <c r="W605" s="355"/>
      <c r="X605" s="355"/>
      <c r="Y605" s="355"/>
      <c r="Z605" s="355"/>
      <c r="AA605" s="355"/>
      <c r="AB605" s="355"/>
      <c r="AC605" s="76">
        <f t="shared" si="209"/>
        <v>0</v>
      </c>
      <c r="AD605" s="355"/>
      <c r="AE605" s="355"/>
      <c r="AF605" s="355"/>
      <c r="AG605" s="355"/>
      <c r="AH605" s="355"/>
      <c r="AI605" s="355"/>
      <c r="AJ605" s="76">
        <f t="shared" si="227"/>
        <v>0</v>
      </c>
      <c r="AK605" s="355"/>
      <c r="AL605" s="355"/>
      <c r="AM605" s="355"/>
      <c r="AN605" s="355"/>
      <c r="AO605" s="355"/>
      <c r="AP605" s="355"/>
      <c r="AQ605" s="76">
        <f t="shared" si="228"/>
        <v>0</v>
      </c>
      <c r="AS605" s="75">
        <f t="shared" si="229"/>
        <v>590</v>
      </c>
      <c r="AT605" s="76">
        <f t="shared" si="210"/>
        <v>0</v>
      </c>
      <c r="AU605" s="76">
        <f t="shared" si="211"/>
        <v>0</v>
      </c>
      <c r="AV605" s="76">
        <f t="shared" si="212"/>
        <v>0</v>
      </c>
      <c r="AX605" s="75">
        <f t="shared" si="224"/>
        <v>590</v>
      </c>
      <c r="AY605" s="355"/>
      <c r="AZ605" s="355"/>
      <c r="BA605" s="355"/>
      <c r="BB605" s="355"/>
      <c r="BC605" s="355"/>
      <c r="BD605" s="355"/>
      <c r="BE605" s="76">
        <f t="shared" si="213"/>
        <v>0</v>
      </c>
      <c r="BF605" s="355"/>
      <c r="BG605" s="355"/>
      <c r="BH605" s="355"/>
      <c r="BI605" s="355"/>
      <c r="BJ605" s="355"/>
      <c r="BK605" s="355"/>
      <c r="BL605" s="76">
        <f t="shared" si="214"/>
        <v>0</v>
      </c>
      <c r="BM605" s="355"/>
      <c r="BN605" s="355"/>
      <c r="BO605" s="355"/>
      <c r="BP605" s="355"/>
      <c r="BQ605" s="355"/>
      <c r="BR605" s="355"/>
      <c r="BS605" s="76">
        <f t="shared" si="215"/>
        <v>0</v>
      </c>
      <c r="BT605" s="355"/>
      <c r="BU605" s="355"/>
      <c r="BV605" s="355"/>
      <c r="BW605" s="355"/>
      <c r="BX605" s="355"/>
      <c r="BY605" s="355"/>
      <c r="BZ605" s="76">
        <f t="shared" si="216"/>
        <v>0</v>
      </c>
      <c r="CA605" s="355"/>
      <c r="CB605" s="355"/>
      <c r="CC605" s="355"/>
      <c r="CD605" s="355"/>
      <c r="CE605" s="355"/>
      <c r="CF605" s="355"/>
      <c r="CG605" s="76">
        <f t="shared" si="217"/>
        <v>0</v>
      </c>
      <c r="CH605" s="355"/>
      <c r="CI605" s="355"/>
      <c r="CJ605" s="355"/>
      <c r="CK605" s="355"/>
      <c r="CL605" s="355"/>
      <c r="CM605" s="355"/>
      <c r="CN605" s="76">
        <f t="shared" si="218"/>
        <v>0</v>
      </c>
      <c r="CP605" s="75">
        <f t="shared" si="219"/>
        <v>590</v>
      </c>
      <c r="CQ605" s="76">
        <f t="shared" si="220"/>
        <v>0</v>
      </c>
      <c r="CR605" s="76">
        <f t="shared" si="221"/>
        <v>0</v>
      </c>
      <c r="CS605" s="76">
        <f t="shared" si="222"/>
        <v>0</v>
      </c>
    </row>
    <row r="606" spans="1:97" ht="18" customHeight="1" x14ac:dyDescent="0.25">
      <c r="A606" s="75">
        <f t="shared" si="223"/>
        <v>591</v>
      </c>
      <c r="B606" s="355"/>
      <c r="C606" s="355"/>
      <c r="D606" s="355"/>
      <c r="E606" s="355"/>
      <c r="F606" s="355"/>
      <c r="G606" s="355"/>
      <c r="H606" s="76">
        <f t="shared" si="225"/>
        <v>0</v>
      </c>
      <c r="I606" s="355"/>
      <c r="J606" s="355"/>
      <c r="K606" s="355"/>
      <c r="L606" s="355"/>
      <c r="M606" s="355"/>
      <c r="N606" s="355"/>
      <c r="O606" s="76">
        <f t="shared" si="226"/>
        <v>0</v>
      </c>
      <c r="P606" s="355"/>
      <c r="Q606" s="355"/>
      <c r="R606" s="355"/>
      <c r="S606" s="355"/>
      <c r="T606" s="355"/>
      <c r="U606" s="355"/>
      <c r="V606" s="76">
        <f t="shared" si="208"/>
        <v>0</v>
      </c>
      <c r="W606" s="355"/>
      <c r="X606" s="355"/>
      <c r="Y606" s="355"/>
      <c r="Z606" s="355"/>
      <c r="AA606" s="355"/>
      <c r="AB606" s="355"/>
      <c r="AC606" s="76">
        <f t="shared" si="209"/>
        <v>0</v>
      </c>
      <c r="AD606" s="355"/>
      <c r="AE606" s="355"/>
      <c r="AF606" s="355"/>
      <c r="AG606" s="355"/>
      <c r="AH606" s="355"/>
      <c r="AI606" s="355"/>
      <c r="AJ606" s="76">
        <f t="shared" si="227"/>
        <v>0</v>
      </c>
      <c r="AK606" s="355"/>
      <c r="AL606" s="355"/>
      <c r="AM606" s="355"/>
      <c r="AN606" s="355"/>
      <c r="AO606" s="355"/>
      <c r="AP606" s="355"/>
      <c r="AQ606" s="76">
        <f t="shared" si="228"/>
        <v>0</v>
      </c>
      <c r="AS606" s="75">
        <f t="shared" si="229"/>
        <v>591</v>
      </c>
      <c r="AT606" s="76">
        <f t="shared" si="210"/>
        <v>0</v>
      </c>
      <c r="AU606" s="76">
        <f t="shared" si="211"/>
        <v>0</v>
      </c>
      <c r="AV606" s="76">
        <f t="shared" si="212"/>
        <v>0</v>
      </c>
      <c r="AX606" s="75">
        <f t="shared" si="224"/>
        <v>591</v>
      </c>
      <c r="AY606" s="355"/>
      <c r="AZ606" s="355"/>
      <c r="BA606" s="355"/>
      <c r="BB606" s="355"/>
      <c r="BC606" s="355"/>
      <c r="BD606" s="355"/>
      <c r="BE606" s="76">
        <f t="shared" si="213"/>
        <v>0</v>
      </c>
      <c r="BF606" s="355"/>
      <c r="BG606" s="355"/>
      <c r="BH606" s="355"/>
      <c r="BI606" s="355"/>
      <c r="BJ606" s="355"/>
      <c r="BK606" s="355"/>
      <c r="BL606" s="76">
        <f t="shared" si="214"/>
        <v>0</v>
      </c>
      <c r="BM606" s="355"/>
      <c r="BN606" s="355"/>
      <c r="BO606" s="355"/>
      <c r="BP606" s="355"/>
      <c r="BQ606" s="355"/>
      <c r="BR606" s="355"/>
      <c r="BS606" s="76">
        <f t="shared" si="215"/>
        <v>0</v>
      </c>
      <c r="BT606" s="355"/>
      <c r="BU606" s="355"/>
      <c r="BV606" s="355"/>
      <c r="BW606" s="355"/>
      <c r="BX606" s="355"/>
      <c r="BY606" s="355"/>
      <c r="BZ606" s="76">
        <f t="shared" si="216"/>
        <v>0</v>
      </c>
      <c r="CA606" s="355"/>
      <c r="CB606" s="355"/>
      <c r="CC606" s="355"/>
      <c r="CD606" s="355"/>
      <c r="CE606" s="355"/>
      <c r="CF606" s="355"/>
      <c r="CG606" s="76">
        <f t="shared" si="217"/>
        <v>0</v>
      </c>
      <c r="CH606" s="355"/>
      <c r="CI606" s="355"/>
      <c r="CJ606" s="355"/>
      <c r="CK606" s="355"/>
      <c r="CL606" s="355"/>
      <c r="CM606" s="355"/>
      <c r="CN606" s="76">
        <f t="shared" si="218"/>
        <v>0</v>
      </c>
      <c r="CP606" s="75">
        <f t="shared" si="219"/>
        <v>591</v>
      </c>
      <c r="CQ606" s="76">
        <f t="shared" si="220"/>
        <v>0</v>
      </c>
      <c r="CR606" s="76">
        <f t="shared" si="221"/>
        <v>0</v>
      </c>
      <c r="CS606" s="76">
        <f t="shared" si="222"/>
        <v>0</v>
      </c>
    </row>
    <row r="607" spans="1:97" ht="18" customHeight="1" x14ac:dyDescent="0.25">
      <c r="A607" s="75">
        <f t="shared" si="223"/>
        <v>592</v>
      </c>
      <c r="B607" s="355"/>
      <c r="C607" s="355"/>
      <c r="D607" s="355"/>
      <c r="E607" s="355"/>
      <c r="F607" s="355"/>
      <c r="G607" s="355"/>
      <c r="H607" s="76">
        <f t="shared" si="225"/>
        <v>0</v>
      </c>
      <c r="I607" s="355"/>
      <c r="J607" s="355"/>
      <c r="K607" s="355"/>
      <c r="L607" s="355"/>
      <c r="M607" s="355"/>
      <c r="N607" s="355"/>
      <c r="O607" s="76">
        <f t="shared" si="226"/>
        <v>0</v>
      </c>
      <c r="P607" s="355"/>
      <c r="Q607" s="355"/>
      <c r="R607" s="355"/>
      <c r="S607" s="355"/>
      <c r="T607" s="355"/>
      <c r="U607" s="355"/>
      <c r="V607" s="76">
        <f t="shared" si="208"/>
        <v>0</v>
      </c>
      <c r="W607" s="355"/>
      <c r="X607" s="355"/>
      <c r="Y607" s="355"/>
      <c r="Z607" s="355"/>
      <c r="AA607" s="355"/>
      <c r="AB607" s="355"/>
      <c r="AC607" s="76">
        <f t="shared" si="209"/>
        <v>0</v>
      </c>
      <c r="AD607" s="355"/>
      <c r="AE607" s="355"/>
      <c r="AF607" s="355"/>
      <c r="AG607" s="355"/>
      <c r="AH607" s="355"/>
      <c r="AI607" s="355"/>
      <c r="AJ607" s="76">
        <f t="shared" si="227"/>
        <v>0</v>
      </c>
      <c r="AK607" s="355"/>
      <c r="AL607" s="355"/>
      <c r="AM607" s="355"/>
      <c r="AN607" s="355"/>
      <c r="AO607" s="355"/>
      <c r="AP607" s="355"/>
      <c r="AQ607" s="76">
        <f t="shared" si="228"/>
        <v>0</v>
      </c>
      <c r="AS607" s="75">
        <f t="shared" si="229"/>
        <v>592</v>
      </c>
      <c r="AT607" s="76">
        <f t="shared" si="210"/>
        <v>0</v>
      </c>
      <c r="AU607" s="76">
        <f t="shared" si="211"/>
        <v>0</v>
      </c>
      <c r="AV607" s="76">
        <f t="shared" si="212"/>
        <v>0</v>
      </c>
      <c r="AX607" s="75">
        <f t="shared" si="224"/>
        <v>592</v>
      </c>
      <c r="AY607" s="355"/>
      <c r="AZ607" s="355"/>
      <c r="BA607" s="355"/>
      <c r="BB607" s="355"/>
      <c r="BC607" s="355"/>
      <c r="BD607" s="355"/>
      <c r="BE607" s="76">
        <f t="shared" si="213"/>
        <v>0</v>
      </c>
      <c r="BF607" s="355"/>
      <c r="BG607" s="355"/>
      <c r="BH607" s="355"/>
      <c r="BI607" s="355"/>
      <c r="BJ607" s="355"/>
      <c r="BK607" s="355"/>
      <c r="BL607" s="76">
        <f t="shared" si="214"/>
        <v>0</v>
      </c>
      <c r="BM607" s="355"/>
      <c r="BN607" s="355"/>
      <c r="BO607" s="355"/>
      <c r="BP607" s="355"/>
      <c r="BQ607" s="355"/>
      <c r="BR607" s="355"/>
      <c r="BS607" s="76">
        <f t="shared" si="215"/>
        <v>0</v>
      </c>
      <c r="BT607" s="355"/>
      <c r="BU607" s="355"/>
      <c r="BV607" s="355"/>
      <c r="BW607" s="355"/>
      <c r="BX607" s="355"/>
      <c r="BY607" s="355"/>
      <c r="BZ607" s="76">
        <f t="shared" si="216"/>
        <v>0</v>
      </c>
      <c r="CA607" s="355"/>
      <c r="CB607" s="355"/>
      <c r="CC607" s="355"/>
      <c r="CD607" s="355"/>
      <c r="CE607" s="355"/>
      <c r="CF607" s="355"/>
      <c r="CG607" s="76">
        <f t="shared" si="217"/>
        <v>0</v>
      </c>
      <c r="CH607" s="355"/>
      <c r="CI607" s="355"/>
      <c r="CJ607" s="355"/>
      <c r="CK607" s="355"/>
      <c r="CL607" s="355"/>
      <c r="CM607" s="355"/>
      <c r="CN607" s="76">
        <f t="shared" si="218"/>
        <v>0</v>
      </c>
      <c r="CP607" s="75">
        <f t="shared" si="219"/>
        <v>592</v>
      </c>
      <c r="CQ607" s="76">
        <f t="shared" si="220"/>
        <v>0</v>
      </c>
      <c r="CR607" s="76">
        <f t="shared" si="221"/>
        <v>0</v>
      </c>
      <c r="CS607" s="76">
        <f t="shared" si="222"/>
        <v>0</v>
      </c>
    </row>
    <row r="608" spans="1:97" ht="18" customHeight="1" x14ac:dyDescent="0.25">
      <c r="A608" s="75">
        <f t="shared" si="223"/>
        <v>593</v>
      </c>
      <c r="B608" s="355"/>
      <c r="C608" s="355"/>
      <c r="D608" s="355"/>
      <c r="E608" s="355"/>
      <c r="F608" s="355"/>
      <c r="G608" s="355"/>
      <c r="H608" s="76">
        <f t="shared" si="225"/>
        <v>0</v>
      </c>
      <c r="I608" s="355"/>
      <c r="J608" s="355"/>
      <c r="K608" s="355"/>
      <c r="L608" s="355"/>
      <c r="M608" s="355"/>
      <c r="N608" s="355"/>
      <c r="O608" s="76">
        <f t="shared" si="226"/>
        <v>0</v>
      </c>
      <c r="P608" s="355"/>
      <c r="Q608" s="355"/>
      <c r="R608" s="355"/>
      <c r="S608" s="355"/>
      <c r="T608" s="355"/>
      <c r="U608" s="355"/>
      <c r="V608" s="76">
        <f t="shared" si="208"/>
        <v>0</v>
      </c>
      <c r="W608" s="355"/>
      <c r="X608" s="355"/>
      <c r="Y608" s="355"/>
      <c r="Z608" s="355"/>
      <c r="AA608" s="355"/>
      <c r="AB608" s="355"/>
      <c r="AC608" s="76">
        <f t="shared" si="209"/>
        <v>0</v>
      </c>
      <c r="AD608" s="355"/>
      <c r="AE608" s="355"/>
      <c r="AF608" s="355"/>
      <c r="AG608" s="355"/>
      <c r="AH608" s="355"/>
      <c r="AI608" s="355"/>
      <c r="AJ608" s="76">
        <f t="shared" si="227"/>
        <v>0</v>
      </c>
      <c r="AK608" s="355"/>
      <c r="AL608" s="355"/>
      <c r="AM608" s="355"/>
      <c r="AN608" s="355"/>
      <c r="AO608" s="355"/>
      <c r="AP608" s="355"/>
      <c r="AQ608" s="76">
        <f t="shared" si="228"/>
        <v>0</v>
      </c>
      <c r="AS608" s="75">
        <f t="shared" si="229"/>
        <v>593</v>
      </c>
      <c r="AT608" s="76">
        <f t="shared" si="210"/>
        <v>0</v>
      </c>
      <c r="AU608" s="76">
        <f t="shared" si="211"/>
        <v>0</v>
      </c>
      <c r="AV608" s="76">
        <f t="shared" si="212"/>
        <v>0</v>
      </c>
      <c r="AX608" s="75">
        <f t="shared" si="224"/>
        <v>593</v>
      </c>
      <c r="AY608" s="355"/>
      <c r="AZ608" s="355"/>
      <c r="BA608" s="355"/>
      <c r="BB608" s="355"/>
      <c r="BC608" s="355"/>
      <c r="BD608" s="355"/>
      <c r="BE608" s="76">
        <f t="shared" si="213"/>
        <v>0</v>
      </c>
      <c r="BF608" s="355"/>
      <c r="BG608" s="355"/>
      <c r="BH608" s="355"/>
      <c r="BI608" s="355"/>
      <c r="BJ608" s="355"/>
      <c r="BK608" s="355"/>
      <c r="BL608" s="76">
        <f t="shared" si="214"/>
        <v>0</v>
      </c>
      <c r="BM608" s="355"/>
      <c r="BN608" s="355"/>
      <c r="BO608" s="355"/>
      <c r="BP608" s="355"/>
      <c r="BQ608" s="355"/>
      <c r="BR608" s="355"/>
      <c r="BS608" s="76">
        <f t="shared" si="215"/>
        <v>0</v>
      </c>
      <c r="BT608" s="355"/>
      <c r="BU608" s="355"/>
      <c r="BV608" s="355"/>
      <c r="BW608" s="355"/>
      <c r="BX608" s="355"/>
      <c r="BY608" s="355"/>
      <c r="BZ608" s="76">
        <f t="shared" si="216"/>
        <v>0</v>
      </c>
      <c r="CA608" s="355"/>
      <c r="CB608" s="355"/>
      <c r="CC608" s="355"/>
      <c r="CD608" s="355"/>
      <c r="CE608" s="355"/>
      <c r="CF608" s="355"/>
      <c r="CG608" s="76">
        <f t="shared" si="217"/>
        <v>0</v>
      </c>
      <c r="CH608" s="355"/>
      <c r="CI608" s="355"/>
      <c r="CJ608" s="355"/>
      <c r="CK608" s="355"/>
      <c r="CL608" s="355"/>
      <c r="CM608" s="355"/>
      <c r="CN608" s="76">
        <f t="shared" si="218"/>
        <v>0</v>
      </c>
      <c r="CP608" s="75">
        <f t="shared" si="219"/>
        <v>593</v>
      </c>
      <c r="CQ608" s="76">
        <f t="shared" si="220"/>
        <v>0</v>
      </c>
      <c r="CR608" s="76">
        <f t="shared" si="221"/>
        <v>0</v>
      </c>
      <c r="CS608" s="76">
        <f t="shared" si="222"/>
        <v>0</v>
      </c>
    </row>
    <row r="609" spans="1:97" ht="18" customHeight="1" x14ac:dyDescent="0.25">
      <c r="A609" s="75">
        <f t="shared" si="223"/>
        <v>594</v>
      </c>
      <c r="B609" s="355"/>
      <c r="C609" s="355"/>
      <c r="D609" s="355"/>
      <c r="E609" s="355"/>
      <c r="F609" s="355"/>
      <c r="G609" s="355"/>
      <c r="H609" s="76">
        <f t="shared" si="225"/>
        <v>0</v>
      </c>
      <c r="I609" s="355"/>
      <c r="J609" s="355"/>
      <c r="K609" s="355"/>
      <c r="L609" s="355"/>
      <c r="M609" s="355"/>
      <c r="N609" s="355"/>
      <c r="O609" s="76">
        <f t="shared" si="226"/>
        <v>0</v>
      </c>
      <c r="P609" s="355"/>
      <c r="Q609" s="355"/>
      <c r="R609" s="355"/>
      <c r="S609" s="355"/>
      <c r="T609" s="355"/>
      <c r="U609" s="355"/>
      <c r="V609" s="76">
        <f t="shared" si="208"/>
        <v>0</v>
      </c>
      <c r="W609" s="355"/>
      <c r="X609" s="355"/>
      <c r="Y609" s="355"/>
      <c r="Z609" s="355"/>
      <c r="AA609" s="355"/>
      <c r="AB609" s="355"/>
      <c r="AC609" s="76">
        <f t="shared" si="209"/>
        <v>0</v>
      </c>
      <c r="AD609" s="355"/>
      <c r="AE609" s="355"/>
      <c r="AF609" s="355"/>
      <c r="AG609" s="355"/>
      <c r="AH609" s="355"/>
      <c r="AI609" s="355"/>
      <c r="AJ609" s="76">
        <f t="shared" si="227"/>
        <v>0</v>
      </c>
      <c r="AK609" s="355"/>
      <c r="AL609" s="355"/>
      <c r="AM609" s="355"/>
      <c r="AN609" s="355"/>
      <c r="AO609" s="355"/>
      <c r="AP609" s="355"/>
      <c r="AQ609" s="76">
        <f t="shared" si="228"/>
        <v>0</v>
      </c>
      <c r="AS609" s="75">
        <f t="shared" si="229"/>
        <v>594</v>
      </c>
      <c r="AT609" s="76">
        <f t="shared" si="210"/>
        <v>0</v>
      </c>
      <c r="AU609" s="76">
        <f t="shared" si="211"/>
        <v>0</v>
      </c>
      <c r="AV609" s="76">
        <f t="shared" si="212"/>
        <v>0</v>
      </c>
      <c r="AX609" s="75">
        <f t="shared" si="224"/>
        <v>594</v>
      </c>
      <c r="AY609" s="355"/>
      <c r="AZ609" s="355"/>
      <c r="BA609" s="355"/>
      <c r="BB609" s="355"/>
      <c r="BC609" s="355"/>
      <c r="BD609" s="355"/>
      <c r="BE609" s="76">
        <f t="shared" si="213"/>
        <v>0</v>
      </c>
      <c r="BF609" s="355"/>
      <c r="BG609" s="355"/>
      <c r="BH609" s="355"/>
      <c r="BI609" s="355"/>
      <c r="BJ609" s="355"/>
      <c r="BK609" s="355"/>
      <c r="BL609" s="76">
        <f t="shared" si="214"/>
        <v>0</v>
      </c>
      <c r="BM609" s="355"/>
      <c r="BN609" s="355"/>
      <c r="BO609" s="355"/>
      <c r="BP609" s="355"/>
      <c r="BQ609" s="355"/>
      <c r="BR609" s="355"/>
      <c r="BS609" s="76">
        <f t="shared" si="215"/>
        <v>0</v>
      </c>
      <c r="BT609" s="355"/>
      <c r="BU609" s="355"/>
      <c r="BV609" s="355"/>
      <c r="BW609" s="355"/>
      <c r="BX609" s="355"/>
      <c r="BY609" s="355"/>
      <c r="BZ609" s="76">
        <f t="shared" si="216"/>
        <v>0</v>
      </c>
      <c r="CA609" s="355"/>
      <c r="CB609" s="355"/>
      <c r="CC609" s="355"/>
      <c r="CD609" s="355"/>
      <c r="CE609" s="355"/>
      <c r="CF609" s="355"/>
      <c r="CG609" s="76">
        <f t="shared" si="217"/>
        <v>0</v>
      </c>
      <c r="CH609" s="355"/>
      <c r="CI609" s="355"/>
      <c r="CJ609" s="355"/>
      <c r="CK609" s="355"/>
      <c r="CL609" s="355"/>
      <c r="CM609" s="355"/>
      <c r="CN609" s="76">
        <f t="shared" si="218"/>
        <v>0</v>
      </c>
      <c r="CP609" s="75">
        <f t="shared" si="219"/>
        <v>594</v>
      </c>
      <c r="CQ609" s="76">
        <f t="shared" si="220"/>
        <v>0</v>
      </c>
      <c r="CR609" s="76">
        <f t="shared" si="221"/>
        <v>0</v>
      </c>
      <c r="CS609" s="76">
        <f t="shared" si="222"/>
        <v>0</v>
      </c>
    </row>
    <row r="610" spans="1:97" ht="18" customHeight="1" x14ac:dyDescent="0.25">
      <c r="A610" s="75">
        <f t="shared" si="223"/>
        <v>595</v>
      </c>
      <c r="B610" s="355"/>
      <c r="C610" s="355"/>
      <c r="D610" s="355"/>
      <c r="E610" s="355"/>
      <c r="F610" s="355"/>
      <c r="G610" s="355"/>
      <c r="H610" s="76">
        <f t="shared" si="225"/>
        <v>0</v>
      </c>
      <c r="I610" s="355"/>
      <c r="J610" s="355"/>
      <c r="K610" s="355"/>
      <c r="L610" s="355"/>
      <c r="M610" s="355"/>
      <c r="N610" s="355"/>
      <c r="O610" s="76">
        <f t="shared" si="226"/>
        <v>0</v>
      </c>
      <c r="P610" s="355"/>
      <c r="Q610" s="355"/>
      <c r="R610" s="355"/>
      <c r="S610" s="355"/>
      <c r="T610" s="355"/>
      <c r="U610" s="355"/>
      <c r="V610" s="76">
        <f t="shared" si="208"/>
        <v>0</v>
      </c>
      <c r="W610" s="355"/>
      <c r="X610" s="355"/>
      <c r="Y610" s="355"/>
      <c r="Z610" s="355"/>
      <c r="AA610" s="355"/>
      <c r="AB610" s="355"/>
      <c r="AC610" s="76">
        <f t="shared" si="209"/>
        <v>0</v>
      </c>
      <c r="AD610" s="355"/>
      <c r="AE610" s="355"/>
      <c r="AF610" s="355"/>
      <c r="AG610" s="355"/>
      <c r="AH610" s="355"/>
      <c r="AI610" s="355"/>
      <c r="AJ610" s="76">
        <f t="shared" si="227"/>
        <v>0</v>
      </c>
      <c r="AK610" s="355"/>
      <c r="AL610" s="355"/>
      <c r="AM610" s="355"/>
      <c r="AN610" s="355"/>
      <c r="AO610" s="355"/>
      <c r="AP610" s="355"/>
      <c r="AQ610" s="76">
        <f t="shared" si="228"/>
        <v>0</v>
      </c>
      <c r="AS610" s="75">
        <f t="shared" si="229"/>
        <v>595</v>
      </c>
      <c r="AT610" s="76">
        <f t="shared" si="210"/>
        <v>0</v>
      </c>
      <c r="AU610" s="76">
        <f t="shared" si="211"/>
        <v>0</v>
      </c>
      <c r="AV610" s="76">
        <f t="shared" si="212"/>
        <v>0</v>
      </c>
      <c r="AX610" s="75">
        <f t="shared" si="224"/>
        <v>595</v>
      </c>
      <c r="AY610" s="355"/>
      <c r="AZ610" s="355"/>
      <c r="BA610" s="355"/>
      <c r="BB610" s="355"/>
      <c r="BC610" s="355"/>
      <c r="BD610" s="355"/>
      <c r="BE610" s="76">
        <f t="shared" si="213"/>
        <v>0</v>
      </c>
      <c r="BF610" s="355"/>
      <c r="BG610" s="355"/>
      <c r="BH610" s="355"/>
      <c r="BI610" s="355"/>
      <c r="BJ610" s="355"/>
      <c r="BK610" s="355"/>
      <c r="BL610" s="76">
        <f t="shared" si="214"/>
        <v>0</v>
      </c>
      <c r="BM610" s="355"/>
      <c r="BN610" s="355"/>
      <c r="BO610" s="355"/>
      <c r="BP610" s="355"/>
      <c r="BQ610" s="355"/>
      <c r="BR610" s="355"/>
      <c r="BS610" s="76">
        <f t="shared" si="215"/>
        <v>0</v>
      </c>
      <c r="BT610" s="355"/>
      <c r="BU610" s="355"/>
      <c r="BV610" s="355"/>
      <c r="BW610" s="355"/>
      <c r="BX610" s="355"/>
      <c r="BY610" s="355"/>
      <c r="BZ610" s="76">
        <f t="shared" si="216"/>
        <v>0</v>
      </c>
      <c r="CA610" s="355"/>
      <c r="CB610" s="355"/>
      <c r="CC610" s="355"/>
      <c r="CD610" s="355"/>
      <c r="CE610" s="355"/>
      <c r="CF610" s="355"/>
      <c r="CG610" s="76">
        <f t="shared" si="217"/>
        <v>0</v>
      </c>
      <c r="CH610" s="355"/>
      <c r="CI610" s="355"/>
      <c r="CJ610" s="355"/>
      <c r="CK610" s="355"/>
      <c r="CL610" s="355"/>
      <c r="CM610" s="355"/>
      <c r="CN610" s="76">
        <f t="shared" si="218"/>
        <v>0</v>
      </c>
      <c r="CP610" s="75">
        <f t="shared" si="219"/>
        <v>595</v>
      </c>
      <c r="CQ610" s="76">
        <f t="shared" si="220"/>
        <v>0</v>
      </c>
      <c r="CR610" s="76">
        <f t="shared" si="221"/>
        <v>0</v>
      </c>
      <c r="CS610" s="76">
        <f t="shared" si="222"/>
        <v>0</v>
      </c>
    </row>
    <row r="611" spans="1:97" ht="18" customHeight="1" x14ac:dyDescent="0.25">
      <c r="A611" s="75">
        <f t="shared" si="223"/>
        <v>596</v>
      </c>
      <c r="B611" s="355"/>
      <c r="C611" s="355"/>
      <c r="D611" s="355"/>
      <c r="E611" s="355"/>
      <c r="F611" s="355"/>
      <c r="G611" s="355"/>
      <c r="H611" s="76">
        <f t="shared" si="225"/>
        <v>0</v>
      </c>
      <c r="I611" s="355"/>
      <c r="J611" s="355"/>
      <c r="K611" s="355"/>
      <c r="L611" s="355"/>
      <c r="M611" s="355"/>
      <c r="N611" s="355"/>
      <c r="O611" s="76">
        <f t="shared" si="226"/>
        <v>0</v>
      </c>
      <c r="P611" s="355"/>
      <c r="Q611" s="355"/>
      <c r="R611" s="355"/>
      <c r="S611" s="355"/>
      <c r="T611" s="355"/>
      <c r="U611" s="355"/>
      <c r="V611" s="76">
        <f t="shared" si="208"/>
        <v>0</v>
      </c>
      <c r="W611" s="355"/>
      <c r="X611" s="355"/>
      <c r="Y611" s="355"/>
      <c r="Z611" s="355"/>
      <c r="AA611" s="355"/>
      <c r="AB611" s="355"/>
      <c r="AC611" s="76">
        <f t="shared" si="209"/>
        <v>0</v>
      </c>
      <c r="AD611" s="355"/>
      <c r="AE611" s="355"/>
      <c r="AF611" s="355"/>
      <c r="AG611" s="355"/>
      <c r="AH611" s="355"/>
      <c r="AI611" s="355"/>
      <c r="AJ611" s="76">
        <f t="shared" si="227"/>
        <v>0</v>
      </c>
      <c r="AK611" s="355"/>
      <c r="AL611" s="355"/>
      <c r="AM611" s="355"/>
      <c r="AN611" s="355"/>
      <c r="AO611" s="355"/>
      <c r="AP611" s="355"/>
      <c r="AQ611" s="76">
        <f t="shared" si="228"/>
        <v>0</v>
      </c>
      <c r="AS611" s="75">
        <f t="shared" si="229"/>
        <v>596</v>
      </c>
      <c r="AT611" s="76">
        <f t="shared" si="210"/>
        <v>0</v>
      </c>
      <c r="AU611" s="76">
        <f t="shared" si="211"/>
        <v>0</v>
      </c>
      <c r="AV611" s="76">
        <f t="shared" si="212"/>
        <v>0</v>
      </c>
      <c r="AX611" s="75">
        <f t="shared" si="224"/>
        <v>596</v>
      </c>
      <c r="AY611" s="355"/>
      <c r="AZ611" s="355"/>
      <c r="BA611" s="355"/>
      <c r="BB611" s="355"/>
      <c r="BC611" s="355"/>
      <c r="BD611" s="355"/>
      <c r="BE611" s="76">
        <f t="shared" si="213"/>
        <v>0</v>
      </c>
      <c r="BF611" s="355"/>
      <c r="BG611" s="355"/>
      <c r="BH611" s="355"/>
      <c r="BI611" s="355"/>
      <c r="BJ611" s="355"/>
      <c r="BK611" s="355"/>
      <c r="BL611" s="76">
        <f t="shared" si="214"/>
        <v>0</v>
      </c>
      <c r="BM611" s="355"/>
      <c r="BN611" s="355"/>
      <c r="BO611" s="355"/>
      <c r="BP611" s="355"/>
      <c r="BQ611" s="355"/>
      <c r="BR611" s="355"/>
      <c r="BS611" s="76">
        <f t="shared" si="215"/>
        <v>0</v>
      </c>
      <c r="BT611" s="355"/>
      <c r="BU611" s="355"/>
      <c r="BV611" s="355"/>
      <c r="BW611" s="355"/>
      <c r="BX611" s="355"/>
      <c r="BY611" s="355"/>
      <c r="BZ611" s="76">
        <f t="shared" si="216"/>
        <v>0</v>
      </c>
      <c r="CA611" s="355"/>
      <c r="CB611" s="355"/>
      <c r="CC611" s="355"/>
      <c r="CD611" s="355"/>
      <c r="CE611" s="355"/>
      <c r="CF611" s="355"/>
      <c r="CG611" s="76">
        <f t="shared" si="217"/>
        <v>0</v>
      </c>
      <c r="CH611" s="355"/>
      <c r="CI611" s="355"/>
      <c r="CJ611" s="355"/>
      <c r="CK611" s="355"/>
      <c r="CL611" s="355"/>
      <c r="CM611" s="355"/>
      <c r="CN611" s="76">
        <f t="shared" si="218"/>
        <v>0</v>
      </c>
      <c r="CP611" s="75">
        <f t="shared" si="219"/>
        <v>596</v>
      </c>
      <c r="CQ611" s="76">
        <f t="shared" si="220"/>
        <v>0</v>
      </c>
      <c r="CR611" s="76">
        <f t="shared" si="221"/>
        <v>0</v>
      </c>
      <c r="CS611" s="76">
        <f t="shared" si="222"/>
        <v>0</v>
      </c>
    </row>
    <row r="612" spans="1:97" ht="18" customHeight="1" x14ac:dyDescent="0.25">
      <c r="A612" s="75">
        <f t="shared" si="223"/>
        <v>597</v>
      </c>
      <c r="B612" s="355"/>
      <c r="C612" s="355"/>
      <c r="D612" s="355"/>
      <c r="E612" s="355"/>
      <c r="F612" s="355"/>
      <c r="G612" s="355"/>
      <c r="H612" s="76">
        <f t="shared" si="225"/>
        <v>0</v>
      </c>
      <c r="I612" s="355"/>
      <c r="J612" s="355"/>
      <c r="K612" s="355"/>
      <c r="L612" s="355"/>
      <c r="M612" s="355"/>
      <c r="N612" s="355"/>
      <c r="O612" s="76">
        <f t="shared" si="226"/>
        <v>0</v>
      </c>
      <c r="P612" s="355"/>
      <c r="Q612" s="355"/>
      <c r="R612" s="355"/>
      <c r="S612" s="355"/>
      <c r="T612" s="355"/>
      <c r="U612" s="355"/>
      <c r="V612" s="76">
        <f t="shared" si="208"/>
        <v>0</v>
      </c>
      <c r="W612" s="355"/>
      <c r="X612" s="355"/>
      <c r="Y612" s="355"/>
      <c r="Z612" s="355"/>
      <c r="AA612" s="355"/>
      <c r="AB612" s="355"/>
      <c r="AC612" s="76">
        <f t="shared" si="209"/>
        <v>0</v>
      </c>
      <c r="AD612" s="355"/>
      <c r="AE612" s="355"/>
      <c r="AF612" s="355"/>
      <c r="AG612" s="355"/>
      <c r="AH612" s="355"/>
      <c r="AI612" s="355"/>
      <c r="AJ612" s="76">
        <f t="shared" si="227"/>
        <v>0</v>
      </c>
      <c r="AK612" s="355"/>
      <c r="AL612" s="355"/>
      <c r="AM612" s="355"/>
      <c r="AN612" s="355"/>
      <c r="AO612" s="355"/>
      <c r="AP612" s="355"/>
      <c r="AQ612" s="76">
        <f t="shared" si="228"/>
        <v>0</v>
      </c>
      <c r="AS612" s="75">
        <f t="shared" si="229"/>
        <v>597</v>
      </c>
      <c r="AT612" s="76">
        <f t="shared" si="210"/>
        <v>0</v>
      </c>
      <c r="AU612" s="76">
        <f t="shared" si="211"/>
        <v>0</v>
      </c>
      <c r="AV612" s="76">
        <f t="shared" si="212"/>
        <v>0</v>
      </c>
      <c r="AX612" s="75">
        <f t="shared" si="224"/>
        <v>597</v>
      </c>
      <c r="AY612" s="355"/>
      <c r="AZ612" s="355"/>
      <c r="BA612" s="355"/>
      <c r="BB612" s="355"/>
      <c r="BC612" s="355"/>
      <c r="BD612" s="355"/>
      <c r="BE612" s="76">
        <f t="shared" si="213"/>
        <v>0</v>
      </c>
      <c r="BF612" s="355"/>
      <c r="BG612" s="355"/>
      <c r="BH612" s="355"/>
      <c r="BI612" s="355"/>
      <c r="BJ612" s="355"/>
      <c r="BK612" s="355"/>
      <c r="BL612" s="76">
        <f t="shared" si="214"/>
        <v>0</v>
      </c>
      <c r="BM612" s="355"/>
      <c r="BN612" s="355"/>
      <c r="BO612" s="355"/>
      <c r="BP612" s="355"/>
      <c r="BQ612" s="355"/>
      <c r="BR612" s="355"/>
      <c r="BS612" s="76">
        <f t="shared" si="215"/>
        <v>0</v>
      </c>
      <c r="BT612" s="355"/>
      <c r="BU612" s="355"/>
      <c r="BV612" s="355"/>
      <c r="BW612" s="355"/>
      <c r="BX612" s="355"/>
      <c r="BY612" s="355"/>
      <c r="BZ612" s="76">
        <f t="shared" si="216"/>
        <v>0</v>
      </c>
      <c r="CA612" s="355"/>
      <c r="CB612" s="355"/>
      <c r="CC612" s="355"/>
      <c r="CD612" s="355"/>
      <c r="CE612" s="355"/>
      <c r="CF612" s="355"/>
      <c r="CG612" s="76">
        <f t="shared" si="217"/>
        <v>0</v>
      </c>
      <c r="CH612" s="355"/>
      <c r="CI612" s="355"/>
      <c r="CJ612" s="355"/>
      <c r="CK612" s="355"/>
      <c r="CL612" s="355"/>
      <c r="CM612" s="355"/>
      <c r="CN612" s="76">
        <f t="shared" si="218"/>
        <v>0</v>
      </c>
      <c r="CP612" s="75">
        <f t="shared" si="219"/>
        <v>597</v>
      </c>
      <c r="CQ612" s="76">
        <f t="shared" si="220"/>
        <v>0</v>
      </c>
      <c r="CR612" s="76">
        <f t="shared" si="221"/>
        <v>0</v>
      </c>
      <c r="CS612" s="76">
        <f t="shared" si="222"/>
        <v>0</v>
      </c>
    </row>
    <row r="613" spans="1:97" ht="18" customHeight="1" x14ac:dyDescent="0.25">
      <c r="A613" s="75">
        <f t="shared" si="223"/>
        <v>598</v>
      </c>
      <c r="B613" s="355"/>
      <c r="C613" s="355"/>
      <c r="D613" s="355"/>
      <c r="E613" s="355"/>
      <c r="F613" s="355"/>
      <c r="G613" s="355"/>
      <c r="H613" s="76">
        <f t="shared" si="225"/>
        <v>0</v>
      </c>
      <c r="I613" s="355"/>
      <c r="J613" s="355"/>
      <c r="K613" s="355"/>
      <c r="L613" s="355"/>
      <c r="M613" s="355"/>
      <c r="N613" s="355"/>
      <c r="O613" s="76">
        <f t="shared" si="226"/>
        <v>0</v>
      </c>
      <c r="P613" s="355"/>
      <c r="Q613" s="355"/>
      <c r="R613" s="355"/>
      <c r="S613" s="355"/>
      <c r="T613" s="355"/>
      <c r="U613" s="355"/>
      <c r="V613" s="76">
        <f t="shared" si="208"/>
        <v>0</v>
      </c>
      <c r="W613" s="355"/>
      <c r="X613" s="355"/>
      <c r="Y613" s="355"/>
      <c r="Z613" s="355"/>
      <c r="AA613" s="355"/>
      <c r="AB613" s="355"/>
      <c r="AC613" s="76">
        <f t="shared" si="209"/>
        <v>0</v>
      </c>
      <c r="AD613" s="355"/>
      <c r="AE613" s="355"/>
      <c r="AF613" s="355"/>
      <c r="AG613" s="355"/>
      <c r="AH613" s="355"/>
      <c r="AI613" s="355"/>
      <c r="AJ613" s="76">
        <f t="shared" si="227"/>
        <v>0</v>
      </c>
      <c r="AK613" s="355"/>
      <c r="AL613" s="355"/>
      <c r="AM613" s="355"/>
      <c r="AN613" s="355"/>
      <c r="AO613" s="355"/>
      <c r="AP613" s="355"/>
      <c r="AQ613" s="76">
        <f t="shared" si="228"/>
        <v>0</v>
      </c>
      <c r="AS613" s="75">
        <f t="shared" si="229"/>
        <v>598</v>
      </c>
      <c r="AT613" s="76">
        <f t="shared" si="210"/>
        <v>0</v>
      </c>
      <c r="AU613" s="76">
        <f t="shared" si="211"/>
        <v>0</v>
      </c>
      <c r="AV613" s="76">
        <f t="shared" si="212"/>
        <v>0</v>
      </c>
      <c r="AX613" s="75">
        <f t="shared" si="224"/>
        <v>598</v>
      </c>
      <c r="AY613" s="355"/>
      <c r="AZ613" s="355"/>
      <c r="BA613" s="355"/>
      <c r="BB613" s="355"/>
      <c r="BC613" s="355"/>
      <c r="BD613" s="355"/>
      <c r="BE613" s="76">
        <f t="shared" si="213"/>
        <v>0</v>
      </c>
      <c r="BF613" s="355"/>
      <c r="BG613" s="355"/>
      <c r="BH613" s="355"/>
      <c r="BI613" s="355"/>
      <c r="BJ613" s="355"/>
      <c r="BK613" s="355"/>
      <c r="BL613" s="76">
        <f t="shared" si="214"/>
        <v>0</v>
      </c>
      <c r="BM613" s="355"/>
      <c r="BN613" s="355"/>
      <c r="BO613" s="355"/>
      <c r="BP613" s="355"/>
      <c r="BQ613" s="355"/>
      <c r="BR613" s="355"/>
      <c r="BS613" s="76">
        <f t="shared" si="215"/>
        <v>0</v>
      </c>
      <c r="BT613" s="355"/>
      <c r="BU613" s="355"/>
      <c r="BV613" s="355"/>
      <c r="BW613" s="355"/>
      <c r="BX613" s="355"/>
      <c r="BY613" s="355"/>
      <c r="BZ613" s="76">
        <f t="shared" si="216"/>
        <v>0</v>
      </c>
      <c r="CA613" s="355"/>
      <c r="CB613" s="355"/>
      <c r="CC613" s="355"/>
      <c r="CD613" s="355"/>
      <c r="CE613" s="355"/>
      <c r="CF613" s="355"/>
      <c r="CG613" s="76">
        <f t="shared" si="217"/>
        <v>0</v>
      </c>
      <c r="CH613" s="355"/>
      <c r="CI613" s="355"/>
      <c r="CJ613" s="355"/>
      <c r="CK613" s="355"/>
      <c r="CL613" s="355"/>
      <c r="CM613" s="355"/>
      <c r="CN613" s="76">
        <f t="shared" si="218"/>
        <v>0</v>
      </c>
      <c r="CP613" s="75">
        <f t="shared" si="219"/>
        <v>598</v>
      </c>
      <c r="CQ613" s="76">
        <f t="shared" si="220"/>
        <v>0</v>
      </c>
      <c r="CR613" s="76">
        <f t="shared" si="221"/>
        <v>0</v>
      </c>
      <c r="CS613" s="76">
        <f t="shared" si="222"/>
        <v>0</v>
      </c>
    </row>
    <row r="614" spans="1:97" ht="18" customHeight="1" x14ac:dyDescent="0.25">
      <c r="A614" s="75">
        <f t="shared" si="223"/>
        <v>599</v>
      </c>
      <c r="B614" s="355"/>
      <c r="C614" s="355"/>
      <c r="D614" s="355"/>
      <c r="E614" s="355"/>
      <c r="F614" s="355"/>
      <c r="G614" s="355"/>
      <c r="H614" s="76">
        <f t="shared" si="225"/>
        <v>0</v>
      </c>
      <c r="I614" s="355"/>
      <c r="J614" s="355"/>
      <c r="K614" s="355"/>
      <c r="L614" s="355"/>
      <c r="M614" s="355"/>
      <c r="N614" s="355"/>
      <c r="O614" s="76">
        <f t="shared" si="226"/>
        <v>0</v>
      </c>
      <c r="P614" s="355"/>
      <c r="Q614" s="355"/>
      <c r="R614" s="355"/>
      <c r="S614" s="355"/>
      <c r="T614" s="355"/>
      <c r="U614" s="355"/>
      <c r="V614" s="76">
        <f t="shared" si="208"/>
        <v>0</v>
      </c>
      <c r="W614" s="355"/>
      <c r="X614" s="355"/>
      <c r="Y614" s="355"/>
      <c r="Z614" s="355"/>
      <c r="AA614" s="355"/>
      <c r="AB614" s="355"/>
      <c r="AC614" s="76">
        <f t="shared" si="209"/>
        <v>0</v>
      </c>
      <c r="AD614" s="355"/>
      <c r="AE614" s="355"/>
      <c r="AF614" s="355"/>
      <c r="AG614" s="355"/>
      <c r="AH614" s="355"/>
      <c r="AI614" s="355"/>
      <c r="AJ614" s="76">
        <f t="shared" si="227"/>
        <v>0</v>
      </c>
      <c r="AK614" s="355"/>
      <c r="AL614" s="355"/>
      <c r="AM614" s="355"/>
      <c r="AN614" s="355"/>
      <c r="AO614" s="355"/>
      <c r="AP614" s="355"/>
      <c r="AQ614" s="76">
        <f t="shared" si="228"/>
        <v>0</v>
      </c>
      <c r="AS614" s="75">
        <f t="shared" si="229"/>
        <v>599</v>
      </c>
      <c r="AT614" s="76">
        <f t="shared" si="210"/>
        <v>0</v>
      </c>
      <c r="AU614" s="76">
        <f t="shared" si="211"/>
        <v>0</v>
      </c>
      <c r="AV614" s="76">
        <f t="shared" si="212"/>
        <v>0</v>
      </c>
      <c r="AX614" s="75">
        <f t="shared" si="224"/>
        <v>599</v>
      </c>
      <c r="AY614" s="355"/>
      <c r="AZ614" s="355"/>
      <c r="BA614" s="355"/>
      <c r="BB614" s="355"/>
      <c r="BC614" s="355"/>
      <c r="BD614" s="355"/>
      <c r="BE614" s="76">
        <f t="shared" si="213"/>
        <v>0</v>
      </c>
      <c r="BF614" s="355"/>
      <c r="BG614" s="355"/>
      <c r="BH614" s="355"/>
      <c r="BI614" s="355"/>
      <c r="BJ614" s="355"/>
      <c r="BK614" s="355"/>
      <c r="BL614" s="76">
        <f t="shared" si="214"/>
        <v>0</v>
      </c>
      <c r="BM614" s="355"/>
      <c r="BN614" s="355"/>
      <c r="BO614" s="355"/>
      <c r="BP614" s="355"/>
      <c r="BQ614" s="355"/>
      <c r="BR614" s="355"/>
      <c r="BS614" s="76">
        <f t="shared" si="215"/>
        <v>0</v>
      </c>
      <c r="BT614" s="355"/>
      <c r="BU614" s="355"/>
      <c r="BV614" s="355"/>
      <c r="BW614" s="355"/>
      <c r="BX614" s="355"/>
      <c r="BY614" s="355"/>
      <c r="BZ614" s="76">
        <f t="shared" si="216"/>
        <v>0</v>
      </c>
      <c r="CA614" s="355"/>
      <c r="CB614" s="355"/>
      <c r="CC614" s="355"/>
      <c r="CD614" s="355"/>
      <c r="CE614" s="355"/>
      <c r="CF614" s="355"/>
      <c r="CG614" s="76">
        <f t="shared" si="217"/>
        <v>0</v>
      </c>
      <c r="CH614" s="355"/>
      <c r="CI614" s="355"/>
      <c r="CJ614" s="355"/>
      <c r="CK614" s="355"/>
      <c r="CL614" s="355"/>
      <c r="CM614" s="355"/>
      <c r="CN614" s="76">
        <f t="shared" si="218"/>
        <v>0</v>
      </c>
      <c r="CP614" s="75">
        <f t="shared" si="219"/>
        <v>599</v>
      </c>
      <c r="CQ614" s="76">
        <f t="shared" si="220"/>
        <v>0</v>
      </c>
      <c r="CR614" s="76">
        <f t="shared" si="221"/>
        <v>0</v>
      </c>
      <c r="CS614" s="76">
        <f t="shared" si="222"/>
        <v>0</v>
      </c>
    </row>
    <row r="615" spans="1:97" ht="18" customHeight="1" x14ac:dyDescent="0.25">
      <c r="A615" s="75">
        <f t="shared" si="223"/>
        <v>600</v>
      </c>
      <c r="B615" s="355"/>
      <c r="C615" s="355"/>
      <c r="D615" s="355"/>
      <c r="E615" s="355"/>
      <c r="F615" s="355"/>
      <c r="G615" s="355"/>
      <c r="H615" s="76">
        <f t="shared" si="225"/>
        <v>0</v>
      </c>
      <c r="I615" s="355"/>
      <c r="J615" s="355"/>
      <c r="K615" s="355"/>
      <c r="L615" s="355"/>
      <c r="M615" s="355"/>
      <c r="N615" s="355"/>
      <c r="O615" s="76">
        <f t="shared" si="226"/>
        <v>0</v>
      </c>
      <c r="P615" s="355"/>
      <c r="Q615" s="355"/>
      <c r="R615" s="355"/>
      <c r="S615" s="355"/>
      <c r="T615" s="355"/>
      <c r="U615" s="355"/>
      <c r="V615" s="76">
        <f t="shared" si="208"/>
        <v>0</v>
      </c>
      <c r="W615" s="355"/>
      <c r="X615" s="355"/>
      <c r="Y615" s="355"/>
      <c r="Z615" s="355"/>
      <c r="AA615" s="355"/>
      <c r="AB615" s="355"/>
      <c r="AC615" s="76">
        <f t="shared" si="209"/>
        <v>0</v>
      </c>
      <c r="AD615" s="355"/>
      <c r="AE615" s="355"/>
      <c r="AF615" s="355"/>
      <c r="AG615" s="355"/>
      <c r="AH615" s="355"/>
      <c r="AI615" s="355"/>
      <c r="AJ615" s="76">
        <f t="shared" si="227"/>
        <v>0</v>
      </c>
      <c r="AK615" s="355"/>
      <c r="AL615" s="355"/>
      <c r="AM615" s="355"/>
      <c r="AN615" s="355"/>
      <c r="AO615" s="355"/>
      <c r="AP615" s="355"/>
      <c r="AQ615" s="76">
        <f t="shared" si="228"/>
        <v>0</v>
      </c>
      <c r="AS615" s="75">
        <f t="shared" si="229"/>
        <v>600</v>
      </c>
      <c r="AT615" s="76">
        <f t="shared" si="210"/>
        <v>0</v>
      </c>
      <c r="AU615" s="76">
        <f t="shared" si="211"/>
        <v>0</v>
      </c>
      <c r="AV615" s="76">
        <f t="shared" si="212"/>
        <v>0</v>
      </c>
      <c r="AX615" s="75">
        <f t="shared" si="224"/>
        <v>600</v>
      </c>
      <c r="AY615" s="355"/>
      <c r="AZ615" s="355"/>
      <c r="BA615" s="355"/>
      <c r="BB615" s="355"/>
      <c r="BC615" s="355"/>
      <c r="BD615" s="355"/>
      <c r="BE615" s="76">
        <f t="shared" si="213"/>
        <v>0</v>
      </c>
      <c r="BF615" s="355"/>
      <c r="BG615" s="355"/>
      <c r="BH615" s="355"/>
      <c r="BI615" s="355"/>
      <c r="BJ615" s="355"/>
      <c r="BK615" s="355"/>
      <c r="BL615" s="76">
        <f t="shared" si="214"/>
        <v>0</v>
      </c>
      <c r="BM615" s="355"/>
      <c r="BN615" s="355"/>
      <c r="BO615" s="355"/>
      <c r="BP615" s="355"/>
      <c r="BQ615" s="355"/>
      <c r="BR615" s="355"/>
      <c r="BS615" s="76">
        <f t="shared" si="215"/>
        <v>0</v>
      </c>
      <c r="BT615" s="355"/>
      <c r="BU615" s="355"/>
      <c r="BV615" s="355"/>
      <c r="BW615" s="355"/>
      <c r="BX615" s="355"/>
      <c r="BY615" s="355"/>
      <c r="BZ615" s="76">
        <f t="shared" si="216"/>
        <v>0</v>
      </c>
      <c r="CA615" s="355"/>
      <c r="CB615" s="355"/>
      <c r="CC615" s="355"/>
      <c r="CD615" s="355"/>
      <c r="CE615" s="355"/>
      <c r="CF615" s="355"/>
      <c r="CG615" s="76">
        <f t="shared" si="217"/>
        <v>0</v>
      </c>
      <c r="CH615" s="355"/>
      <c r="CI615" s="355"/>
      <c r="CJ615" s="355"/>
      <c r="CK615" s="355"/>
      <c r="CL615" s="355"/>
      <c r="CM615" s="355"/>
      <c r="CN615" s="76">
        <f t="shared" si="218"/>
        <v>0</v>
      </c>
      <c r="CP615" s="75">
        <f t="shared" si="219"/>
        <v>600</v>
      </c>
      <c r="CQ615" s="76">
        <f t="shared" si="220"/>
        <v>0</v>
      </c>
      <c r="CR615" s="76">
        <f t="shared" si="221"/>
        <v>0</v>
      </c>
      <c r="CS615" s="76">
        <f t="shared" si="222"/>
        <v>0</v>
      </c>
    </row>
  </sheetData>
  <sheetProtection selectLockedCells="1"/>
  <mergeCells count="26">
    <mergeCell ref="CA14:CG14"/>
    <mergeCell ref="CH14:CN14"/>
    <mergeCell ref="A1:AT1"/>
    <mergeCell ref="A14:A15"/>
    <mergeCell ref="B14:H14"/>
    <mergeCell ref="AS14:AS15"/>
    <mergeCell ref="AT14:AT15"/>
    <mergeCell ref="P14:V14"/>
    <mergeCell ref="W14:AC14"/>
    <mergeCell ref="I14:O14"/>
    <mergeCell ref="AD14:AJ14"/>
    <mergeCell ref="AK14:AQ14"/>
    <mergeCell ref="A2:C2"/>
    <mergeCell ref="AV14:AV15"/>
    <mergeCell ref="AS13:AV13"/>
    <mergeCell ref="AU14:AU15"/>
    <mergeCell ref="AX14:AX15"/>
    <mergeCell ref="AY14:BE14"/>
    <mergeCell ref="BF14:BL14"/>
    <mergeCell ref="BM14:BS14"/>
    <mergeCell ref="BT14:BZ14"/>
    <mergeCell ref="CP14:CP15"/>
    <mergeCell ref="CQ14:CQ15"/>
    <mergeCell ref="CR14:CR15"/>
    <mergeCell ref="CS14:CS15"/>
    <mergeCell ref="CP13:CS13"/>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27D77-631C-4AB1-BEF5-9D61FEB527ED}">
  <sheetPr>
    <tabColor rgb="FFFFFF99"/>
  </sheetPr>
  <dimension ref="A1:N41"/>
  <sheetViews>
    <sheetView zoomScaleNormal="100" zoomScaleSheetLayoutView="96" workbookViewId="0"/>
  </sheetViews>
  <sheetFormatPr defaultColWidth="9.21875" defaultRowHeight="13.2" x14ac:dyDescent="0.25"/>
  <cols>
    <col min="1" max="1" width="6.44140625" style="40" customWidth="1"/>
    <col min="2" max="2" width="28.21875" style="40" customWidth="1"/>
    <col min="3" max="3" width="9.44140625" style="40" customWidth="1"/>
    <col min="4" max="4" width="12.5546875" style="40" customWidth="1"/>
    <col min="5" max="5" width="10.21875" style="40" customWidth="1"/>
    <col min="6" max="6" width="11.5546875" style="40" customWidth="1"/>
    <col min="7" max="7" width="8.5546875" style="40" customWidth="1"/>
    <col min="8" max="8" width="12.21875" style="40" customWidth="1"/>
    <col min="9" max="9" width="8" style="40" customWidth="1"/>
    <col min="10" max="10" width="12.77734375" style="40" customWidth="1"/>
    <col min="11" max="11" width="9.21875" style="40"/>
    <col min="12" max="12" width="12" style="40" customWidth="1"/>
    <col min="13" max="13" width="9.21875" style="40"/>
    <col min="14" max="14" width="11.44140625" style="40" customWidth="1"/>
    <col min="15" max="16384" width="9.21875" style="40"/>
  </cols>
  <sheetData>
    <row r="1" spans="1:14" ht="20.100000000000001" customHeight="1" x14ac:dyDescent="0.25">
      <c r="A1" s="40" t="s">
        <v>434</v>
      </c>
    </row>
    <row r="2" spans="1:14" ht="20.100000000000001" customHeight="1" x14ac:dyDescent="0.25">
      <c r="A2" s="33" t="s">
        <v>712</v>
      </c>
      <c r="K2" s="47"/>
    </row>
    <row r="3" spans="1:14" ht="20.100000000000001" customHeight="1" x14ac:dyDescent="0.25">
      <c r="A3" s="40" t="s">
        <v>435</v>
      </c>
    </row>
    <row r="4" spans="1:14" ht="20.100000000000001" customHeight="1" x14ac:dyDescent="0.25">
      <c r="A4" s="40" t="s">
        <v>436</v>
      </c>
    </row>
    <row r="5" spans="1:14" x14ac:dyDescent="0.25">
      <c r="N5" s="377" t="s">
        <v>413</v>
      </c>
    </row>
    <row r="6" spans="1:14" x14ac:dyDescent="0.25">
      <c r="A6" s="34"/>
      <c r="B6" s="35"/>
      <c r="C6" s="1013" t="s">
        <v>437</v>
      </c>
      <c r="D6" s="1012"/>
      <c r="E6" s="1011" t="s">
        <v>438</v>
      </c>
      <c r="F6" s="1014"/>
      <c r="G6" s="1013" t="s">
        <v>439</v>
      </c>
      <c r="H6" s="1012"/>
      <c r="I6" s="1015" t="s">
        <v>59</v>
      </c>
      <c r="J6" s="1016"/>
      <c r="K6" s="1017" t="s">
        <v>440</v>
      </c>
      <c r="L6" s="1018"/>
      <c r="M6" s="1011" t="s">
        <v>441</v>
      </c>
      <c r="N6" s="1012"/>
    </row>
    <row r="7" spans="1:14" x14ac:dyDescent="0.25">
      <c r="A7" s="36"/>
      <c r="B7" s="37"/>
      <c r="C7" s="37" t="s">
        <v>442</v>
      </c>
      <c r="D7" s="37" t="s">
        <v>443</v>
      </c>
      <c r="E7" s="34" t="s">
        <v>442</v>
      </c>
      <c r="F7" s="37" t="s">
        <v>443</v>
      </c>
      <c r="G7" s="34" t="s">
        <v>442</v>
      </c>
      <c r="H7" s="37" t="s">
        <v>443</v>
      </c>
      <c r="I7" s="34" t="s">
        <v>442</v>
      </c>
      <c r="J7" s="37" t="s">
        <v>443</v>
      </c>
      <c r="K7" s="34" t="s">
        <v>442</v>
      </c>
      <c r="L7" s="37" t="s">
        <v>443</v>
      </c>
      <c r="M7" s="34" t="s">
        <v>442</v>
      </c>
      <c r="N7" s="37" t="s">
        <v>443</v>
      </c>
    </row>
    <row r="8" spans="1:14" x14ac:dyDescent="0.25">
      <c r="A8" s="36"/>
      <c r="B8" s="37"/>
      <c r="C8" s="38" t="s">
        <v>176</v>
      </c>
      <c r="D8" s="39" t="s">
        <v>444</v>
      </c>
      <c r="E8" s="38" t="s">
        <v>176</v>
      </c>
      <c r="F8" s="39" t="s">
        <v>444</v>
      </c>
      <c r="G8" s="38" t="s">
        <v>176</v>
      </c>
      <c r="H8" s="39" t="s">
        <v>444</v>
      </c>
      <c r="I8" s="38" t="s">
        <v>176</v>
      </c>
      <c r="J8" s="39" t="s">
        <v>444</v>
      </c>
      <c r="K8" s="38" t="s">
        <v>176</v>
      </c>
      <c r="L8" s="39" t="s">
        <v>444</v>
      </c>
      <c r="M8" s="38" t="s">
        <v>176</v>
      </c>
      <c r="N8" s="39" t="s">
        <v>444</v>
      </c>
    </row>
    <row r="9" spans="1:14" x14ac:dyDescent="0.25">
      <c r="A9" s="36"/>
      <c r="B9" s="41"/>
      <c r="D9" s="43"/>
      <c r="F9" s="43"/>
      <c r="H9" s="38"/>
      <c r="J9" s="38"/>
      <c r="L9" s="43"/>
      <c r="N9" s="38"/>
    </row>
    <row r="10" spans="1:14" x14ac:dyDescent="0.25">
      <c r="A10" s="183">
        <v>1</v>
      </c>
      <c r="B10" s="42" t="s">
        <v>445</v>
      </c>
      <c r="C10" s="837"/>
      <c r="D10" s="837"/>
      <c r="E10" s="837"/>
      <c r="F10" s="837"/>
      <c r="G10" s="837"/>
      <c r="H10" s="837"/>
      <c r="I10" s="837"/>
      <c r="J10" s="837"/>
      <c r="K10" s="837"/>
      <c r="L10" s="837"/>
      <c r="M10" s="837"/>
      <c r="N10" s="838"/>
    </row>
    <row r="11" spans="1:14" x14ac:dyDescent="0.25">
      <c r="A11" s="38">
        <v>2</v>
      </c>
      <c r="B11" s="39" t="s">
        <v>446</v>
      </c>
      <c r="C11" s="839"/>
      <c r="D11" s="839"/>
      <c r="E11" s="839"/>
      <c r="F11" s="839"/>
      <c r="G11" s="839"/>
      <c r="H11" s="839"/>
      <c r="I11" s="839"/>
      <c r="J11" s="839"/>
      <c r="K11" s="839"/>
      <c r="L11" s="839"/>
      <c r="M11" s="839"/>
      <c r="N11" s="839"/>
    </row>
    <row r="12" spans="1:14" x14ac:dyDescent="0.25">
      <c r="A12" s="38">
        <v>2.1</v>
      </c>
      <c r="B12" s="39" t="s">
        <v>447</v>
      </c>
      <c r="C12" s="839"/>
      <c r="D12" s="839"/>
      <c r="E12" s="839"/>
      <c r="F12" s="839"/>
      <c r="G12" s="839"/>
      <c r="H12" s="839"/>
      <c r="I12" s="839"/>
      <c r="J12" s="839"/>
      <c r="K12" s="839"/>
      <c r="L12" s="839"/>
      <c r="M12" s="839"/>
      <c r="N12" s="839"/>
    </row>
    <row r="13" spans="1:14" x14ac:dyDescent="0.25">
      <c r="A13" s="38">
        <v>2.2000000000000002</v>
      </c>
      <c r="B13" s="39" t="s">
        <v>448</v>
      </c>
      <c r="C13" s="839"/>
      <c r="D13" s="839"/>
      <c r="E13" s="839"/>
      <c r="F13" s="839"/>
      <c r="G13" s="839"/>
      <c r="H13" s="839"/>
      <c r="I13" s="839"/>
      <c r="J13" s="839"/>
      <c r="K13" s="839"/>
      <c r="L13" s="839"/>
      <c r="M13" s="839"/>
      <c r="N13" s="839"/>
    </row>
    <row r="14" spans="1:14" x14ac:dyDescent="0.25">
      <c r="A14" s="38"/>
      <c r="B14" s="39"/>
      <c r="C14" s="517"/>
      <c r="D14" s="517"/>
      <c r="E14" s="517"/>
      <c r="F14" s="517"/>
      <c r="G14" s="517"/>
      <c r="H14" s="517"/>
      <c r="I14" s="517"/>
      <c r="J14" s="517"/>
      <c r="K14" s="517"/>
      <c r="L14" s="517"/>
      <c r="M14" s="517"/>
      <c r="N14" s="517"/>
    </row>
    <row r="15" spans="1:14" x14ac:dyDescent="0.25">
      <c r="A15" s="38"/>
      <c r="B15" s="39"/>
      <c r="C15" s="517"/>
      <c r="D15" s="517"/>
      <c r="E15" s="517"/>
      <c r="F15" s="517"/>
      <c r="G15" s="517"/>
      <c r="H15" s="517"/>
      <c r="I15" s="517"/>
      <c r="J15" s="517"/>
      <c r="K15" s="517"/>
      <c r="L15" s="517"/>
      <c r="M15" s="517"/>
      <c r="N15" s="517"/>
    </row>
    <row r="16" spans="1:14" x14ac:dyDescent="0.25">
      <c r="A16" s="44">
        <v>3</v>
      </c>
      <c r="B16" s="42" t="s">
        <v>449</v>
      </c>
      <c r="C16" s="517"/>
      <c r="D16" s="517"/>
      <c r="E16" s="517"/>
      <c r="F16" s="517"/>
      <c r="G16" s="517"/>
      <c r="H16" s="517"/>
      <c r="I16" s="517"/>
      <c r="J16" s="517"/>
      <c r="K16" s="517"/>
      <c r="L16" s="517"/>
      <c r="M16" s="517"/>
      <c r="N16" s="517"/>
    </row>
    <row r="17" spans="1:14" x14ac:dyDescent="0.25">
      <c r="A17" s="38">
        <v>3.1</v>
      </c>
      <c r="B17" s="39" t="s">
        <v>450</v>
      </c>
      <c r="C17" s="837"/>
      <c r="D17" s="837"/>
      <c r="E17" s="837"/>
      <c r="F17" s="837"/>
      <c r="G17" s="837"/>
      <c r="H17" s="837"/>
      <c r="I17" s="837"/>
      <c r="J17" s="837"/>
      <c r="K17" s="837"/>
      <c r="L17" s="837"/>
      <c r="M17" s="837"/>
      <c r="N17" s="838"/>
    </row>
    <row r="18" spans="1:14" x14ac:dyDescent="0.25">
      <c r="A18" s="38">
        <v>3.2</v>
      </c>
      <c r="B18" s="39" t="s">
        <v>451</v>
      </c>
      <c r="C18" s="839"/>
      <c r="D18" s="839"/>
      <c r="E18" s="839"/>
      <c r="F18" s="839"/>
      <c r="G18" s="839"/>
      <c r="H18" s="839"/>
      <c r="I18" s="839"/>
      <c r="J18" s="839"/>
      <c r="K18" s="839"/>
      <c r="L18" s="839"/>
      <c r="M18" s="839"/>
      <c r="N18" s="839"/>
    </row>
    <row r="19" spans="1:14" x14ac:dyDescent="0.25">
      <c r="A19" s="38">
        <v>3.3</v>
      </c>
      <c r="B19" s="39" t="s">
        <v>452</v>
      </c>
      <c r="C19" s="839"/>
      <c r="D19" s="839"/>
      <c r="E19" s="839"/>
      <c r="F19" s="839"/>
      <c r="G19" s="839"/>
      <c r="H19" s="839"/>
      <c r="I19" s="839"/>
      <c r="J19" s="839"/>
      <c r="K19" s="839"/>
      <c r="L19" s="839"/>
      <c r="M19" s="839"/>
      <c r="N19" s="839"/>
    </row>
    <row r="20" spans="1:14" x14ac:dyDescent="0.25">
      <c r="A20" s="38">
        <v>3.4</v>
      </c>
      <c r="B20" s="39" t="s">
        <v>453</v>
      </c>
      <c r="C20" s="839"/>
      <c r="D20" s="839"/>
      <c r="E20" s="839"/>
      <c r="F20" s="839"/>
      <c r="G20" s="839"/>
      <c r="H20" s="839"/>
      <c r="I20" s="839"/>
      <c r="J20" s="839"/>
      <c r="K20" s="839"/>
      <c r="L20" s="839"/>
      <c r="M20" s="839"/>
      <c r="N20" s="839"/>
    </row>
    <row r="21" spans="1:14" x14ac:dyDescent="0.25">
      <c r="A21" s="38">
        <v>3.5</v>
      </c>
      <c r="B21" s="39" t="s">
        <v>454</v>
      </c>
      <c r="C21" s="839"/>
      <c r="D21" s="839"/>
      <c r="E21" s="839"/>
      <c r="F21" s="839"/>
      <c r="G21" s="839"/>
      <c r="H21" s="839"/>
      <c r="I21" s="839"/>
      <c r="J21" s="839"/>
      <c r="K21" s="839"/>
      <c r="L21" s="839"/>
      <c r="M21" s="839"/>
      <c r="N21" s="839"/>
    </row>
    <row r="22" spans="1:14" x14ac:dyDescent="0.25">
      <c r="A22" s="38"/>
      <c r="B22" s="39" t="s">
        <v>455</v>
      </c>
      <c r="C22" s="840"/>
      <c r="D22" s="840"/>
      <c r="E22" s="840"/>
      <c r="F22" s="840"/>
      <c r="G22" s="840"/>
      <c r="H22" s="840"/>
      <c r="I22" s="840"/>
      <c r="J22" s="840"/>
      <c r="K22" s="840"/>
      <c r="L22" s="840"/>
      <c r="M22" s="840"/>
      <c r="N22" s="840"/>
    </row>
    <row r="23" spans="1:14" x14ac:dyDescent="0.25">
      <c r="A23" s="38"/>
      <c r="B23" s="39"/>
      <c r="C23" s="517"/>
      <c r="D23" s="517"/>
      <c r="E23" s="517"/>
      <c r="F23" s="517"/>
      <c r="G23" s="517"/>
      <c r="H23" s="517"/>
      <c r="I23" s="517"/>
      <c r="J23" s="517"/>
      <c r="K23" s="517"/>
      <c r="L23" s="517"/>
      <c r="M23" s="517"/>
      <c r="N23" s="517"/>
    </row>
    <row r="24" spans="1:14" x14ac:dyDescent="0.25">
      <c r="A24" s="841">
        <v>4</v>
      </c>
      <c r="B24" s="183" t="s">
        <v>456</v>
      </c>
      <c r="C24" s="591"/>
      <c r="D24" s="591"/>
      <c r="E24" s="592"/>
      <c r="F24" s="517"/>
      <c r="G24" s="592"/>
      <c r="H24" s="517"/>
      <c r="I24" s="592"/>
      <c r="J24" s="517"/>
      <c r="K24" s="592"/>
      <c r="L24" s="517"/>
      <c r="M24" s="592"/>
      <c r="N24" s="517"/>
    </row>
    <row r="25" spans="1:14" x14ac:dyDescent="0.25">
      <c r="A25" s="842">
        <v>4.0999999999999996</v>
      </c>
      <c r="B25" s="43" t="s">
        <v>457</v>
      </c>
      <c r="C25" s="843"/>
      <c r="D25" s="843"/>
      <c r="E25" s="837"/>
      <c r="F25" s="837"/>
      <c r="G25" s="837"/>
      <c r="H25" s="837"/>
      <c r="I25" s="837"/>
      <c r="J25" s="837"/>
      <c r="K25" s="837"/>
      <c r="L25" s="837"/>
      <c r="M25" s="837"/>
      <c r="N25" s="838"/>
    </row>
    <row r="26" spans="1:14" x14ac:dyDescent="0.25">
      <c r="A26" s="842"/>
      <c r="B26" s="43" t="s">
        <v>458</v>
      </c>
      <c r="C26" s="844"/>
      <c r="D26" s="844"/>
      <c r="E26" s="839"/>
      <c r="F26" s="839"/>
      <c r="G26" s="839"/>
      <c r="H26" s="839"/>
      <c r="I26" s="839"/>
      <c r="J26" s="839"/>
      <c r="K26" s="839"/>
      <c r="L26" s="839"/>
      <c r="M26" s="839"/>
      <c r="N26" s="839"/>
    </row>
    <row r="27" spans="1:14" x14ac:dyDescent="0.25">
      <c r="A27" s="842">
        <v>4.2</v>
      </c>
      <c r="B27" s="43" t="s">
        <v>459</v>
      </c>
      <c r="C27" s="844"/>
      <c r="D27" s="844"/>
      <c r="E27" s="839"/>
      <c r="F27" s="839"/>
      <c r="G27" s="839"/>
      <c r="H27" s="839"/>
      <c r="I27" s="839"/>
      <c r="J27" s="839"/>
      <c r="K27" s="839"/>
      <c r="L27" s="839"/>
      <c r="M27" s="839"/>
      <c r="N27" s="839"/>
    </row>
    <row r="28" spans="1:14" x14ac:dyDescent="0.25">
      <c r="A28" s="842">
        <v>4.3</v>
      </c>
      <c r="B28" s="43" t="s">
        <v>460</v>
      </c>
      <c r="C28" s="844"/>
      <c r="D28" s="844"/>
      <c r="E28" s="839"/>
      <c r="F28" s="839"/>
      <c r="G28" s="839"/>
      <c r="H28" s="839"/>
      <c r="I28" s="839"/>
      <c r="J28" s="839"/>
      <c r="K28" s="839"/>
      <c r="L28" s="839"/>
      <c r="M28" s="839"/>
      <c r="N28" s="839"/>
    </row>
    <row r="29" spans="1:14" x14ac:dyDescent="0.25">
      <c r="A29" s="38"/>
      <c r="B29" s="39"/>
      <c r="C29" s="590"/>
      <c r="D29" s="590"/>
      <c r="E29" s="590"/>
      <c r="F29" s="590"/>
      <c r="G29" s="590"/>
      <c r="H29" s="590"/>
      <c r="I29" s="590"/>
      <c r="J29" s="590"/>
      <c r="K29" s="590"/>
      <c r="L29" s="590"/>
      <c r="M29" s="590"/>
      <c r="N29" s="590"/>
    </row>
    <row r="30" spans="1:14" x14ac:dyDescent="0.25">
      <c r="A30" s="38"/>
      <c r="B30" s="39"/>
      <c r="C30" s="590"/>
      <c r="D30" s="590"/>
      <c r="E30" s="590"/>
      <c r="F30" s="590"/>
      <c r="G30" s="590"/>
      <c r="H30" s="590"/>
      <c r="I30" s="590"/>
      <c r="J30" s="590"/>
      <c r="K30" s="590"/>
      <c r="L30" s="590"/>
      <c r="M30" s="590"/>
      <c r="N30" s="590"/>
    </row>
    <row r="31" spans="1:14" x14ac:dyDescent="0.25">
      <c r="A31" s="44">
        <v>4.4000000000000004</v>
      </c>
      <c r="B31" s="42" t="s">
        <v>461</v>
      </c>
      <c r="C31" s="840"/>
      <c r="D31" s="840"/>
      <c r="E31" s="840"/>
      <c r="F31" s="840"/>
      <c r="G31" s="840"/>
      <c r="H31" s="840"/>
      <c r="I31" s="840"/>
      <c r="J31" s="840"/>
      <c r="K31" s="840"/>
      <c r="L31" s="840"/>
      <c r="M31" s="840"/>
      <c r="N31" s="840"/>
    </row>
    <row r="32" spans="1:14" ht="26.4" x14ac:dyDescent="0.25">
      <c r="A32" s="45">
        <v>5</v>
      </c>
      <c r="B32" s="46" t="s">
        <v>462</v>
      </c>
      <c r="C32" s="840"/>
      <c r="D32" s="840"/>
      <c r="E32" s="840"/>
      <c r="F32" s="840"/>
      <c r="G32" s="840"/>
      <c r="H32" s="840"/>
      <c r="I32" s="840"/>
      <c r="J32" s="840"/>
      <c r="K32" s="840"/>
      <c r="L32" s="840"/>
      <c r="M32" s="840"/>
      <c r="N32" s="840"/>
    </row>
    <row r="34" spans="1:10" x14ac:dyDescent="0.25">
      <c r="A34" s="33" t="s">
        <v>463</v>
      </c>
    </row>
    <row r="35" spans="1:10" x14ac:dyDescent="0.25">
      <c r="A35" s="40">
        <v>1</v>
      </c>
      <c r="B35" s="40" t="s">
        <v>551</v>
      </c>
    </row>
    <row r="37" spans="1:10" x14ac:dyDescent="0.25">
      <c r="B37" s="47"/>
      <c r="C37" s="47"/>
      <c r="D37" s="47"/>
      <c r="E37" s="47"/>
      <c r="F37" s="47"/>
      <c r="G37" s="47"/>
    </row>
    <row r="38" spans="1:10" x14ac:dyDescent="0.25">
      <c r="B38" s="47"/>
      <c r="C38" s="47"/>
      <c r="D38" s="47"/>
      <c r="E38" s="47"/>
      <c r="F38" s="47"/>
      <c r="G38" s="47"/>
    </row>
    <row r="39" spans="1:10" x14ac:dyDescent="0.25">
      <c r="B39" s="47"/>
      <c r="C39" s="47"/>
      <c r="D39" s="47"/>
      <c r="E39" s="47"/>
      <c r="G39" s="47"/>
      <c r="J39" s="47"/>
    </row>
    <row r="40" spans="1:10" x14ac:dyDescent="0.25">
      <c r="B40" s="47"/>
      <c r="C40" s="47"/>
      <c r="D40" s="47"/>
      <c r="E40" s="47"/>
      <c r="G40" s="47"/>
      <c r="J40" s="47"/>
    </row>
    <row r="41" spans="1:10" x14ac:dyDescent="0.25">
      <c r="B41" s="47"/>
      <c r="C41" s="47"/>
      <c r="D41" s="47"/>
      <c r="E41" s="47"/>
      <c r="G41" s="47"/>
      <c r="J41" s="47"/>
    </row>
  </sheetData>
  <mergeCells count="6">
    <mergeCell ref="M6:N6"/>
    <mergeCell ref="C6:D6"/>
    <mergeCell ref="E6:F6"/>
    <mergeCell ref="G6:H6"/>
    <mergeCell ref="I6:J6"/>
    <mergeCell ref="K6:L6"/>
  </mergeCells>
  <pageMargins left="0.69" right="0.2" top="0.23" bottom="0.31" header="0.17" footer="0.17"/>
  <pageSetup scale="75" orientation="landscape" r:id="rId1"/>
  <headerFooter>
    <oddFooter xml:space="preserve">&amp;CPage No.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BC2B3-E776-4E93-A43B-6B63F4FA9D63}">
  <sheetPr>
    <tabColor rgb="FFFFFF99"/>
  </sheetPr>
  <dimension ref="A1:X173"/>
  <sheetViews>
    <sheetView workbookViewId="0"/>
  </sheetViews>
  <sheetFormatPr defaultColWidth="0" defaultRowHeight="13.2" zeroHeight="1" x14ac:dyDescent="0.25"/>
  <cols>
    <col min="1" max="1" width="4.5546875" style="642" customWidth="1"/>
    <col min="2" max="3" width="10.5546875" style="642" customWidth="1"/>
    <col min="4" max="4" width="9.44140625" style="642" customWidth="1"/>
    <col min="5" max="5" width="12.5546875" style="642" customWidth="1"/>
    <col min="6" max="6" width="12.77734375" style="642" customWidth="1"/>
    <col min="7" max="7" width="6.77734375" style="642" customWidth="1"/>
    <col min="8" max="8" width="10.44140625" style="642" customWidth="1"/>
    <col min="9" max="9" width="11.5546875" style="642" customWidth="1"/>
    <col min="10" max="10" width="10.5546875" style="642" customWidth="1"/>
    <col min="11" max="11" width="11.44140625" style="642" customWidth="1"/>
    <col min="12" max="12" width="6.44140625" style="642" customWidth="1"/>
    <col min="13" max="13" width="12.44140625" style="642" customWidth="1"/>
    <col min="14" max="14" width="15.5546875" style="642" customWidth="1"/>
    <col min="15" max="15" width="17.44140625" style="642" customWidth="1"/>
    <col min="16" max="16" width="16.5546875" style="642" customWidth="1"/>
    <col min="17" max="17" width="8.77734375" style="642" customWidth="1"/>
    <col min="18" max="23" width="12.77734375" style="642" customWidth="1"/>
    <col min="24" max="24" width="8.77734375" style="642" customWidth="1"/>
    <col min="25" max="16384" width="8.77734375" style="642" hidden="1"/>
  </cols>
  <sheetData>
    <row r="1" spans="2:23" ht="20.100000000000001" customHeight="1" x14ac:dyDescent="0.25">
      <c r="B1" s="1020" t="s">
        <v>134</v>
      </c>
      <c r="C1" s="1021"/>
      <c r="D1" s="1021"/>
      <c r="E1" s="1021"/>
      <c r="F1" s="1021"/>
      <c r="G1" s="1021"/>
      <c r="H1" s="1021"/>
      <c r="I1" s="1021"/>
      <c r="J1" s="1021"/>
      <c r="K1" s="1021"/>
      <c r="L1" s="1021"/>
      <c r="M1" s="1021"/>
      <c r="N1" s="1021"/>
      <c r="O1" s="1021"/>
      <c r="P1" s="1021"/>
      <c r="Q1" s="1021"/>
      <c r="R1" s="1021"/>
      <c r="S1" s="1021"/>
      <c r="T1" s="1021"/>
      <c r="U1" s="1021"/>
      <c r="V1" s="1021"/>
      <c r="W1" s="1021"/>
    </row>
    <row r="2" spans="2:23" ht="13.5" customHeight="1" x14ac:dyDescent="0.25">
      <c r="B2" s="1019" t="s">
        <v>435</v>
      </c>
      <c r="C2" s="1019"/>
      <c r="D2" s="1019"/>
      <c r="E2" s="733"/>
      <c r="F2" s="733"/>
      <c r="G2" s="733"/>
      <c r="H2" s="733"/>
      <c r="I2" s="733"/>
      <c r="J2" s="733"/>
      <c r="K2" s="733"/>
      <c r="L2" s="733"/>
      <c r="M2" s="733"/>
      <c r="N2" s="733"/>
      <c r="O2" s="733"/>
      <c r="P2" s="733"/>
    </row>
    <row r="3" spans="2:23" ht="13.5" customHeight="1" x14ac:dyDescent="0.25">
      <c r="B3" s="734" t="s">
        <v>436</v>
      </c>
      <c r="C3" s="652"/>
      <c r="D3" s="652"/>
      <c r="E3" s="733"/>
      <c r="F3" s="733"/>
      <c r="G3" s="733"/>
      <c r="H3" s="733"/>
      <c r="I3" s="733"/>
      <c r="J3" s="733"/>
      <c r="K3" s="733"/>
      <c r="L3" s="733"/>
      <c r="M3" s="733"/>
      <c r="N3" s="733"/>
      <c r="O3" s="733"/>
      <c r="P3" s="733"/>
    </row>
    <row r="4" spans="2:23" ht="13.5" customHeight="1" x14ac:dyDescent="0.25">
      <c r="B4" s="734" t="s">
        <v>693</v>
      </c>
      <c r="C4" s="652"/>
      <c r="D4" s="652"/>
      <c r="E4" s="733"/>
      <c r="F4" s="733"/>
      <c r="G4" s="733"/>
      <c r="H4" s="733"/>
      <c r="I4" s="733"/>
      <c r="J4" s="733"/>
      <c r="K4" s="733"/>
      <c r="L4" s="733"/>
      <c r="M4" s="733"/>
      <c r="N4" s="733"/>
      <c r="O4" s="733"/>
      <c r="P4" s="733"/>
    </row>
    <row r="5" spans="2:23" ht="20.100000000000001" customHeight="1" thickBot="1" x14ac:dyDescent="0.3">
      <c r="B5" s="735" t="s">
        <v>228</v>
      </c>
      <c r="C5" s="735"/>
      <c r="D5" s="735"/>
      <c r="E5" s="735"/>
      <c r="F5" s="735"/>
      <c r="G5" s="736"/>
    </row>
    <row r="6" spans="2:23" ht="20.55" customHeight="1" thickBot="1" x14ac:dyDescent="0.3">
      <c r="B6" s="1034" t="s">
        <v>126</v>
      </c>
      <c r="C6" s="1035"/>
      <c r="E6" s="1034" t="s">
        <v>127</v>
      </c>
      <c r="F6" s="1035"/>
      <c r="H6" s="1031" t="s">
        <v>128</v>
      </c>
      <c r="I6" s="1032"/>
      <c r="J6" s="1032"/>
      <c r="K6" s="1033"/>
      <c r="M6" s="1031" t="s">
        <v>129</v>
      </c>
      <c r="N6" s="1032"/>
      <c r="O6" s="1032"/>
      <c r="P6" s="1033"/>
      <c r="R6" s="1022" t="s">
        <v>805</v>
      </c>
      <c r="S6" s="1023"/>
      <c r="T6" s="1023"/>
      <c r="U6" s="1023"/>
      <c r="V6" s="1023"/>
      <c r="W6" s="1024"/>
    </row>
    <row r="7" spans="2:23" ht="20.55" customHeight="1" thickBot="1" x14ac:dyDescent="0.3">
      <c r="B7" s="737"/>
      <c r="C7" s="738"/>
      <c r="E7" s="737"/>
      <c r="F7" s="738"/>
      <c r="H7" s="739"/>
      <c r="I7" s="646"/>
      <c r="J7" s="646"/>
      <c r="K7" s="740"/>
      <c r="M7" s="739" t="s">
        <v>229</v>
      </c>
      <c r="N7" s="646"/>
      <c r="O7" s="646"/>
      <c r="P7" s="741">
        <v>0</v>
      </c>
      <c r="R7" s="1025" t="s">
        <v>806</v>
      </c>
      <c r="S7" s="1026"/>
      <c r="T7" s="1027"/>
      <c r="U7" s="1028" t="s">
        <v>807</v>
      </c>
      <c r="V7" s="1029"/>
      <c r="W7" s="1030"/>
    </row>
    <row r="8" spans="2:23" ht="26.4" x14ac:dyDescent="0.25">
      <c r="B8" s="742" t="s">
        <v>88</v>
      </c>
      <c r="C8" s="742" t="s">
        <v>89</v>
      </c>
      <c r="E8" s="742" t="s">
        <v>92</v>
      </c>
      <c r="F8" s="742" t="s">
        <v>93</v>
      </c>
      <c r="H8" s="742" t="s">
        <v>88</v>
      </c>
      <c r="I8" s="742" t="s">
        <v>90</v>
      </c>
      <c r="J8" s="742" t="s">
        <v>92</v>
      </c>
      <c r="K8" s="742" t="s">
        <v>93</v>
      </c>
      <c r="M8" s="742" t="s">
        <v>88</v>
      </c>
      <c r="N8" s="742" t="s">
        <v>90</v>
      </c>
      <c r="O8" s="742" t="s">
        <v>92</v>
      </c>
      <c r="P8" s="742" t="s">
        <v>93</v>
      </c>
      <c r="R8" s="757" t="s">
        <v>91</v>
      </c>
      <c r="S8" s="758" t="s">
        <v>92</v>
      </c>
      <c r="T8" s="759" t="s">
        <v>93</v>
      </c>
      <c r="U8" s="760" t="s">
        <v>90</v>
      </c>
      <c r="V8" s="761" t="s">
        <v>92</v>
      </c>
      <c r="W8" s="762" t="s">
        <v>93</v>
      </c>
    </row>
    <row r="9" spans="2:23" x14ac:dyDescent="0.25">
      <c r="B9" s="743">
        <v>1</v>
      </c>
      <c r="C9" s="771"/>
      <c r="E9" s="845" t="e">
        <f t="shared" ref="E9:E43" si="0">J9/C9-1</f>
        <v>#DIV/0!</v>
      </c>
      <c r="F9" s="846" t="e">
        <f t="shared" ref="F9:F43" si="1">K9/C9-1</f>
        <v>#DIV/0!</v>
      </c>
      <c r="G9" s="652"/>
      <c r="H9" s="744">
        <f t="shared" ref="H9:H27" si="2">B9</f>
        <v>1</v>
      </c>
      <c r="I9" s="849">
        <f t="shared" ref="I9:I27" si="3">C9</f>
        <v>0</v>
      </c>
      <c r="J9" s="756"/>
      <c r="K9" s="756"/>
      <c r="M9" s="743">
        <f t="shared" ref="M9:M27" si="4">H9</f>
        <v>1</v>
      </c>
      <c r="N9" s="693">
        <f>I9+$P$7/10000</f>
        <v>0</v>
      </c>
      <c r="O9" s="850" t="e">
        <f t="shared" ref="O9:O27" si="5">N9*(1+E9)</f>
        <v>#DIV/0!</v>
      </c>
      <c r="P9" s="850" t="e">
        <f>N9*(1-F9)</f>
        <v>#DIV/0!</v>
      </c>
      <c r="R9" s="851">
        <f>I9</f>
        <v>0</v>
      </c>
      <c r="S9" s="850">
        <f>J9</f>
        <v>0</v>
      </c>
      <c r="T9" s="852">
        <f>K9</f>
        <v>0</v>
      </c>
      <c r="U9" s="851">
        <f>N9</f>
        <v>0</v>
      </c>
      <c r="V9" s="693" t="e">
        <f>O9</f>
        <v>#DIV/0!</v>
      </c>
      <c r="W9" s="853" t="e">
        <f>P9</f>
        <v>#DIV/0!</v>
      </c>
    </row>
    <row r="10" spans="2:23" x14ac:dyDescent="0.25">
      <c r="B10" s="743">
        <v>2</v>
      </c>
      <c r="C10" s="771"/>
      <c r="E10" s="847" t="e">
        <f t="shared" si="0"/>
        <v>#DIV/0!</v>
      </c>
      <c r="F10" s="848" t="e">
        <f t="shared" si="1"/>
        <v>#DIV/0!</v>
      </c>
      <c r="G10" s="652"/>
      <c r="H10" s="744">
        <f t="shared" si="2"/>
        <v>2</v>
      </c>
      <c r="I10" s="849">
        <f t="shared" si="3"/>
        <v>0</v>
      </c>
      <c r="J10" s="756"/>
      <c r="K10" s="756"/>
      <c r="M10" s="743">
        <f t="shared" si="4"/>
        <v>2</v>
      </c>
      <c r="N10" s="693">
        <f t="shared" ref="N10:N43" si="6">I10+$P$7/10000</f>
        <v>0</v>
      </c>
      <c r="O10" s="850" t="e">
        <f t="shared" si="5"/>
        <v>#DIV/0!</v>
      </c>
      <c r="P10" s="850" t="e">
        <f t="shared" ref="P10:P43" si="7">N10*(1-F10)</f>
        <v>#DIV/0!</v>
      </c>
      <c r="R10" s="851">
        <f>((1+I10)^$H10)/((1+I9)^$H9)-1</f>
        <v>0</v>
      </c>
      <c r="S10" s="850">
        <f>((1+J10)^$H10)/((1+J9)^$H9)-1</f>
        <v>0</v>
      </c>
      <c r="T10" s="852">
        <f>((1+K10)^$H10)/((1+K9)^$H9)-1</f>
        <v>0</v>
      </c>
      <c r="U10" s="851">
        <f t="shared" ref="U10:W25" si="8">((1+N10)^$H10)/((1+N9)^$H9)-1</f>
        <v>0</v>
      </c>
      <c r="V10" s="693" t="e">
        <f t="shared" si="8"/>
        <v>#DIV/0!</v>
      </c>
      <c r="W10" s="853" t="e">
        <f t="shared" si="8"/>
        <v>#DIV/0!</v>
      </c>
    </row>
    <row r="11" spans="2:23" x14ac:dyDescent="0.25">
      <c r="B11" s="743">
        <v>3</v>
      </c>
      <c r="C11" s="771"/>
      <c r="E11" s="847" t="e">
        <f t="shared" si="0"/>
        <v>#DIV/0!</v>
      </c>
      <c r="F11" s="848" t="e">
        <f t="shared" si="1"/>
        <v>#DIV/0!</v>
      </c>
      <c r="G11" s="652"/>
      <c r="H11" s="744">
        <f t="shared" si="2"/>
        <v>3</v>
      </c>
      <c r="I11" s="849">
        <f t="shared" si="3"/>
        <v>0</v>
      </c>
      <c r="J11" s="756"/>
      <c r="K11" s="756"/>
      <c r="M11" s="743">
        <f t="shared" si="4"/>
        <v>3</v>
      </c>
      <c r="N11" s="693">
        <f t="shared" si="6"/>
        <v>0</v>
      </c>
      <c r="O11" s="850" t="e">
        <f t="shared" si="5"/>
        <v>#DIV/0!</v>
      </c>
      <c r="P11" s="850" t="e">
        <f t="shared" si="7"/>
        <v>#DIV/0!</v>
      </c>
      <c r="R11" s="851">
        <f t="shared" ref="R11:T26" si="9">((1+I11)^$H11)/((1+I10)^$H10)-1</f>
        <v>0</v>
      </c>
      <c r="S11" s="850">
        <f t="shared" si="9"/>
        <v>0</v>
      </c>
      <c r="T11" s="852">
        <f t="shared" si="9"/>
        <v>0</v>
      </c>
      <c r="U11" s="851">
        <f t="shared" si="8"/>
        <v>0</v>
      </c>
      <c r="V11" s="693" t="e">
        <f t="shared" si="8"/>
        <v>#DIV/0!</v>
      </c>
      <c r="W11" s="853" t="e">
        <f t="shared" si="8"/>
        <v>#DIV/0!</v>
      </c>
    </row>
    <row r="12" spans="2:23" x14ac:dyDescent="0.25">
      <c r="B12" s="743">
        <v>4</v>
      </c>
      <c r="C12" s="771"/>
      <c r="E12" s="847" t="e">
        <f t="shared" si="0"/>
        <v>#DIV/0!</v>
      </c>
      <c r="F12" s="848" t="e">
        <f t="shared" si="1"/>
        <v>#DIV/0!</v>
      </c>
      <c r="G12" s="652"/>
      <c r="H12" s="744">
        <f t="shared" si="2"/>
        <v>4</v>
      </c>
      <c r="I12" s="849">
        <f t="shared" si="3"/>
        <v>0</v>
      </c>
      <c r="J12" s="756"/>
      <c r="K12" s="756"/>
      <c r="M12" s="743">
        <f t="shared" si="4"/>
        <v>4</v>
      </c>
      <c r="N12" s="693">
        <f t="shared" si="6"/>
        <v>0</v>
      </c>
      <c r="O12" s="850" t="e">
        <f t="shared" si="5"/>
        <v>#DIV/0!</v>
      </c>
      <c r="P12" s="850" t="e">
        <f t="shared" si="7"/>
        <v>#DIV/0!</v>
      </c>
      <c r="R12" s="851">
        <f t="shared" si="9"/>
        <v>0</v>
      </c>
      <c r="S12" s="850">
        <f t="shared" si="9"/>
        <v>0</v>
      </c>
      <c r="T12" s="852">
        <f t="shared" si="9"/>
        <v>0</v>
      </c>
      <c r="U12" s="851">
        <f t="shared" si="8"/>
        <v>0</v>
      </c>
      <c r="V12" s="693" t="e">
        <f t="shared" si="8"/>
        <v>#DIV/0!</v>
      </c>
      <c r="W12" s="853" t="e">
        <f t="shared" si="8"/>
        <v>#DIV/0!</v>
      </c>
    </row>
    <row r="13" spans="2:23" x14ac:dyDescent="0.25">
      <c r="B13" s="743">
        <v>5</v>
      </c>
      <c r="C13" s="771"/>
      <c r="E13" s="847" t="e">
        <f t="shared" si="0"/>
        <v>#DIV/0!</v>
      </c>
      <c r="F13" s="848" t="e">
        <f t="shared" si="1"/>
        <v>#DIV/0!</v>
      </c>
      <c r="G13" s="652"/>
      <c r="H13" s="744">
        <f t="shared" si="2"/>
        <v>5</v>
      </c>
      <c r="I13" s="849">
        <f t="shared" si="3"/>
        <v>0</v>
      </c>
      <c r="J13" s="756"/>
      <c r="K13" s="756"/>
      <c r="M13" s="743">
        <f t="shared" si="4"/>
        <v>5</v>
      </c>
      <c r="N13" s="693">
        <f t="shared" si="6"/>
        <v>0</v>
      </c>
      <c r="O13" s="850" t="e">
        <f t="shared" si="5"/>
        <v>#DIV/0!</v>
      </c>
      <c r="P13" s="850" t="e">
        <f t="shared" si="7"/>
        <v>#DIV/0!</v>
      </c>
      <c r="R13" s="851">
        <f t="shared" si="9"/>
        <v>0</v>
      </c>
      <c r="S13" s="850">
        <f t="shared" si="9"/>
        <v>0</v>
      </c>
      <c r="T13" s="852">
        <f t="shared" si="9"/>
        <v>0</v>
      </c>
      <c r="U13" s="851">
        <f t="shared" si="8"/>
        <v>0</v>
      </c>
      <c r="V13" s="693" t="e">
        <f t="shared" si="8"/>
        <v>#DIV/0!</v>
      </c>
      <c r="W13" s="853" t="e">
        <f t="shared" si="8"/>
        <v>#DIV/0!</v>
      </c>
    </row>
    <row r="14" spans="2:23" x14ac:dyDescent="0.25">
      <c r="B14" s="743">
        <v>6</v>
      </c>
      <c r="C14" s="771"/>
      <c r="E14" s="847" t="e">
        <f t="shared" si="0"/>
        <v>#DIV/0!</v>
      </c>
      <c r="F14" s="848" t="e">
        <f t="shared" si="1"/>
        <v>#DIV/0!</v>
      </c>
      <c r="G14" s="652"/>
      <c r="H14" s="744">
        <f t="shared" si="2"/>
        <v>6</v>
      </c>
      <c r="I14" s="849">
        <f t="shared" si="3"/>
        <v>0</v>
      </c>
      <c r="J14" s="756"/>
      <c r="K14" s="756"/>
      <c r="M14" s="743">
        <f t="shared" si="4"/>
        <v>6</v>
      </c>
      <c r="N14" s="693">
        <f t="shared" si="6"/>
        <v>0</v>
      </c>
      <c r="O14" s="850" t="e">
        <f t="shared" si="5"/>
        <v>#DIV/0!</v>
      </c>
      <c r="P14" s="850" t="e">
        <f t="shared" si="7"/>
        <v>#DIV/0!</v>
      </c>
      <c r="R14" s="851">
        <f t="shared" si="9"/>
        <v>0</v>
      </c>
      <c r="S14" s="850">
        <f t="shared" si="9"/>
        <v>0</v>
      </c>
      <c r="T14" s="852">
        <f t="shared" si="9"/>
        <v>0</v>
      </c>
      <c r="U14" s="851">
        <f t="shared" si="8"/>
        <v>0</v>
      </c>
      <c r="V14" s="693" t="e">
        <f t="shared" si="8"/>
        <v>#DIV/0!</v>
      </c>
      <c r="W14" s="853" t="e">
        <f t="shared" si="8"/>
        <v>#DIV/0!</v>
      </c>
    </row>
    <row r="15" spans="2:23" x14ac:dyDescent="0.25">
      <c r="B15" s="743">
        <v>7</v>
      </c>
      <c r="C15" s="771"/>
      <c r="E15" s="847" t="e">
        <f t="shared" si="0"/>
        <v>#DIV/0!</v>
      </c>
      <c r="F15" s="848" t="e">
        <f t="shared" si="1"/>
        <v>#DIV/0!</v>
      </c>
      <c r="G15" s="652"/>
      <c r="H15" s="744">
        <f t="shared" si="2"/>
        <v>7</v>
      </c>
      <c r="I15" s="849">
        <f t="shared" si="3"/>
        <v>0</v>
      </c>
      <c r="J15" s="756"/>
      <c r="K15" s="756"/>
      <c r="M15" s="743">
        <f t="shared" si="4"/>
        <v>7</v>
      </c>
      <c r="N15" s="693">
        <f t="shared" si="6"/>
        <v>0</v>
      </c>
      <c r="O15" s="850" t="e">
        <f t="shared" si="5"/>
        <v>#DIV/0!</v>
      </c>
      <c r="P15" s="850" t="e">
        <f t="shared" si="7"/>
        <v>#DIV/0!</v>
      </c>
      <c r="R15" s="851">
        <f t="shared" si="9"/>
        <v>0</v>
      </c>
      <c r="S15" s="850">
        <f t="shared" si="9"/>
        <v>0</v>
      </c>
      <c r="T15" s="852">
        <f t="shared" si="9"/>
        <v>0</v>
      </c>
      <c r="U15" s="851">
        <f t="shared" si="8"/>
        <v>0</v>
      </c>
      <c r="V15" s="693" t="e">
        <f t="shared" si="8"/>
        <v>#DIV/0!</v>
      </c>
      <c r="W15" s="853" t="e">
        <f t="shared" si="8"/>
        <v>#DIV/0!</v>
      </c>
    </row>
    <row r="16" spans="2:23" x14ac:dyDescent="0.25">
      <c r="B16" s="743">
        <v>8</v>
      </c>
      <c r="C16" s="771"/>
      <c r="E16" s="847" t="e">
        <f t="shared" si="0"/>
        <v>#DIV/0!</v>
      </c>
      <c r="F16" s="848" t="e">
        <f t="shared" si="1"/>
        <v>#DIV/0!</v>
      </c>
      <c r="G16" s="652"/>
      <c r="H16" s="744">
        <f t="shared" si="2"/>
        <v>8</v>
      </c>
      <c r="I16" s="849">
        <f t="shared" si="3"/>
        <v>0</v>
      </c>
      <c r="J16" s="756"/>
      <c r="K16" s="756"/>
      <c r="M16" s="743">
        <f t="shared" si="4"/>
        <v>8</v>
      </c>
      <c r="N16" s="693">
        <f t="shared" si="6"/>
        <v>0</v>
      </c>
      <c r="O16" s="850" t="e">
        <f t="shared" si="5"/>
        <v>#DIV/0!</v>
      </c>
      <c r="P16" s="850" t="e">
        <f t="shared" si="7"/>
        <v>#DIV/0!</v>
      </c>
      <c r="R16" s="851">
        <f t="shared" si="9"/>
        <v>0</v>
      </c>
      <c r="S16" s="850">
        <f t="shared" si="9"/>
        <v>0</v>
      </c>
      <c r="T16" s="852">
        <f t="shared" si="9"/>
        <v>0</v>
      </c>
      <c r="U16" s="851">
        <f t="shared" si="8"/>
        <v>0</v>
      </c>
      <c r="V16" s="693" t="e">
        <f t="shared" si="8"/>
        <v>#DIV/0!</v>
      </c>
      <c r="W16" s="853" t="e">
        <f t="shared" si="8"/>
        <v>#DIV/0!</v>
      </c>
    </row>
    <row r="17" spans="2:23" x14ac:dyDescent="0.25">
      <c r="B17" s="743">
        <v>9</v>
      </c>
      <c r="C17" s="771"/>
      <c r="E17" s="847" t="e">
        <f t="shared" si="0"/>
        <v>#DIV/0!</v>
      </c>
      <c r="F17" s="848" t="e">
        <f t="shared" si="1"/>
        <v>#DIV/0!</v>
      </c>
      <c r="G17" s="652"/>
      <c r="H17" s="744">
        <f t="shared" si="2"/>
        <v>9</v>
      </c>
      <c r="I17" s="849">
        <f t="shared" si="3"/>
        <v>0</v>
      </c>
      <c r="J17" s="756"/>
      <c r="K17" s="756"/>
      <c r="M17" s="743">
        <f t="shared" si="4"/>
        <v>9</v>
      </c>
      <c r="N17" s="693">
        <f t="shared" si="6"/>
        <v>0</v>
      </c>
      <c r="O17" s="850" t="e">
        <f t="shared" si="5"/>
        <v>#DIV/0!</v>
      </c>
      <c r="P17" s="850" t="e">
        <f t="shared" si="7"/>
        <v>#DIV/0!</v>
      </c>
      <c r="R17" s="851">
        <f t="shared" si="9"/>
        <v>0</v>
      </c>
      <c r="S17" s="850">
        <f t="shared" si="9"/>
        <v>0</v>
      </c>
      <c r="T17" s="852">
        <f t="shared" si="9"/>
        <v>0</v>
      </c>
      <c r="U17" s="851">
        <f t="shared" si="8"/>
        <v>0</v>
      </c>
      <c r="V17" s="693" t="e">
        <f t="shared" si="8"/>
        <v>#DIV/0!</v>
      </c>
      <c r="W17" s="853" t="e">
        <f t="shared" si="8"/>
        <v>#DIV/0!</v>
      </c>
    </row>
    <row r="18" spans="2:23" x14ac:dyDescent="0.25">
      <c r="B18" s="743">
        <v>10</v>
      </c>
      <c r="C18" s="771"/>
      <c r="E18" s="847" t="e">
        <f t="shared" si="0"/>
        <v>#DIV/0!</v>
      </c>
      <c r="F18" s="848" t="e">
        <f t="shared" si="1"/>
        <v>#DIV/0!</v>
      </c>
      <c r="G18" s="652"/>
      <c r="H18" s="744">
        <f t="shared" si="2"/>
        <v>10</v>
      </c>
      <c r="I18" s="849">
        <f t="shared" si="3"/>
        <v>0</v>
      </c>
      <c r="J18" s="756"/>
      <c r="K18" s="756"/>
      <c r="M18" s="743">
        <f t="shared" si="4"/>
        <v>10</v>
      </c>
      <c r="N18" s="693">
        <f t="shared" si="6"/>
        <v>0</v>
      </c>
      <c r="O18" s="850" t="e">
        <f t="shared" si="5"/>
        <v>#DIV/0!</v>
      </c>
      <c r="P18" s="850" t="e">
        <f t="shared" si="7"/>
        <v>#DIV/0!</v>
      </c>
      <c r="R18" s="851">
        <f t="shared" si="9"/>
        <v>0</v>
      </c>
      <c r="S18" s="850">
        <f t="shared" si="9"/>
        <v>0</v>
      </c>
      <c r="T18" s="852">
        <f t="shared" si="9"/>
        <v>0</v>
      </c>
      <c r="U18" s="851">
        <f t="shared" si="8"/>
        <v>0</v>
      </c>
      <c r="V18" s="693" t="e">
        <f t="shared" si="8"/>
        <v>#DIV/0!</v>
      </c>
      <c r="W18" s="853" t="e">
        <f t="shared" si="8"/>
        <v>#DIV/0!</v>
      </c>
    </row>
    <row r="19" spans="2:23" x14ac:dyDescent="0.25">
      <c r="B19" s="743">
        <v>11</v>
      </c>
      <c r="C19" s="771"/>
      <c r="E19" s="847" t="e">
        <f t="shared" si="0"/>
        <v>#DIV/0!</v>
      </c>
      <c r="F19" s="848" t="e">
        <f t="shared" si="1"/>
        <v>#DIV/0!</v>
      </c>
      <c r="G19" s="652"/>
      <c r="H19" s="744">
        <f t="shared" si="2"/>
        <v>11</v>
      </c>
      <c r="I19" s="849">
        <f t="shared" si="3"/>
        <v>0</v>
      </c>
      <c r="J19" s="756"/>
      <c r="K19" s="756"/>
      <c r="M19" s="743">
        <f t="shared" si="4"/>
        <v>11</v>
      </c>
      <c r="N19" s="693">
        <f t="shared" si="6"/>
        <v>0</v>
      </c>
      <c r="O19" s="850" t="e">
        <f t="shared" si="5"/>
        <v>#DIV/0!</v>
      </c>
      <c r="P19" s="850" t="e">
        <f t="shared" si="7"/>
        <v>#DIV/0!</v>
      </c>
      <c r="R19" s="851">
        <f t="shared" si="9"/>
        <v>0</v>
      </c>
      <c r="S19" s="850">
        <f t="shared" si="9"/>
        <v>0</v>
      </c>
      <c r="T19" s="852">
        <f t="shared" si="9"/>
        <v>0</v>
      </c>
      <c r="U19" s="851">
        <f t="shared" si="8"/>
        <v>0</v>
      </c>
      <c r="V19" s="693" t="e">
        <f t="shared" si="8"/>
        <v>#DIV/0!</v>
      </c>
      <c r="W19" s="853" t="e">
        <f t="shared" si="8"/>
        <v>#DIV/0!</v>
      </c>
    </row>
    <row r="20" spans="2:23" x14ac:dyDescent="0.25">
      <c r="B20" s="743">
        <v>12</v>
      </c>
      <c r="C20" s="771"/>
      <c r="E20" s="847" t="e">
        <f t="shared" si="0"/>
        <v>#DIV/0!</v>
      </c>
      <c r="F20" s="848" t="e">
        <f t="shared" si="1"/>
        <v>#DIV/0!</v>
      </c>
      <c r="G20" s="652"/>
      <c r="H20" s="744">
        <f t="shared" si="2"/>
        <v>12</v>
      </c>
      <c r="I20" s="849">
        <f t="shared" si="3"/>
        <v>0</v>
      </c>
      <c r="J20" s="756"/>
      <c r="K20" s="756"/>
      <c r="M20" s="743">
        <f t="shared" si="4"/>
        <v>12</v>
      </c>
      <c r="N20" s="693">
        <f t="shared" si="6"/>
        <v>0</v>
      </c>
      <c r="O20" s="850" t="e">
        <f t="shared" si="5"/>
        <v>#DIV/0!</v>
      </c>
      <c r="P20" s="850" t="e">
        <f t="shared" si="7"/>
        <v>#DIV/0!</v>
      </c>
      <c r="R20" s="851">
        <f t="shared" si="9"/>
        <v>0</v>
      </c>
      <c r="S20" s="850">
        <f t="shared" si="9"/>
        <v>0</v>
      </c>
      <c r="T20" s="852">
        <f t="shared" si="9"/>
        <v>0</v>
      </c>
      <c r="U20" s="851">
        <f t="shared" si="8"/>
        <v>0</v>
      </c>
      <c r="V20" s="693" t="e">
        <f t="shared" si="8"/>
        <v>#DIV/0!</v>
      </c>
      <c r="W20" s="853" t="e">
        <f t="shared" si="8"/>
        <v>#DIV/0!</v>
      </c>
    </row>
    <row r="21" spans="2:23" x14ac:dyDescent="0.25">
      <c r="B21" s="743">
        <v>13</v>
      </c>
      <c r="C21" s="771"/>
      <c r="E21" s="847" t="e">
        <f t="shared" si="0"/>
        <v>#DIV/0!</v>
      </c>
      <c r="F21" s="848" t="e">
        <f t="shared" si="1"/>
        <v>#DIV/0!</v>
      </c>
      <c r="G21" s="652"/>
      <c r="H21" s="744">
        <f t="shared" si="2"/>
        <v>13</v>
      </c>
      <c r="I21" s="849">
        <f t="shared" si="3"/>
        <v>0</v>
      </c>
      <c r="J21" s="756"/>
      <c r="K21" s="756"/>
      <c r="M21" s="743">
        <f t="shared" si="4"/>
        <v>13</v>
      </c>
      <c r="N21" s="693">
        <f t="shared" si="6"/>
        <v>0</v>
      </c>
      <c r="O21" s="850" t="e">
        <f t="shared" si="5"/>
        <v>#DIV/0!</v>
      </c>
      <c r="P21" s="850" t="e">
        <f t="shared" si="7"/>
        <v>#DIV/0!</v>
      </c>
      <c r="R21" s="851">
        <f t="shared" si="9"/>
        <v>0</v>
      </c>
      <c r="S21" s="850">
        <f t="shared" si="9"/>
        <v>0</v>
      </c>
      <c r="T21" s="852">
        <f t="shared" si="9"/>
        <v>0</v>
      </c>
      <c r="U21" s="851">
        <f t="shared" si="8"/>
        <v>0</v>
      </c>
      <c r="V21" s="693" t="e">
        <f t="shared" si="8"/>
        <v>#DIV/0!</v>
      </c>
      <c r="W21" s="853" t="e">
        <f t="shared" si="8"/>
        <v>#DIV/0!</v>
      </c>
    </row>
    <row r="22" spans="2:23" x14ac:dyDescent="0.25">
      <c r="B22" s="743">
        <v>14</v>
      </c>
      <c r="C22" s="771"/>
      <c r="E22" s="847" t="e">
        <f t="shared" si="0"/>
        <v>#DIV/0!</v>
      </c>
      <c r="F22" s="848" t="e">
        <f t="shared" si="1"/>
        <v>#DIV/0!</v>
      </c>
      <c r="G22" s="652"/>
      <c r="H22" s="744">
        <f t="shared" si="2"/>
        <v>14</v>
      </c>
      <c r="I22" s="849">
        <f t="shared" si="3"/>
        <v>0</v>
      </c>
      <c r="J22" s="756"/>
      <c r="K22" s="756"/>
      <c r="M22" s="743">
        <f t="shared" si="4"/>
        <v>14</v>
      </c>
      <c r="N22" s="693">
        <f t="shared" si="6"/>
        <v>0</v>
      </c>
      <c r="O22" s="850" t="e">
        <f t="shared" si="5"/>
        <v>#DIV/0!</v>
      </c>
      <c r="P22" s="850" t="e">
        <f t="shared" si="7"/>
        <v>#DIV/0!</v>
      </c>
      <c r="R22" s="851">
        <f t="shared" si="9"/>
        <v>0</v>
      </c>
      <c r="S22" s="850">
        <f t="shared" si="9"/>
        <v>0</v>
      </c>
      <c r="T22" s="852">
        <f t="shared" si="9"/>
        <v>0</v>
      </c>
      <c r="U22" s="851">
        <f t="shared" si="8"/>
        <v>0</v>
      </c>
      <c r="V22" s="693" t="e">
        <f t="shared" si="8"/>
        <v>#DIV/0!</v>
      </c>
      <c r="W22" s="853" t="e">
        <f t="shared" si="8"/>
        <v>#DIV/0!</v>
      </c>
    </row>
    <row r="23" spans="2:23" x14ac:dyDescent="0.25">
      <c r="B23" s="743">
        <v>15</v>
      </c>
      <c r="C23" s="771"/>
      <c r="E23" s="847" t="e">
        <f t="shared" si="0"/>
        <v>#DIV/0!</v>
      </c>
      <c r="F23" s="848" t="e">
        <f t="shared" si="1"/>
        <v>#DIV/0!</v>
      </c>
      <c r="G23" s="652"/>
      <c r="H23" s="744">
        <f t="shared" si="2"/>
        <v>15</v>
      </c>
      <c r="I23" s="849">
        <f t="shared" si="3"/>
        <v>0</v>
      </c>
      <c r="J23" s="756"/>
      <c r="K23" s="756"/>
      <c r="M23" s="743">
        <f t="shared" si="4"/>
        <v>15</v>
      </c>
      <c r="N23" s="693">
        <f t="shared" si="6"/>
        <v>0</v>
      </c>
      <c r="O23" s="850" t="e">
        <f t="shared" si="5"/>
        <v>#DIV/0!</v>
      </c>
      <c r="P23" s="850" t="e">
        <f t="shared" si="7"/>
        <v>#DIV/0!</v>
      </c>
      <c r="R23" s="851">
        <f t="shared" si="9"/>
        <v>0</v>
      </c>
      <c r="S23" s="850">
        <f t="shared" si="9"/>
        <v>0</v>
      </c>
      <c r="T23" s="852">
        <f t="shared" si="9"/>
        <v>0</v>
      </c>
      <c r="U23" s="851">
        <f t="shared" si="8"/>
        <v>0</v>
      </c>
      <c r="V23" s="693" t="e">
        <f t="shared" si="8"/>
        <v>#DIV/0!</v>
      </c>
      <c r="W23" s="853" t="e">
        <f t="shared" si="8"/>
        <v>#DIV/0!</v>
      </c>
    </row>
    <row r="24" spans="2:23" x14ac:dyDescent="0.25">
      <c r="B24" s="743">
        <v>16</v>
      </c>
      <c r="C24" s="771"/>
      <c r="E24" s="847" t="e">
        <f t="shared" si="0"/>
        <v>#DIV/0!</v>
      </c>
      <c r="F24" s="848" t="e">
        <f t="shared" si="1"/>
        <v>#DIV/0!</v>
      </c>
      <c r="G24" s="652"/>
      <c r="H24" s="744">
        <f t="shared" si="2"/>
        <v>16</v>
      </c>
      <c r="I24" s="849">
        <f t="shared" si="3"/>
        <v>0</v>
      </c>
      <c r="J24" s="756"/>
      <c r="K24" s="756"/>
      <c r="M24" s="743">
        <f t="shared" si="4"/>
        <v>16</v>
      </c>
      <c r="N24" s="693">
        <f t="shared" si="6"/>
        <v>0</v>
      </c>
      <c r="O24" s="850" t="e">
        <f t="shared" si="5"/>
        <v>#DIV/0!</v>
      </c>
      <c r="P24" s="850" t="e">
        <f t="shared" si="7"/>
        <v>#DIV/0!</v>
      </c>
      <c r="R24" s="851">
        <f t="shared" si="9"/>
        <v>0</v>
      </c>
      <c r="S24" s="850">
        <f t="shared" si="9"/>
        <v>0</v>
      </c>
      <c r="T24" s="852">
        <f t="shared" si="9"/>
        <v>0</v>
      </c>
      <c r="U24" s="851">
        <f t="shared" si="8"/>
        <v>0</v>
      </c>
      <c r="V24" s="693" t="e">
        <f t="shared" si="8"/>
        <v>#DIV/0!</v>
      </c>
      <c r="W24" s="853" t="e">
        <f t="shared" si="8"/>
        <v>#DIV/0!</v>
      </c>
    </row>
    <row r="25" spans="2:23" x14ac:dyDescent="0.25">
      <c r="B25" s="743">
        <v>17</v>
      </c>
      <c r="C25" s="771"/>
      <c r="E25" s="847" t="e">
        <f t="shared" si="0"/>
        <v>#DIV/0!</v>
      </c>
      <c r="F25" s="848" t="e">
        <f t="shared" si="1"/>
        <v>#DIV/0!</v>
      </c>
      <c r="G25" s="652"/>
      <c r="H25" s="744">
        <f t="shared" si="2"/>
        <v>17</v>
      </c>
      <c r="I25" s="849">
        <f t="shared" si="3"/>
        <v>0</v>
      </c>
      <c r="J25" s="756"/>
      <c r="K25" s="756"/>
      <c r="M25" s="743">
        <f t="shared" si="4"/>
        <v>17</v>
      </c>
      <c r="N25" s="693">
        <f t="shared" si="6"/>
        <v>0</v>
      </c>
      <c r="O25" s="850" t="e">
        <f t="shared" si="5"/>
        <v>#DIV/0!</v>
      </c>
      <c r="P25" s="850" t="e">
        <f t="shared" si="7"/>
        <v>#DIV/0!</v>
      </c>
      <c r="R25" s="851">
        <f t="shared" si="9"/>
        <v>0</v>
      </c>
      <c r="S25" s="850">
        <f t="shared" si="9"/>
        <v>0</v>
      </c>
      <c r="T25" s="852">
        <f t="shared" si="9"/>
        <v>0</v>
      </c>
      <c r="U25" s="851">
        <f t="shared" si="8"/>
        <v>0</v>
      </c>
      <c r="V25" s="693" t="e">
        <f t="shared" si="8"/>
        <v>#DIV/0!</v>
      </c>
      <c r="W25" s="853" t="e">
        <f t="shared" si="8"/>
        <v>#DIV/0!</v>
      </c>
    </row>
    <row r="26" spans="2:23" x14ac:dyDescent="0.25">
      <c r="B26" s="743">
        <v>18</v>
      </c>
      <c r="C26" s="771"/>
      <c r="E26" s="847" t="e">
        <f t="shared" si="0"/>
        <v>#DIV/0!</v>
      </c>
      <c r="F26" s="848" t="e">
        <f t="shared" si="1"/>
        <v>#DIV/0!</v>
      </c>
      <c r="G26" s="652"/>
      <c r="H26" s="744">
        <f t="shared" si="2"/>
        <v>18</v>
      </c>
      <c r="I26" s="849">
        <f t="shared" si="3"/>
        <v>0</v>
      </c>
      <c r="J26" s="756"/>
      <c r="K26" s="756"/>
      <c r="M26" s="743">
        <f t="shared" si="4"/>
        <v>18</v>
      </c>
      <c r="N26" s="693">
        <f t="shared" si="6"/>
        <v>0</v>
      </c>
      <c r="O26" s="850" t="e">
        <f t="shared" si="5"/>
        <v>#DIV/0!</v>
      </c>
      <c r="P26" s="850" t="e">
        <f t="shared" si="7"/>
        <v>#DIV/0!</v>
      </c>
      <c r="R26" s="851">
        <f t="shared" si="9"/>
        <v>0</v>
      </c>
      <c r="S26" s="850">
        <f t="shared" si="9"/>
        <v>0</v>
      </c>
      <c r="T26" s="852">
        <f t="shared" si="9"/>
        <v>0</v>
      </c>
      <c r="U26" s="851">
        <f t="shared" ref="U26:W41" si="10">((1+N26)^$H26)/((1+N25)^$H25)-1</f>
        <v>0</v>
      </c>
      <c r="V26" s="693" t="e">
        <f t="shared" si="10"/>
        <v>#DIV/0!</v>
      </c>
      <c r="W26" s="853" t="e">
        <f t="shared" si="10"/>
        <v>#DIV/0!</v>
      </c>
    </row>
    <row r="27" spans="2:23" x14ac:dyDescent="0.25">
      <c r="B27" s="743">
        <v>19</v>
      </c>
      <c r="C27" s="771"/>
      <c r="E27" s="847" t="e">
        <f t="shared" si="0"/>
        <v>#DIV/0!</v>
      </c>
      <c r="F27" s="848" t="e">
        <f t="shared" si="1"/>
        <v>#DIV/0!</v>
      </c>
      <c r="G27" s="652"/>
      <c r="H27" s="744">
        <f t="shared" si="2"/>
        <v>19</v>
      </c>
      <c r="I27" s="849">
        <f t="shared" si="3"/>
        <v>0</v>
      </c>
      <c r="J27" s="756"/>
      <c r="K27" s="756"/>
      <c r="M27" s="743">
        <f t="shared" si="4"/>
        <v>19</v>
      </c>
      <c r="N27" s="693">
        <f t="shared" si="6"/>
        <v>0</v>
      </c>
      <c r="O27" s="850" t="e">
        <f t="shared" si="5"/>
        <v>#DIV/0!</v>
      </c>
      <c r="P27" s="850" t="e">
        <f t="shared" si="7"/>
        <v>#DIV/0!</v>
      </c>
      <c r="R27" s="851">
        <f t="shared" ref="R27:T42" si="11">((1+I27)^$H27)/((1+I26)^$H26)-1</f>
        <v>0</v>
      </c>
      <c r="S27" s="850">
        <f t="shared" si="11"/>
        <v>0</v>
      </c>
      <c r="T27" s="852">
        <f t="shared" si="11"/>
        <v>0</v>
      </c>
      <c r="U27" s="851">
        <f t="shared" si="10"/>
        <v>0</v>
      </c>
      <c r="V27" s="693" t="e">
        <f t="shared" si="10"/>
        <v>#DIV/0!</v>
      </c>
      <c r="W27" s="853" t="e">
        <f t="shared" si="10"/>
        <v>#DIV/0!</v>
      </c>
    </row>
    <row r="28" spans="2:23" x14ac:dyDescent="0.25">
      <c r="B28" s="743">
        <v>20</v>
      </c>
      <c r="C28" s="771"/>
      <c r="E28" s="847" t="e">
        <f t="shared" si="0"/>
        <v>#DIV/0!</v>
      </c>
      <c r="F28" s="848" t="e">
        <f t="shared" si="1"/>
        <v>#DIV/0!</v>
      </c>
      <c r="G28" s="652"/>
      <c r="H28" s="744">
        <f t="shared" ref="H28:H43" si="12">B28</f>
        <v>20</v>
      </c>
      <c r="I28" s="849">
        <f t="shared" ref="I28:I43" si="13">C28</f>
        <v>0</v>
      </c>
      <c r="J28" s="756"/>
      <c r="K28" s="756"/>
      <c r="M28" s="743">
        <f t="shared" ref="M28:M43" si="14">H28</f>
        <v>20</v>
      </c>
      <c r="N28" s="693">
        <f t="shared" si="6"/>
        <v>0</v>
      </c>
      <c r="O28" s="850" t="e">
        <f t="shared" ref="O28:O43" si="15">N28*(1+E28)</f>
        <v>#DIV/0!</v>
      </c>
      <c r="P28" s="850" t="e">
        <f t="shared" si="7"/>
        <v>#DIV/0!</v>
      </c>
      <c r="R28" s="851">
        <f t="shared" si="11"/>
        <v>0</v>
      </c>
      <c r="S28" s="850">
        <f t="shared" si="11"/>
        <v>0</v>
      </c>
      <c r="T28" s="852">
        <f t="shared" si="11"/>
        <v>0</v>
      </c>
      <c r="U28" s="851">
        <f t="shared" si="10"/>
        <v>0</v>
      </c>
      <c r="V28" s="693" t="e">
        <f t="shared" si="10"/>
        <v>#DIV/0!</v>
      </c>
      <c r="W28" s="853" t="e">
        <f t="shared" si="10"/>
        <v>#DIV/0!</v>
      </c>
    </row>
    <row r="29" spans="2:23" x14ac:dyDescent="0.25">
      <c r="B29" s="743">
        <v>21</v>
      </c>
      <c r="C29" s="771"/>
      <c r="E29" s="847" t="e">
        <f t="shared" si="0"/>
        <v>#DIV/0!</v>
      </c>
      <c r="F29" s="848" t="e">
        <f t="shared" si="1"/>
        <v>#DIV/0!</v>
      </c>
      <c r="G29" s="652"/>
      <c r="H29" s="744">
        <f t="shared" si="12"/>
        <v>21</v>
      </c>
      <c r="I29" s="849">
        <f t="shared" si="13"/>
        <v>0</v>
      </c>
      <c r="J29" s="756"/>
      <c r="K29" s="756"/>
      <c r="M29" s="743">
        <f t="shared" si="14"/>
        <v>21</v>
      </c>
      <c r="N29" s="693">
        <f t="shared" si="6"/>
        <v>0</v>
      </c>
      <c r="O29" s="850" t="e">
        <f t="shared" si="15"/>
        <v>#DIV/0!</v>
      </c>
      <c r="P29" s="850" t="e">
        <f t="shared" si="7"/>
        <v>#DIV/0!</v>
      </c>
      <c r="R29" s="851">
        <f t="shared" si="11"/>
        <v>0</v>
      </c>
      <c r="S29" s="850">
        <f t="shared" si="11"/>
        <v>0</v>
      </c>
      <c r="T29" s="852">
        <f t="shared" si="11"/>
        <v>0</v>
      </c>
      <c r="U29" s="851">
        <f t="shared" si="10"/>
        <v>0</v>
      </c>
      <c r="V29" s="693" t="e">
        <f t="shared" si="10"/>
        <v>#DIV/0!</v>
      </c>
      <c r="W29" s="853" t="e">
        <f t="shared" si="10"/>
        <v>#DIV/0!</v>
      </c>
    </row>
    <row r="30" spans="2:23" x14ac:dyDescent="0.25">
      <c r="B30" s="743">
        <v>22</v>
      </c>
      <c r="C30" s="771"/>
      <c r="E30" s="847" t="e">
        <f t="shared" si="0"/>
        <v>#DIV/0!</v>
      </c>
      <c r="F30" s="848" t="e">
        <f t="shared" si="1"/>
        <v>#DIV/0!</v>
      </c>
      <c r="G30" s="652"/>
      <c r="H30" s="744">
        <f t="shared" si="12"/>
        <v>22</v>
      </c>
      <c r="I30" s="849">
        <f t="shared" si="13"/>
        <v>0</v>
      </c>
      <c r="J30" s="756"/>
      <c r="K30" s="756"/>
      <c r="M30" s="743">
        <f t="shared" si="14"/>
        <v>22</v>
      </c>
      <c r="N30" s="693">
        <f t="shared" si="6"/>
        <v>0</v>
      </c>
      <c r="O30" s="850" t="e">
        <f t="shared" si="15"/>
        <v>#DIV/0!</v>
      </c>
      <c r="P30" s="850" t="e">
        <f t="shared" si="7"/>
        <v>#DIV/0!</v>
      </c>
      <c r="R30" s="851">
        <f t="shared" si="11"/>
        <v>0</v>
      </c>
      <c r="S30" s="850">
        <f t="shared" si="11"/>
        <v>0</v>
      </c>
      <c r="T30" s="852">
        <f t="shared" si="11"/>
        <v>0</v>
      </c>
      <c r="U30" s="851">
        <f t="shared" si="10"/>
        <v>0</v>
      </c>
      <c r="V30" s="693" t="e">
        <f t="shared" si="10"/>
        <v>#DIV/0!</v>
      </c>
      <c r="W30" s="853" t="e">
        <f t="shared" si="10"/>
        <v>#DIV/0!</v>
      </c>
    </row>
    <row r="31" spans="2:23" x14ac:dyDescent="0.25">
      <c r="B31" s="743">
        <v>23</v>
      </c>
      <c r="C31" s="771"/>
      <c r="E31" s="847" t="e">
        <f t="shared" si="0"/>
        <v>#DIV/0!</v>
      </c>
      <c r="F31" s="848" t="e">
        <f t="shared" si="1"/>
        <v>#DIV/0!</v>
      </c>
      <c r="G31" s="652"/>
      <c r="H31" s="744">
        <f t="shared" si="12"/>
        <v>23</v>
      </c>
      <c r="I31" s="849">
        <f t="shared" si="13"/>
        <v>0</v>
      </c>
      <c r="J31" s="756"/>
      <c r="K31" s="756"/>
      <c r="M31" s="743">
        <f t="shared" si="14"/>
        <v>23</v>
      </c>
      <c r="N31" s="693">
        <f t="shared" si="6"/>
        <v>0</v>
      </c>
      <c r="O31" s="850" t="e">
        <f t="shared" si="15"/>
        <v>#DIV/0!</v>
      </c>
      <c r="P31" s="850" t="e">
        <f t="shared" si="7"/>
        <v>#DIV/0!</v>
      </c>
      <c r="R31" s="851">
        <f t="shared" si="11"/>
        <v>0</v>
      </c>
      <c r="S31" s="850">
        <f t="shared" si="11"/>
        <v>0</v>
      </c>
      <c r="T31" s="852">
        <f t="shared" si="11"/>
        <v>0</v>
      </c>
      <c r="U31" s="851">
        <f t="shared" si="10"/>
        <v>0</v>
      </c>
      <c r="V31" s="693" t="e">
        <f t="shared" si="10"/>
        <v>#DIV/0!</v>
      </c>
      <c r="W31" s="853" t="e">
        <f t="shared" si="10"/>
        <v>#DIV/0!</v>
      </c>
    </row>
    <row r="32" spans="2:23" x14ac:dyDescent="0.25">
      <c r="B32" s="743">
        <v>24</v>
      </c>
      <c r="C32" s="771"/>
      <c r="E32" s="847" t="e">
        <f t="shared" si="0"/>
        <v>#DIV/0!</v>
      </c>
      <c r="F32" s="848" t="e">
        <f t="shared" si="1"/>
        <v>#DIV/0!</v>
      </c>
      <c r="G32" s="652"/>
      <c r="H32" s="744">
        <f t="shared" si="12"/>
        <v>24</v>
      </c>
      <c r="I32" s="849">
        <f t="shared" si="13"/>
        <v>0</v>
      </c>
      <c r="J32" s="756"/>
      <c r="K32" s="756"/>
      <c r="M32" s="743">
        <f t="shared" si="14"/>
        <v>24</v>
      </c>
      <c r="N32" s="693">
        <f t="shared" si="6"/>
        <v>0</v>
      </c>
      <c r="O32" s="850" t="e">
        <f t="shared" si="15"/>
        <v>#DIV/0!</v>
      </c>
      <c r="P32" s="850" t="e">
        <f t="shared" si="7"/>
        <v>#DIV/0!</v>
      </c>
      <c r="R32" s="851">
        <f t="shared" si="11"/>
        <v>0</v>
      </c>
      <c r="S32" s="850">
        <f t="shared" si="11"/>
        <v>0</v>
      </c>
      <c r="T32" s="852">
        <f t="shared" si="11"/>
        <v>0</v>
      </c>
      <c r="U32" s="851">
        <f t="shared" si="10"/>
        <v>0</v>
      </c>
      <c r="V32" s="693" t="e">
        <f t="shared" si="10"/>
        <v>#DIV/0!</v>
      </c>
      <c r="W32" s="853" t="e">
        <f t="shared" si="10"/>
        <v>#DIV/0!</v>
      </c>
    </row>
    <row r="33" spans="2:23" x14ac:dyDescent="0.25">
      <c r="B33" s="743">
        <v>25</v>
      </c>
      <c r="C33" s="771"/>
      <c r="E33" s="847" t="e">
        <f t="shared" si="0"/>
        <v>#DIV/0!</v>
      </c>
      <c r="F33" s="848" t="e">
        <f t="shared" si="1"/>
        <v>#DIV/0!</v>
      </c>
      <c r="G33" s="652"/>
      <c r="H33" s="744">
        <f t="shared" si="12"/>
        <v>25</v>
      </c>
      <c r="I33" s="849">
        <f t="shared" si="13"/>
        <v>0</v>
      </c>
      <c r="J33" s="756"/>
      <c r="K33" s="756"/>
      <c r="M33" s="743">
        <f t="shared" si="14"/>
        <v>25</v>
      </c>
      <c r="N33" s="693">
        <f t="shared" si="6"/>
        <v>0</v>
      </c>
      <c r="O33" s="850" t="e">
        <f t="shared" si="15"/>
        <v>#DIV/0!</v>
      </c>
      <c r="P33" s="850" t="e">
        <f t="shared" si="7"/>
        <v>#DIV/0!</v>
      </c>
      <c r="R33" s="851">
        <f t="shared" si="11"/>
        <v>0</v>
      </c>
      <c r="S33" s="850">
        <f t="shared" si="11"/>
        <v>0</v>
      </c>
      <c r="T33" s="852">
        <f t="shared" si="11"/>
        <v>0</v>
      </c>
      <c r="U33" s="851">
        <f t="shared" si="10"/>
        <v>0</v>
      </c>
      <c r="V33" s="693" t="e">
        <f t="shared" si="10"/>
        <v>#DIV/0!</v>
      </c>
      <c r="W33" s="853" t="e">
        <f t="shared" si="10"/>
        <v>#DIV/0!</v>
      </c>
    </row>
    <row r="34" spans="2:23" x14ac:dyDescent="0.25">
      <c r="B34" s="743">
        <v>26</v>
      </c>
      <c r="C34" s="771"/>
      <c r="E34" s="847" t="e">
        <f t="shared" si="0"/>
        <v>#DIV/0!</v>
      </c>
      <c r="F34" s="848" t="e">
        <f t="shared" si="1"/>
        <v>#DIV/0!</v>
      </c>
      <c r="G34" s="652"/>
      <c r="H34" s="744">
        <f t="shared" si="12"/>
        <v>26</v>
      </c>
      <c r="I34" s="849">
        <f t="shared" si="13"/>
        <v>0</v>
      </c>
      <c r="J34" s="756"/>
      <c r="K34" s="756"/>
      <c r="M34" s="743">
        <f t="shared" si="14"/>
        <v>26</v>
      </c>
      <c r="N34" s="693">
        <f t="shared" si="6"/>
        <v>0</v>
      </c>
      <c r="O34" s="850" t="e">
        <f t="shared" si="15"/>
        <v>#DIV/0!</v>
      </c>
      <c r="P34" s="850" t="e">
        <f t="shared" si="7"/>
        <v>#DIV/0!</v>
      </c>
      <c r="R34" s="851">
        <f t="shared" si="11"/>
        <v>0</v>
      </c>
      <c r="S34" s="850">
        <f t="shared" si="11"/>
        <v>0</v>
      </c>
      <c r="T34" s="852">
        <f t="shared" si="11"/>
        <v>0</v>
      </c>
      <c r="U34" s="851">
        <f t="shared" si="10"/>
        <v>0</v>
      </c>
      <c r="V34" s="693" t="e">
        <f t="shared" si="10"/>
        <v>#DIV/0!</v>
      </c>
      <c r="W34" s="853" t="e">
        <f t="shared" si="10"/>
        <v>#DIV/0!</v>
      </c>
    </row>
    <row r="35" spans="2:23" x14ac:dyDescent="0.25">
      <c r="B35" s="743">
        <v>27</v>
      </c>
      <c r="C35" s="771"/>
      <c r="E35" s="847" t="e">
        <f t="shared" si="0"/>
        <v>#DIV/0!</v>
      </c>
      <c r="F35" s="848" t="e">
        <f t="shared" si="1"/>
        <v>#DIV/0!</v>
      </c>
      <c r="G35" s="652"/>
      <c r="H35" s="744">
        <f t="shared" si="12"/>
        <v>27</v>
      </c>
      <c r="I35" s="849">
        <f t="shared" si="13"/>
        <v>0</v>
      </c>
      <c r="J35" s="756"/>
      <c r="K35" s="756"/>
      <c r="M35" s="743">
        <f t="shared" si="14"/>
        <v>27</v>
      </c>
      <c r="N35" s="693">
        <f t="shared" si="6"/>
        <v>0</v>
      </c>
      <c r="O35" s="850" t="e">
        <f t="shared" si="15"/>
        <v>#DIV/0!</v>
      </c>
      <c r="P35" s="850" t="e">
        <f t="shared" si="7"/>
        <v>#DIV/0!</v>
      </c>
      <c r="R35" s="851">
        <f t="shared" si="11"/>
        <v>0</v>
      </c>
      <c r="S35" s="850">
        <f t="shared" si="11"/>
        <v>0</v>
      </c>
      <c r="T35" s="852">
        <f t="shared" si="11"/>
        <v>0</v>
      </c>
      <c r="U35" s="851">
        <f t="shared" si="10"/>
        <v>0</v>
      </c>
      <c r="V35" s="693" t="e">
        <f t="shared" si="10"/>
        <v>#DIV/0!</v>
      </c>
      <c r="W35" s="853" t="e">
        <f t="shared" si="10"/>
        <v>#DIV/0!</v>
      </c>
    </row>
    <row r="36" spans="2:23" x14ac:dyDescent="0.25">
      <c r="B36" s="743">
        <v>28</v>
      </c>
      <c r="C36" s="771"/>
      <c r="E36" s="847" t="e">
        <f t="shared" si="0"/>
        <v>#DIV/0!</v>
      </c>
      <c r="F36" s="848" t="e">
        <f t="shared" si="1"/>
        <v>#DIV/0!</v>
      </c>
      <c r="G36" s="652"/>
      <c r="H36" s="744">
        <f t="shared" si="12"/>
        <v>28</v>
      </c>
      <c r="I36" s="849">
        <f t="shared" si="13"/>
        <v>0</v>
      </c>
      <c r="J36" s="756"/>
      <c r="K36" s="756"/>
      <c r="M36" s="743">
        <f t="shared" si="14"/>
        <v>28</v>
      </c>
      <c r="N36" s="693">
        <f t="shared" si="6"/>
        <v>0</v>
      </c>
      <c r="O36" s="850" t="e">
        <f t="shared" si="15"/>
        <v>#DIV/0!</v>
      </c>
      <c r="P36" s="850" t="e">
        <f t="shared" si="7"/>
        <v>#DIV/0!</v>
      </c>
      <c r="R36" s="851">
        <f t="shared" si="11"/>
        <v>0</v>
      </c>
      <c r="S36" s="850">
        <f t="shared" si="11"/>
        <v>0</v>
      </c>
      <c r="T36" s="852">
        <f t="shared" si="11"/>
        <v>0</v>
      </c>
      <c r="U36" s="851">
        <f t="shared" si="10"/>
        <v>0</v>
      </c>
      <c r="V36" s="693" t="e">
        <f t="shared" si="10"/>
        <v>#DIV/0!</v>
      </c>
      <c r="W36" s="853" t="e">
        <f t="shared" si="10"/>
        <v>#DIV/0!</v>
      </c>
    </row>
    <row r="37" spans="2:23" x14ac:dyDescent="0.25">
      <c r="B37" s="743">
        <v>29</v>
      </c>
      <c r="C37" s="771"/>
      <c r="E37" s="847" t="e">
        <f t="shared" si="0"/>
        <v>#DIV/0!</v>
      </c>
      <c r="F37" s="848" t="e">
        <f t="shared" si="1"/>
        <v>#DIV/0!</v>
      </c>
      <c r="G37" s="652"/>
      <c r="H37" s="744">
        <f t="shared" si="12"/>
        <v>29</v>
      </c>
      <c r="I37" s="849">
        <f t="shared" si="13"/>
        <v>0</v>
      </c>
      <c r="J37" s="756"/>
      <c r="K37" s="756"/>
      <c r="M37" s="743">
        <f t="shared" si="14"/>
        <v>29</v>
      </c>
      <c r="N37" s="693">
        <f t="shared" si="6"/>
        <v>0</v>
      </c>
      <c r="O37" s="850" t="e">
        <f t="shared" si="15"/>
        <v>#DIV/0!</v>
      </c>
      <c r="P37" s="850" t="e">
        <f t="shared" si="7"/>
        <v>#DIV/0!</v>
      </c>
      <c r="R37" s="851">
        <f t="shared" si="11"/>
        <v>0</v>
      </c>
      <c r="S37" s="850">
        <f t="shared" si="11"/>
        <v>0</v>
      </c>
      <c r="T37" s="852">
        <f t="shared" si="11"/>
        <v>0</v>
      </c>
      <c r="U37" s="851">
        <f t="shared" si="10"/>
        <v>0</v>
      </c>
      <c r="V37" s="693" t="e">
        <f t="shared" si="10"/>
        <v>#DIV/0!</v>
      </c>
      <c r="W37" s="853" t="e">
        <f t="shared" si="10"/>
        <v>#DIV/0!</v>
      </c>
    </row>
    <row r="38" spans="2:23" x14ac:dyDescent="0.25">
      <c r="B38" s="743">
        <v>30</v>
      </c>
      <c r="C38" s="771"/>
      <c r="E38" s="847" t="e">
        <f t="shared" si="0"/>
        <v>#DIV/0!</v>
      </c>
      <c r="F38" s="848" t="e">
        <f t="shared" si="1"/>
        <v>#DIV/0!</v>
      </c>
      <c r="G38" s="652"/>
      <c r="H38" s="744">
        <f t="shared" si="12"/>
        <v>30</v>
      </c>
      <c r="I38" s="849">
        <f t="shared" si="13"/>
        <v>0</v>
      </c>
      <c r="J38" s="756"/>
      <c r="K38" s="756"/>
      <c r="M38" s="743">
        <f t="shared" si="14"/>
        <v>30</v>
      </c>
      <c r="N38" s="693">
        <f t="shared" si="6"/>
        <v>0</v>
      </c>
      <c r="O38" s="850" t="e">
        <f t="shared" si="15"/>
        <v>#DIV/0!</v>
      </c>
      <c r="P38" s="850" t="e">
        <f t="shared" si="7"/>
        <v>#DIV/0!</v>
      </c>
      <c r="R38" s="851">
        <f t="shared" si="11"/>
        <v>0</v>
      </c>
      <c r="S38" s="850">
        <f t="shared" si="11"/>
        <v>0</v>
      </c>
      <c r="T38" s="852">
        <f t="shared" si="11"/>
        <v>0</v>
      </c>
      <c r="U38" s="851">
        <f t="shared" si="10"/>
        <v>0</v>
      </c>
      <c r="V38" s="693" t="e">
        <f t="shared" si="10"/>
        <v>#DIV/0!</v>
      </c>
      <c r="W38" s="853" t="e">
        <f t="shared" si="10"/>
        <v>#DIV/0!</v>
      </c>
    </row>
    <row r="39" spans="2:23" x14ac:dyDescent="0.25">
      <c r="B39" s="743">
        <v>31</v>
      </c>
      <c r="C39" s="771"/>
      <c r="E39" s="847" t="e">
        <f t="shared" si="0"/>
        <v>#DIV/0!</v>
      </c>
      <c r="F39" s="848" t="e">
        <f t="shared" si="1"/>
        <v>#DIV/0!</v>
      </c>
      <c r="G39" s="652"/>
      <c r="H39" s="744">
        <f t="shared" si="12"/>
        <v>31</v>
      </c>
      <c r="I39" s="849">
        <f t="shared" si="13"/>
        <v>0</v>
      </c>
      <c r="J39" s="756"/>
      <c r="K39" s="756"/>
      <c r="M39" s="743">
        <f t="shared" si="14"/>
        <v>31</v>
      </c>
      <c r="N39" s="693">
        <f t="shared" si="6"/>
        <v>0</v>
      </c>
      <c r="O39" s="850" t="e">
        <f t="shared" si="15"/>
        <v>#DIV/0!</v>
      </c>
      <c r="P39" s="850" t="e">
        <f t="shared" si="7"/>
        <v>#DIV/0!</v>
      </c>
      <c r="R39" s="851">
        <f t="shared" si="11"/>
        <v>0</v>
      </c>
      <c r="S39" s="850">
        <f t="shared" si="11"/>
        <v>0</v>
      </c>
      <c r="T39" s="852">
        <f t="shared" si="11"/>
        <v>0</v>
      </c>
      <c r="U39" s="851">
        <f t="shared" si="10"/>
        <v>0</v>
      </c>
      <c r="V39" s="693" t="e">
        <f t="shared" si="10"/>
        <v>#DIV/0!</v>
      </c>
      <c r="W39" s="853" t="e">
        <f t="shared" si="10"/>
        <v>#DIV/0!</v>
      </c>
    </row>
    <row r="40" spans="2:23" x14ac:dyDescent="0.25">
      <c r="B40" s="743">
        <v>32</v>
      </c>
      <c r="C40" s="771"/>
      <c r="E40" s="847" t="e">
        <f t="shared" si="0"/>
        <v>#DIV/0!</v>
      </c>
      <c r="F40" s="848" t="e">
        <f t="shared" si="1"/>
        <v>#DIV/0!</v>
      </c>
      <c r="G40" s="652"/>
      <c r="H40" s="744">
        <f t="shared" si="12"/>
        <v>32</v>
      </c>
      <c r="I40" s="849">
        <f t="shared" si="13"/>
        <v>0</v>
      </c>
      <c r="J40" s="756"/>
      <c r="K40" s="756"/>
      <c r="M40" s="743">
        <f t="shared" si="14"/>
        <v>32</v>
      </c>
      <c r="N40" s="693">
        <f t="shared" si="6"/>
        <v>0</v>
      </c>
      <c r="O40" s="850" t="e">
        <f t="shared" si="15"/>
        <v>#DIV/0!</v>
      </c>
      <c r="P40" s="850" t="e">
        <f t="shared" si="7"/>
        <v>#DIV/0!</v>
      </c>
      <c r="R40" s="851">
        <f t="shared" si="11"/>
        <v>0</v>
      </c>
      <c r="S40" s="850">
        <f t="shared" si="11"/>
        <v>0</v>
      </c>
      <c r="T40" s="852">
        <f t="shared" si="11"/>
        <v>0</v>
      </c>
      <c r="U40" s="851">
        <f t="shared" si="10"/>
        <v>0</v>
      </c>
      <c r="V40" s="693" t="e">
        <f t="shared" si="10"/>
        <v>#DIV/0!</v>
      </c>
      <c r="W40" s="853" t="e">
        <f t="shared" si="10"/>
        <v>#DIV/0!</v>
      </c>
    </row>
    <row r="41" spans="2:23" x14ac:dyDescent="0.25">
      <c r="B41" s="743">
        <v>33</v>
      </c>
      <c r="C41" s="771"/>
      <c r="E41" s="847" t="e">
        <f t="shared" si="0"/>
        <v>#DIV/0!</v>
      </c>
      <c r="F41" s="848" t="e">
        <f t="shared" si="1"/>
        <v>#DIV/0!</v>
      </c>
      <c r="G41" s="652"/>
      <c r="H41" s="744">
        <f t="shared" si="12"/>
        <v>33</v>
      </c>
      <c r="I41" s="849">
        <f t="shared" si="13"/>
        <v>0</v>
      </c>
      <c r="J41" s="756"/>
      <c r="K41" s="756"/>
      <c r="M41" s="743">
        <f t="shared" si="14"/>
        <v>33</v>
      </c>
      <c r="N41" s="693">
        <f t="shared" si="6"/>
        <v>0</v>
      </c>
      <c r="O41" s="850" t="e">
        <f t="shared" si="15"/>
        <v>#DIV/0!</v>
      </c>
      <c r="P41" s="850" t="e">
        <f t="shared" si="7"/>
        <v>#DIV/0!</v>
      </c>
      <c r="R41" s="851">
        <f t="shared" si="11"/>
        <v>0</v>
      </c>
      <c r="S41" s="850">
        <f t="shared" si="11"/>
        <v>0</v>
      </c>
      <c r="T41" s="852">
        <f t="shared" si="11"/>
        <v>0</v>
      </c>
      <c r="U41" s="851">
        <f t="shared" si="10"/>
        <v>0</v>
      </c>
      <c r="V41" s="693" t="e">
        <f t="shared" si="10"/>
        <v>#DIV/0!</v>
      </c>
      <c r="W41" s="853" t="e">
        <f t="shared" si="10"/>
        <v>#DIV/0!</v>
      </c>
    </row>
    <row r="42" spans="2:23" x14ac:dyDescent="0.25">
      <c r="B42" s="743">
        <v>34</v>
      </c>
      <c r="C42" s="771"/>
      <c r="E42" s="847" t="e">
        <f t="shared" si="0"/>
        <v>#DIV/0!</v>
      </c>
      <c r="F42" s="848" t="e">
        <f t="shared" si="1"/>
        <v>#DIV/0!</v>
      </c>
      <c r="G42" s="652"/>
      <c r="H42" s="744">
        <f t="shared" si="12"/>
        <v>34</v>
      </c>
      <c r="I42" s="849">
        <f t="shared" si="13"/>
        <v>0</v>
      </c>
      <c r="J42" s="756"/>
      <c r="K42" s="756"/>
      <c r="M42" s="743">
        <f t="shared" si="14"/>
        <v>34</v>
      </c>
      <c r="N42" s="693">
        <f t="shared" si="6"/>
        <v>0</v>
      </c>
      <c r="O42" s="850" t="e">
        <f t="shared" si="15"/>
        <v>#DIV/0!</v>
      </c>
      <c r="P42" s="850" t="e">
        <f t="shared" si="7"/>
        <v>#DIV/0!</v>
      </c>
      <c r="R42" s="851">
        <f t="shared" si="11"/>
        <v>0</v>
      </c>
      <c r="S42" s="850">
        <f t="shared" si="11"/>
        <v>0</v>
      </c>
      <c r="T42" s="852">
        <f t="shared" si="11"/>
        <v>0</v>
      </c>
      <c r="U42" s="851">
        <f t="shared" ref="U42:W43" si="16">((1+N42)^$H42)/((1+N41)^$H41)-1</f>
        <v>0</v>
      </c>
      <c r="V42" s="693" t="e">
        <f t="shared" si="16"/>
        <v>#DIV/0!</v>
      </c>
      <c r="W42" s="853" t="e">
        <f t="shared" si="16"/>
        <v>#DIV/0!</v>
      </c>
    </row>
    <row r="43" spans="2:23" x14ac:dyDescent="0.25">
      <c r="B43" s="743">
        <v>35</v>
      </c>
      <c r="C43" s="771"/>
      <c r="E43" s="847" t="e">
        <f t="shared" si="0"/>
        <v>#DIV/0!</v>
      </c>
      <c r="F43" s="848" t="e">
        <f t="shared" si="1"/>
        <v>#DIV/0!</v>
      </c>
      <c r="G43" s="652"/>
      <c r="H43" s="744">
        <f t="shared" si="12"/>
        <v>35</v>
      </c>
      <c r="I43" s="849">
        <f t="shared" si="13"/>
        <v>0</v>
      </c>
      <c r="J43" s="756"/>
      <c r="K43" s="756"/>
      <c r="M43" s="743">
        <f t="shared" si="14"/>
        <v>35</v>
      </c>
      <c r="N43" s="693">
        <f t="shared" si="6"/>
        <v>0</v>
      </c>
      <c r="O43" s="850" t="e">
        <f t="shared" si="15"/>
        <v>#DIV/0!</v>
      </c>
      <c r="P43" s="850" t="e">
        <f t="shared" si="7"/>
        <v>#DIV/0!</v>
      </c>
      <c r="R43" s="851">
        <f>((1+I43)^$H43)/((1+I42)^$H42)-1</f>
        <v>0</v>
      </c>
      <c r="S43" s="850">
        <f>((1+J43)^$H43)/((1+J42)^$H42)-1</f>
        <v>0</v>
      </c>
      <c r="T43" s="852">
        <f>((1+K43)^$H43)/((1+K42)^$H42)-1</f>
        <v>0</v>
      </c>
      <c r="U43" s="851">
        <f t="shared" si="16"/>
        <v>0</v>
      </c>
      <c r="V43" s="693" t="e">
        <f t="shared" si="16"/>
        <v>#DIV/0!</v>
      </c>
      <c r="W43" s="853" t="e">
        <f t="shared" si="16"/>
        <v>#DIV/0!</v>
      </c>
    </row>
    <row r="44" spans="2:23" x14ac:dyDescent="0.25">
      <c r="B44" s="743">
        <f>B43+1</f>
        <v>36</v>
      </c>
      <c r="C44" s="771"/>
      <c r="E44" s="847" t="e">
        <f t="shared" ref="E44:E63" si="17">J44/C44-1</f>
        <v>#DIV/0!</v>
      </c>
      <c r="F44" s="848" t="e">
        <f t="shared" ref="F44:F63" si="18">K44/C44-1</f>
        <v>#DIV/0!</v>
      </c>
      <c r="G44" s="652"/>
      <c r="H44" s="744">
        <f t="shared" ref="H44:H63" si="19">B44</f>
        <v>36</v>
      </c>
      <c r="I44" s="849">
        <f t="shared" ref="I44:I63" si="20">C44</f>
        <v>0</v>
      </c>
      <c r="J44" s="756"/>
      <c r="K44" s="756"/>
      <c r="M44" s="743">
        <f t="shared" ref="M44:M63" si="21">H44</f>
        <v>36</v>
      </c>
      <c r="N44" s="693">
        <f t="shared" ref="N44:N63" si="22">I44+$P$7/10000</f>
        <v>0</v>
      </c>
      <c r="O44" s="850" t="e">
        <f t="shared" ref="O44:O63" si="23">N44*(1+E44)</f>
        <v>#DIV/0!</v>
      </c>
      <c r="P44" s="850" t="e">
        <f t="shared" ref="P44:P63" si="24">N44*(1-F44)</f>
        <v>#DIV/0!</v>
      </c>
      <c r="R44" s="851">
        <f t="shared" ref="R44:R63" si="25">((1+I44)^$H44)/((1+I43)^$H43)-1</f>
        <v>0</v>
      </c>
      <c r="S44" s="850">
        <f t="shared" ref="S44:S63" si="26">((1+J44)^$H44)/((1+J43)^$H43)-1</f>
        <v>0</v>
      </c>
      <c r="T44" s="852">
        <f t="shared" ref="T44:T63" si="27">((1+K44)^$H44)/((1+K43)^$H43)-1</f>
        <v>0</v>
      </c>
      <c r="U44" s="851">
        <f t="shared" ref="U44:U63" si="28">((1+N44)^$H44)/((1+N43)^$H43)-1</f>
        <v>0</v>
      </c>
      <c r="V44" s="693" t="e">
        <f t="shared" ref="V44:V63" si="29">((1+O44)^$H44)/((1+O43)^$H43)-1</f>
        <v>#DIV/0!</v>
      </c>
      <c r="W44" s="853" t="e">
        <f t="shared" ref="W44:W63" si="30">((1+P44)^$H44)/((1+P43)^$H43)-1</f>
        <v>#DIV/0!</v>
      </c>
    </row>
    <row r="45" spans="2:23" x14ac:dyDescent="0.25">
      <c r="B45" s="743">
        <f t="shared" ref="B45:B63" si="31">B44+1</f>
        <v>37</v>
      </c>
      <c r="C45" s="771"/>
      <c r="E45" s="847" t="e">
        <f t="shared" si="17"/>
        <v>#DIV/0!</v>
      </c>
      <c r="F45" s="848" t="e">
        <f t="shared" si="18"/>
        <v>#DIV/0!</v>
      </c>
      <c r="G45" s="652"/>
      <c r="H45" s="744">
        <f t="shared" si="19"/>
        <v>37</v>
      </c>
      <c r="I45" s="849">
        <f t="shared" si="20"/>
        <v>0</v>
      </c>
      <c r="J45" s="756"/>
      <c r="K45" s="756"/>
      <c r="M45" s="743">
        <f t="shared" si="21"/>
        <v>37</v>
      </c>
      <c r="N45" s="693">
        <f t="shared" si="22"/>
        <v>0</v>
      </c>
      <c r="O45" s="850" t="e">
        <f t="shared" si="23"/>
        <v>#DIV/0!</v>
      </c>
      <c r="P45" s="850" t="e">
        <f t="shared" si="24"/>
        <v>#DIV/0!</v>
      </c>
      <c r="R45" s="851">
        <f t="shared" si="25"/>
        <v>0</v>
      </c>
      <c r="S45" s="850">
        <f t="shared" si="26"/>
        <v>0</v>
      </c>
      <c r="T45" s="852">
        <f t="shared" si="27"/>
        <v>0</v>
      </c>
      <c r="U45" s="851">
        <f t="shared" si="28"/>
        <v>0</v>
      </c>
      <c r="V45" s="693" t="e">
        <f t="shared" si="29"/>
        <v>#DIV/0!</v>
      </c>
      <c r="W45" s="853" t="e">
        <f t="shared" si="30"/>
        <v>#DIV/0!</v>
      </c>
    </row>
    <row r="46" spans="2:23" x14ac:dyDescent="0.25">
      <c r="B46" s="743">
        <f t="shared" si="31"/>
        <v>38</v>
      </c>
      <c r="C46" s="771"/>
      <c r="E46" s="847" t="e">
        <f t="shared" si="17"/>
        <v>#DIV/0!</v>
      </c>
      <c r="F46" s="848" t="e">
        <f t="shared" si="18"/>
        <v>#DIV/0!</v>
      </c>
      <c r="G46" s="652"/>
      <c r="H46" s="744">
        <f t="shared" si="19"/>
        <v>38</v>
      </c>
      <c r="I46" s="849">
        <f t="shared" si="20"/>
        <v>0</v>
      </c>
      <c r="J46" s="756"/>
      <c r="K46" s="756"/>
      <c r="M46" s="743">
        <f t="shared" si="21"/>
        <v>38</v>
      </c>
      <c r="N46" s="693">
        <f t="shared" si="22"/>
        <v>0</v>
      </c>
      <c r="O46" s="850" t="e">
        <f t="shared" si="23"/>
        <v>#DIV/0!</v>
      </c>
      <c r="P46" s="850" t="e">
        <f t="shared" si="24"/>
        <v>#DIV/0!</v>
      </c>
      <c r="R46" s="851">
        <f t="shared" si="25"/>
        <v>0</v>
      </c>
      <c r="S46" s="850">
        <f t="shared" si="26"/>
        <v>0</v>
      </c>
      <c r="T46" s="852">
        <f t="shared" si="27"/>
        <v>0</v>
      </c>
      <c r="U46" s="851">
        <f t="shared" si="28"/>
        <v>0</v>
      </c>
      <c r="V46" s="693" t="e">
        <f t="shared" si="29"/>
        <v>#DIV/0!</v>
      </c>
      <c r="W46" s="853" t="e">
        <f t="shared" si="30"/>
        <v>#DIV/0!</v>
      </c>
    </row>
    <row r="47" spans="2:23" x14ac:dyDescent="0.25">
      <c r="B47" s="743">
        <f t="shared" si="31"/>
        <v>39</v>
      </c>
      <c r="C47" s="771"/>
      <c r="E47" s="847" t="e">
        <f t="shared" si="17"/>
        <v>#DIV/0!</v>
      </c>
      <c r="F47" s="848" t="e">
        <f t="shared" si="18"/>
        <v>#DIV/0!</v>
      </c>
      <c r="G47" s="652"/>
      <c r="H47" s="744">
        <f t="shared" si="19"/>
        <v>39</v>
      </c>
      <c r="I47" s="849">
        <f t="shared" si="20"/>
        <v>0</v>
      </c>
      <c r="J47" s="756"/>
      <c r="K47" s="756"/>
      <c r="M47" s="743">
        <f t="shared" si="21"/>
        <v>39</v>
      </c>
      <c r="N47" s="693">
        <f t="shared" si="22"/>
        <v>0</v>
      </c>
      <c r="O47" s="850" t="e">
        <f t="shared" si="23"/>
        <v>#DIV/0!</v>
      </c>
      <c r="P47" s="850" t="e">
        <f t="shared" si="24"/>
        <v>#DIV/0!</v>
      </c>
      <c r="R47" s="851">
        <f t="shared" si="25"/>
        <v>0</v>
      </c>
      <c r="S47" s="850">
        <f t="shared" si="26"/>
        <v>0</v>
      </c>
      <c r="T47" s="852">
        <f t="shared" si="27"/>
        <v>0</v>
      </c>
      <c r="U47" s="851">
        <f t="shared" si="28"/>
        <v>0</v>
      </c>
      <c r="V47" s="693" t="e">
        <f t="shared" si="29"/>
        <v>#DIV/0!</v>
      </c>
      <c r="W47" s="853" t="e">
        <f t="shared" si="30"/>
        <v>#DIV/0!</v>
      </c>
    </row>
    <row r="48" spans="2:23" x14ac:dyDescent="0.25">
      <c r="B48" s="743">
        <f t="shared" si="31"/>
        <v>40</v>
      </c>
      <c r="C48" s="771"/>
      <c r="E48" s="847" t="e">
        <f t="shared" si="17"/>
        <v>#DIV/0!</v>
      </c>
      <c r="F48" s="848" t="e">
        <f t="shared" si="18"/>
        <v>#DIV/0!</v>
      </c>
      <c r="G48" s="652"/>
      <c r="H48" s="744">
        <f t="shared" si="19"/>
        <v>40</v>
      </c>
      <c r="I48" s="849">
        <f t="shared" si="20"/>
        <v>0</v>
      </c>
      <c r="J48" s="756"/>
      <c r="K48" s="756"/>
      <c r="M48" s="743">
        <f t="shared" si="21"/>
        <v>40</v>
      </c>
      <c r="N48" s="693">
        <f t="shared" si="22"/>
        <v>0</v>
      </c>
      <c r="O48" s="850" t="e">
        <f t="shared" si="23"/>
        <v>#DIV/0!</v>
      </c>
      <c r="P48" s="850" t="e">
        <f t="shared" si="24"/>
        <v>#DIV/0!</v>
      </c>
      <c r="R48" s="851">
        <f t="shared" si="25"/>
        <v>0</v>
      </c>
      <c r="S48" s="850">
        <f t="shared" si="26"/>
        <v>0</v>
      </c>
      <c r="T48" s="852">
        <f t="shared" si="27"/>
        <v>0</v>
      </c>
      <c r="U48" s="851">
        <f t="shared" si="28"/>
        <v>0</v>
      </c>
      <c r="V48" s="693" t="e">
        <f t="shared" si="29"/>
        <v>#DIV/0!</v>
      </c>
      <c r="W48" s="853" t="e">
        <f t="shared" si="30"/>
        <v>#DIV/0!</v>
      </c>
    </row>
    <row r="49" spans="2:23" x14ac:dyDescent="0.25">
      <c r="B49" s="743">
        <f t="shared" si="31"/>
        <v>41</v>
      </c>
      <c r="C49" s="771"/>
      <c r="E49" s="847" t="e">
        <f t="shared" si="17"/>
        <v>#DIV/0!</v>
      </c>
      <c r="F49" s="848" t="e">
        <f t="shared" si="18"/>
        <v>#DIV/0!</v>
      </c>
      <c r="G49" s="652"/>
      <c r="H49" s="744">
        <f t="shared" si="19"/>
        <v>41</v>
      </c>
      <c r="I49" s="849">
        <f t="shared" si="20"/>
        <v>0</v>
      </c>
      <c r="J49" s="756"/>
      <c r="K49" s="756"/>
      <c r="M49" s="743">
        <f t="shared" si="21"/>
        <v>41</v>
      </c>
      <c r="N49" s="693">
        <f t="shared" si="22"/>
        <v>0</v>
      </c>
      <c r="O49" s="850" t="e">
        <f t="shared" si="23"/>
        <v>#DIV/0!</v>
      </c>
      <c r="P49" s="850" t="e">
        <f t="shared" si="24"/>
        <v>#DIV/0!</v>
      </c>
      <c r="R49" s="851">
        <f t="shared" si="25"/>
        <v>0</v>
      </c>
      <c r="S49" s="850">
        <f t="shared" si="26"/>
        <v>0</v>
      </c>
      <c r="T49" s="852">
        <f t="shared" si="27"/>
        <v>0</v>
      </c>
      <c r="U49" s="851">
        <f t="shared" si="28"/>
        <v>0</v>
      </c>
      <c r="V49" s="693" t="e">
        <f t="shared" si="29"/>
        <v>#DIV/0!</v>
      </c>
      <c r="W49" s="853" t="e">
        <f t="shared" si="30"/>
        <v>#DIV/0!</v>
      </c>
    </row>
    <row r="50" spans="2:23" x14ac:dyDescent="0.25">
      <c r="B50" s="743">
        <f t="shared" si="31"/>
        <v>42</v>
      </c>
      <c r="C50" s="771"/>
      <c r="E50" s="847" t="e">
        <f t="shared" si="17"/>
        <v>#DIV/0!</v>
      </c>
      <c r="F50" s="848" t="e">
        <f t="shared" si="18"/>
        <v>#DIV/0!</v>
      </c>
      <c r="G50" s="652"/>
      <c r="H50" s="744">
        <f t="shared" si="19"/>
        <v>42</v>
      </c>
      <c r="I50" s="849">
        <f t="shared" si="20"/>
        <v>0</v>
      </c>
      <c r="J50" s="756"/>
      <c r="K50" s="756"/>
      <c r="M50" s="743">
        <f t="shared" si="21"/>
        <v>42</v>
      </c>
      <c r="N50" s="693">
        <f t="shared" si="22"/>
        <v>0</v>
      </c>
      <c r="O50" s="850" t="e">
        <f t="shared" si="23"/>
        <v>#DIV/0!</v>
      </c>
      <c r="P50" s="850" t="e">
        <f t="shared" si="24"/>
        <v>#DIV/0!</v>
      </c>
      <c r="R50" s="851">
        <f t="shared" si="25"/>
        <v>0</v>
      </c>
      <c r="S50" s="850">
        <f t="shared" si="26"/>
        <v>0</v>
      </c>
      <c r="T50" s="852">
        <f t="shared" si="27"/>
        <v>0</v>
      </c>
      <c r="U50" s="851">
        <f t="shared" si="28"/>
        <v>0</v>
      </c>
      <c r="V50" s="693" t="e">
        <f t="shared" si="29"/>
        <v>#DIV/0!</v>
      </c>
      <c r="W50" s="853" t="e">
        <f t="shared" si="30"/>
        <v>#DIV/0!</v>
      </c>
    </row>
    <row r="51" spans="2:23" x14ac:dyDescent="0.25">
      <c r="B51" s="743">
        <f t="shared" si="31"/>
        <v>43</v>
      </c>
      <c r="C51" s="771"/>
      <c r="E51" s="847" t="e">
        <f t="shared" si="17"/>
        <v>#DIV/0!</v>
      </c>
      <c r="F51" s="848" t="e">
        <f t="shared" si="18"/>
        <v>#DIV/0!</v>
      </c>
      <c r="G51" s="652"/>
      <c r="H51" s="744">
        <f t="shared" si="19"/>
        <v>43</v>
      </c>
      <c r="I51" s="849">
        <f t="shared" si="20"/>
        <v>0</v>
      </c>
      <c r="J51" s="756"/>
      <c r="K51" s="756"/>
      <c r="M51" s="743">
        <f t="shared" si="21"/>
        <v>43</v>
      </c>
      <c r="N51" s="693">
        <f t="shared" si="22"/>
        <v>0</v>
      </c>
      <c r="O51" s="850" t="e">
        <f t="shared" si="23"/>
        <v>#DIV/0!</v>
      </c>
      <c r="P51" s="850" t="e">
        <f t="shared" si="24"/>
        <v>#DIV/0!</v>
      </c>
      <c r="R51" s="851">
        <f t="shared" si="25"/>
        <v>0</v>
      </c>
      <c r="S51" s="850">
        <f t="shared" si="26"/>
        <v>0</v>
      </c>
      <c r="T51" s="852">
        <f t="shared" si="27"/>
        <v>0</v>
      </c>
      <c r="U51" s="851">
        <f t="shared" si="28"/>
        <v>0</v>
      </c>
      <c r="V51" s="693" t="e">
        <f t="shared" si="29"/>
        <v>#DIV/0!</v>
      </c>
      <c r="W51" s="853" t="e">
        <f t="shared" si="30"/>
        <v>#DIV/0!</v>
      </c>
    </row>
    <row r="52" spans="2:23" x14ac:dyDescent="0.25">
      <c r="B52" s="743">
        <f t="shared" si="31"/>
        <v>44</v>
      </c>
      <c r="C52" s="771"/>
      <c r="E52" s="847" t="e">
        <f t="shared" si="17"/>
        <v>#DIV/0!</v>
      </c>
      <c r="F52" s="848" t="e">
        <f t="shared" si="18"/>
        <v>#DIV/0!</v>
      </c>
      <c r="G52" s="652"/>
      <c r="H52" s="744">
        <f t="shared" si="19"/>
        <v>44</v>
      </c>
      <c r="I52" s="849">
        <f t="shared" si="20"/>
        <v>0</v>
      </c>
      <c r="J52" s="756"/>
      <c r="K52" s="756"/>
      <c r="M52" s="743">
        <f t="shared" si="21"/>
        <v>44</v>
      </c>
      <c r="N52" s="693">
        <f t="shared" si="22"/>
        <v>0</v>
      </c>
      <c r="O52" s="850" t="e">
        <f t="shared" si="23"/>
        <v>#DIV/0!</v>
      </c>
      <c r="P52" s="850" t="e">
        <f t="shared" si="24"/>
        <v>#DIV/0!</v>
      </c>
      <c r="R52" s="851">
        <f t="shared" si="25"/>
        <v>0</v>
      </c>
      <c r="S52" s="850">
        <f t="shared" si="26"/>
        <v>0</v>
      </c>
      <c r="T52" s="852">
        <f t="shared" si="27"/>
        <v>0</v>
      </c>
      <c r="U52" s="851">
        <f t="shared" si="28"/>
        <v>0</v>
      </c>
      <c r="V52" s="693" t="e">
        <f t="shared" si="29"/>
        <v>#DIV/0!</v>
      </c>
      <c r="W52" s="853" t="e">
        <f t="shared" si="30"/>
        <v>#DIV/0!</v>
      </c>
    </row>
    <row r="53" spans="2:23" x14ac:dyDescent="0.25">
      <c r="B53" s="743">
        <f t="shared" si="31"/>
        <v>45</v>
      </c>
      <c r="C53" s="771"/>
      <c r="E53" s="847" t="e">
        <f t="shared" si="17"/>
        <v>#DIV/0!</v>
      </c>
      <c r="F53" s="848" t="e">
        <f t="shared" si="18"/>
        <v>#DIV/0!</v>
      </c>
      <c r="G53" s="652"/>
      <c r="H53" s="744">
        <f t="shared" si="19"/>
        <v>45</v>
      </c>
      <c r="I53" s="849">
        <f t="shared" si="20"/>
        <v>0</v>
      </c>
      <c r="J53" s="756"/>
      <c r="K53" s="756"/>
      <c r="M53" s="743">
        <f t="shared" si="21"/>
        <v>45</v>
      </c>
      <c r="N53" s="693">
        <f t="shared" si="22"/>
        <v>0</v>
      </c>
      <c r="O53" s="850" t="e">
        <f t="shared" si="23"/>
        <v>#DIV/0!</v>
      </c>
      <c r="P53" s="850" t="e">
        <f t="shared" si="24"/>
        <v>#DIV/0!</v>
      </c>
      <c r="R53" s="851">
        <f t="shared" si="25"/>
        <v>0</v>
      </c>
      <c r="S53" s="850">
        <f t="shared" si="26"/>
        <v>0</v>
      </c>
      <c r="T53" s="852">
        <f t="shared" si="27"/>
        <v>0</v>
      </c>
      <c r="U53" s="851">
        <f t="shared" si="28"/>
        <v>0</v>
      </c>
      <c r="V53" s="693" t="e">
        <f t="shared" si="29"/>
        <v>#DIV/0!</v>
      </c>
      <c r="W53" s="853" t="e">
        <f t="shared" si="30"/>
        <v>#DIV/0!</v>
      </c>
    </row>
    <row r="54" spans="2:23" x14ac:dyDescent="0.25">
      <c r="B54" s="743">
        <f t="shared" si="31"/>
        <v>46</v>
      </c>
      <c r="C54" s="771"/>
      <c r="E54" s="847" t="e">
        <f t="shared" si="17"/>
        <v>#DIV/0!</v>
      </c>
      <c r="F54" s="848" t="e">
        <f t="shared" si="18"/>
        <v>#DIV/0!</v>
      </c>
      <c r="G54" s="652"/>
      <c r="H54" s="744">
        <f t="shared" si="19"/>
        <v>46</v>
      </c>
      <c r="I54" s="849">
        <f t="shared" si="20"/>
        <v>0</v>
      </c>
      <c r="J54" s="756"/>
      <c r="K54" s="756"/>
      <c r="M54" s="743">
        <f t="shared" si="21"/>
        <v>46</v>
      </c>
      <c r="N54" s="693">
        <f t="shared" si="22"/>
        <v>0</v>
      </c>
      <c r="O54" s="850" t="e">
        <f t="shared" si="23"/>
        <v>#DIV/0!</v>
      </c>
      <c r="P54" s="850" t="e">
        <f t="shared" si="24"/>
        <v>#DIV/0!</v>
      </c>
      <c r="R54" s="851">
        <f t="shared" si="25"/>
        <v>0</v>
      </c>
      <c r="S54" s="850">
        <f t="shared" si="26"/>
        <v>0</v>
      </c>
      <c r="T54" s="852">
        <f t="shared" si="27"/>
        <v>0</v>
      </c>
      <c r="U54" s="851">
        <f t="shared" si="28"/>
        <v>0</v>
      </c>
      <c r="V54" s="693" t="e">
        <f t="shared" si="29"/>
        <v>#DIV/0!</v>
      </c>
      <c r="W54" s="853" t="e">
        <f t="shared" si="30"/>
        <v>#DIV/0!</v>
      </c>
    </row>
    <row r="55" spans="2:23" x14ac:dyDescent="0.25">
      <c r="B55" s="743">
        <f t="shared" si="31"/>
        <v>47</v>
      </c>
      <c r="C55" s="771"/>
      <c r="E55" s="847" t="e">
        <f t="shared" si="17"/>
        <v>#DIV/0!</v>
      </c>
      <c r="F55" s="848" t="e">
        <f t="shared" si="18"/>
        <v>#DIV/0!</v>
      </c>
      <c r="G55" s="652"/>
      <c r="H55" s="744">
        <f t="shared" si="19"/>
        <v>47</v>
      </c>
      <c r="I55" s="849">
        <f t="shared" si="20"/>
        <v>0</v>
      </c>
      <c r="J55" s="756"/>
      <c r="K55" s="756"/>
      <c r="M55" s="743">
        <f t="shared" si="21"/>
        <v>47</v>
      </c>
      <c r="N55" s="693">
        <f t="shared" si="22"/>
        <v>0</v>
      </c>
      <c r="O55" s="850" t="e">
        <f t="shared" si="23"/>
        <v>#DIV/0!</v>
      </c>
      <c r="P55" s="850" t="e">
        <f t="shared" si="24"/>
        <v>#DIV/0!</v>
      </c>
      <c r="R55" s="851">
        <f t="shared" si="25"/>
        <v>0</v>
      </c>
      <c r="S55" s="850">
        <f t="shared" si="26"/>
        <v>0</v>
      </c>
      <c r="T55" s="852">
        <f t="shared" si="27"/>
        <v>0</v>
      </c>
      <c r="U55" s="851">
        <f t="shared" si="28"/>
        <v>0</v>
      </c>
      <c r="V55" s="693" t="e">
        <f t="shared" si="29"/>
        <v>#DIV/0!</v>
      </c>
      <c r="W55" s="853" t="e">
        <f t="shared" si="30"/>
        <v>#DIV/0!</v>
      </c>
    </row>
    <row r="56" spans="2:23" x14ac:dyDescent="0.25">
      <c r="B56" s="743">
        <f t="shared" si="31"/>
        <v>48</v>
      </c>
      <c r="C56" s="771"/>
      <c r="E56" s="847" t="e">
        <f t="shared" si="17"/>
        <v>#DIV/0!</v>
      </c>
      <c r="F56" s="848" t="e">
        <f t="shared" si="18"/>
        <v>#DIV/0!</v>
      </c>
      <c r="G56" s="652"/>
      <c r="H56" s="744">
        <f t="shared" si="19"/>
        <v>48</v>
      </c>
      <c r="I56" s="849">
        <f t="shared" si="20"/>
        <v>0</v>
      </c>
      <c r="J56" s="756"/>
      <c r="K56" s="756"/>
      <c r="M56" s="743">
        <f t="shared" si="21"/>
        <v>48</v>
      </c>
      <c r="N56" s="693">
        <f t="shared" si="22"/>
        <v>0</v>
      </c>
      <c r="O56" s="850" t="e">
        <f t="shared" si="23"/>
        <v>#DIV/0!</v>
      </c>
      <c r="P56" s="850" t="e">
        <f t="shared" si="24"/>
        <v>#DIV/0!</v>
      </c>
      <c r="R56" s="851">
        <f t="shared" si="25"/>
        <v>0</v>
      </c>
      <c r="S56" s="850">
        <f t="shared" si="26"/>
        <v>0</v>
      </c>
      <c r="T56" s="852">
        <f t="shared" si="27"/>
        <v>0</v>
      </c>
      <c r="U56" s="851">
        <f t="shared" si="28"/>
        <v>0</v>
      </c>
      <c r="V56" s="693" t="e">
        <f t="shared" si="29"/>
        <v>#DIV/0!</v>
      </c>
      <c r="W56" s="853" t="e">
        <f t="shared" si="30"/>
        <v>#DIV/0!</v>
      </c>
    </row>
    <row r="57" spans="2:23" x14ac:dyDescent="0.25">
      <c r="B57" s="743">
        <f t="shared" si="31"/>
        <v>49</v>
      </c>
      <c r="C57" s="771"/>
      <c r="E57" s="847" t="e">
        <f t="shared" si="17"/>
        <v>#DIV/0!</v>
      </c>
      <c r="F57" s="848" t="e">
        <f t="shared" si="18"/>
        <v>#DIV/0!</v>
      </c>
      <c r="G57" s="652"/>
      <c r="H57" s="744">
        <f t="shared" si="19"/>
        <v>49</v>
      </c>
      <c r="I57" s="849">
        <f t="shared" si="20"/>
        <v>0</v>
      </c>
      <c r="J57" s="756"/>
      <c r="K57" s="756"/>
      <c r="M57" s="743">
        <f t="shared" si="21"/>
        <v>49</v>
      </c>
      <c r="N57" s="693">
        <f t="shared" si="22"/>
        <v>0</v>
      </c>
      <c r="O57" s="850" t="e">
        <f t="shared" si="23"/>
        <v>#DIV/0!</v>
      </c>
      <c r="P57" s="850" t="e">
        <f t="shared" si="24"/>
        <v>#DIV/0!</v>
      </c>
      <c r="R57" s="851">
        <f t="shared" si="25"/>
        <v>0</v>
      </c>
      <c r="S57" s="850">
        <f t="shared" si="26"/>
        <v>0</v>
      </c>
      <c r="T57" s="852">
        <f t="shared" si="27"/>
        <v>0</v>
      </c>
      <c r="U57" s="851">
        <f t="shared" si="28"/>
        <v>0</v>
      </c>
      <c r="V57" s="693" t="e">
        <f t="shared" si="29"/>
        <v>#DIV/0!</v>
      </c>
      <c r="W57" s="853" t="e">
        <f t="shared" si="30"/>
        <v>#DIV/0!</v>
      </c>
    </row>
    <row r="58" spans="2:23" x14ac:dyDescent="0.25">
      <c r="B58" s="743">
        <f t="shared" si="31"/>
        <v>50</v>
      </c>
      <c r="C58" s="771"/>
      <c r="E58" s="847" t="e">
        <f t="shared" si="17"/>
        <v>#DIV/0!</v>
      </c>
      <c r="F58" s="848" t="e">
        <f t="shared" si="18"/>
        <v>#DIV/0!</v>
      </c>
      <c r="G58" s="652"/>
      <c r="H58" s="744">
        <f t="shared" si="19"/>
        <v>50</v>
      </c>
      <c r="I58" s="849">
        <f t="shared" si="20"/>
        <v>0</v>
      </c>
      <c r="J58" s="756"/>
      <c r="K58" s="756"/>
      <c r="M58" s="743">
        <f t="shared" si="21"/>
        <v>50</v>
      </c>
      <c r="N58" s="693">
        <f t="shared" si="22"/>
        <v>0</v>
      </c>
      <c r="O58" s="850" t="e">
        <f t="shared" si="23"/>
        <v>#DIV/0!</v>
      </c>
      <c r="P58" s="850" t="e">
        <f t="shared" si="24"/>
        <v>#DIV/0!</v>
      </c>
      <c r="R58" s="851">
        <f t="shared" si="25"/>
        <v>0</v>
      </c>
      <c r="S58" s="850">
        <f t="shared" si="26"/>
        <v>0</v>
      </c>
      <c r="T58" s="852">
        <f t="shared" si="27"/>
        <v>0</v>
      </c>
      <c r="U58" s="851">
        <f t="shared" si="28"/>
        <v>0</v>
      </c>
      <c r="V58" s="693" t="e">
        <f t="shared" si="29"/>
        <v>#DIV/0!</v>
      </c>
      <c r="W58" s="853" t="e">
        <f t="shared" si="30"/>
        <v>#DIV/0!</v>
      </c>
    </row>
    <row r="59" spans="2:23" x14ac:dyDescent="0.25">
      <c r="B59" s="743">
        <f t="shared" si="31"/>
        <v>51</v>
      </c>
      <c r="C59" s="771"/>
      <c r="E59" s="847" t="e">
        <f t="shared" si="17"/>
        <v>#DIV/0!</v>
      </c>
      <c r="F59" s="848" t="e">
        <f t="shared" si="18"/>
        <v>#DIV/0!</v>
      </c>
      <c r="G59" s="652"/>
      <c r="H59" s="744">
        <f t="shared" si="19"/>
        <v>51</v>
      </c>
      <c r="I59" s="849">
        <f t="shared" si="20"/>
        <v>0</v>
      </c>
      <c r="J59" s="756"/>
      <c r="K59" s="756"/>
      <c r="M59" s="743">
        <f t="shared" si="21"/>
        <v>51</v>
      </c>
      <c r="N59" s="693">
        <f t="shared" si="22"/>
        <v>0</v>
      </c>
      <c r="O59" s="850" t="e">
        <f t="shared" si="23"/>
        <v>#DIV/0!</v>
      </c>
      <c r="P59" s="850" t="e">
        <f t="shared" si="24"/>
        <v>#DIV/0!</v>
      </c>
      <c r="R59" s="851">
        <f t="shared" si="25"/>
        <v>0</v>
      </c>
      <c r="S59" s="850">
        <f t="shared" si="26"/>
        <v>0</v>
      </c>
      <c r="T59" s="852">
        <f t="shared" si="27"/>
        <v>0</v>
      </c>
      <c r="U59" s="851">
        <f t="shared" si="28"/>
        <v>0</v>
      </c>
      <c r="V59" s="693" t="e">
        <f t="shared" si="29"/>
        <v>#DIV/0!</v>
      </c>
      <c r="W59" s="853" t="e">
        <f t="shared" si="30"/>
        <v>#DIV/0!</v>
      </c>
    </row>
    <row r="60" spans="2:23" x14ac:dyDescent="0.25">
      <c r="B60" s="743">
        <f t="shared" si="31"/>
        <v>52</v>
      </c>
      <c r="C60" s="771"/>
      <c r="E60" s="847" t="e">
        <f t="shared" si="17"/>
        <v>#DIV/0!</v>
      </c>
      <c r="F60" s="848" t="e">
        <f t="shared" si="18"/>
        <v>#DIV/0!</v>
      </c>
      <c r="G60" s="652"/>
      <c r="H60" s="744">
        <f t="shared" si="19"/>
        <v>52</v>
      </c>
      <c r="I60" s="849">
        <f t="shared" si="20"/>
        <v>0</v>
      </c>
      <c r="J60" s="756"/>
      <c r="K60" s="756"/>
      <c r="M60" s="743">
        <f t="shared" si="21"/>
        <v>52</v>
      </c>
      <c r="N60" s="693">
        <f t="shared" si="22"/>
        <v>0</v>
      </c>
      <c r="O60" s="850" t="e">
        <f t="shared" si="23"/>
        <v>#DIV/0!</v>
      </c>
      <c r="P60" s="850" t="e">
        <f t="shared" si="24"/>
        <v>#DIV/0!</v>
      </c>
      <c r="R60" s="851">
        <f t="shared" si="25"/>
        <v>0</v>
      </c>
      <c r="S60" s="850">
        <f t="shared" si="26"/>
        <v>0</v>
      </c>
      <c r="T60" s="852">
        <f t="shared" si="27"/>
        <v>0</v>
      </c>
      <c r="U60" s="851">
        <f t="shared" si="28"/>
        <v>0</v>
      </c>
      <c r="V60" s="693" t="e">
        <f t="shared" si="29"/>
        <v>#DIV/0!</v>
      </c>
      <c r="W60" s="853" t="e">
        <f t="shared" si="30"/>
        <v>#DIV/0!</v>
      </c>
    </row>
    <row r="61" spans="2:23" x14ac:dyDescent="0.25">
      <c r="B61" s="743">
        <f t="shared" si="31"/>
        <v>53</v>
      </c>
      <c r="C61" s="771"/>
      <c r="E61" s="847" t="e">
        <f t="shared" si="17"/>
        <v>#DIV/0!</v>
      </c>
      <c r="F61" s="848" t="e">
        <f t="shared" si="18"/>
        <v>#DIV/0!</v>
      </c>
      <c r="G61" s="652"/>
      <c r="H61" s="744">
        <f t="shared" si="19"/>
        <v>53</v>
      </c>
      <c r="I61" s="849">
        <f t="shared" si="20"/>
        <v>0</v>
      </c>
      <c r="J61" s="756"/>
      <c r="K61" s="756"/>
      <c r="M61" s="743">
        <f t="shared" si="21"/>
        <v>53</v>
      </c>
      <c r="N61" s="693">
        <f t="shared" si="22"/>
        <v>0</v>
      </c>
      <c r="O61" s="850" t="e">
        <f t="shared" si="23"/>
        <v>#DIV/0!</v>
      </c>
      <c r="P61" s="850" t="e">
        <f t="shared" si="24"/>
        <v>#DIV/0!</v>
      </c>
      <c r="R61" s="851">
        <f t="shared" si="25"/>
        <v>0</v>
      </c>
      <c r="S61" s="850">
        <f t="shared" si="26"/>
        <v>0</v>
      </c>
      <c r="T61" s="852">
        <f t="shared" si="27"/>
        <v>0</v>
      </c>
      <c r="U61" s="851">
        <f t="shared" si="28"/>
        <v>0</v>
      </c>
      <c r="V61" s="693" t="e">
        <f t="shared" si="29"/>
        <v>#DIV/0!</v>
      </c>
      <c r="W61" s="853" t="e">
        <f t="shared" si="30"/>
        <v>#DIV/0!</v>
      </c>
    </row>
    <row r="62" spans="2:23" x14ac:dyDescent="0.25">
      <c r="B62" s="743">
        <f t="shared" si="31"/>
        <v>54</v>
      </c>
      <c r="C62" s="771"/>
      <c r="E62" s="847" t="e">
        <f t="shared" si="17"/>
        <v>#DIV/0!</v>
      </c>
      <c r="F62" s="848" t="e">
        <f t="shared" si="18"/>
        <v>#DIV/0!</v>
      </c>
      <c r="G62" s="652"/>
      <c r="H62" s="744">
        <f t="shared" si="19"/>
        <v>54</v>
      </c>
      <c r="I62" s="849">
        <f t="shared" si="20"/>
        <v>0</v>
      </c>
      <c r="J62" s="756"/>
      <c r="K62" s="756"/>
      <c r="M62" s="743">
        <f t="shared" si="21"/>
        <v>54</v>
      </c>
      <c r="N62" s="693">
        <f t="shared" si="22"/>
        <v>0</v>
      </c>
      <c r="O62" s="850" t="e">
        <f t="shared" si="23"/>
        <v>#DIV/0!</v>
      </c>
      <c r="P62" s="850" t="e">
        <f t="shared" si="24"/>
        <v>#DIV/0!</v>
      </c>
      <c r="R62" s="851">
        <f t="shared" si="25"/>
        <v>0</v>
      </c>
      <c r="S62" s="850">
        <f t="shared" si="26"/>
        <v>0</v>
      </c>
      <c r="T62" s="852">
        <f t="shared" si="27"/>
        <v>0</v>
      </c>
      <c r="U62" s="851">
        <f t="shared" si="28"/>
        <v>0</v>
      </c>
      <c r="V62" s="693" t="e">
        <f t="shared" si="29"/>
        <v>#DIV/0!</v>
      </c>
      <c r="W62" s="853" t="e">
        <f t="shared" si="30"/>
        <v>#DIV/0!</v>
      </c>
    </row>
    <row r="63" spans="2:23" x14ac:dyDescent="0.25">
      <c r="B63" s="743">
        <f t="shared" si="31"/>
        <v>55</v>
      </c>
      <c r="C63" s="771"/>
      <c r="E63" s="847" t="e">
        <f t="shared" si="17"/>
        <v>#DIV/0!</v>
      </c>
      <c r="F63" s="848" t="e">
        <f t="shared" si="18"/>
        <v>#DIV/0!</v>
      </c>
      <c r="G63" s="652"/>
      <c r="H63" s="744">
        <f t="shared" si="19"/>
        <v>55</v>
      </c>
      <c r="I63" s="849">
        <f t="shared" si="20"/>
        <v>0</v>
      </c>
      <c r="J63" s="756"/>
      <c r="K63" s="756"/>
      <c r="M63" s="743">
        <f t="shared" si="21"/>
        <v>55</v>
      </c>
      <c r="N63" s="693">
        <f t="shared" si="22"/>
        <v>0</v>
      </c>
      <c r="O63" s="850" t="e">
        <f t="shared" si="23"/>
        <v>#DIV/0!</v>
      </c>
      <c r="P63" s="850" t="e">
        <f t="shared" si="24"/>
        <v>#DIV/0!</v>
      </c>
      <c r="R63" s="851">
        <f t="shared" si="25"/>
        <v>0</v>
      </c>
      <c r="S63" s="850">
        <f t="shared" si="26"/>
        <v>0</v>
      </c>
      <c r="T63" s="852">
        <f t="shared" si="27"/>
        <v>0</v>
      </c>
      <c r="U63" s="851">
        <f t="shared" si="28"/>
        <v>0</v>
      </c>
      <c r="V63" s="693" t="e">
        <f t="shared" si="29"/>
        <v>#DIV/0!</v>
      </c>
      <c r="W63" s="853" t="e">
        <f t="shared" si="30"/>
        <v>#DIV/0!</v>
      </c>
    </row>
    <row r="64" spans="2:23" x14ac:dyDescent="0.25">
      <c r="B64" s="743">
        <f t="shared" ref="B64:B82" si="32">B63+1</f>
        <v>56</v>
      </c>
      <c r="C64" s="771"/>
      <c r="E64" s="847" t="e">
        <f t="shared" ref="E64:E82" si="33">J64/C64-1</f>
        <v>#DIV/0!</v>
      </c>
      <c r="F64" s="848" t="e">
        <f t="shared" ref="F64:F82" si="34">K64/C64-1</f>
        <v>#DIV/0!</v>
      </c>
      <c r="G64" s="652"/>
      <c r="H64" s="744">
        <f t="shared" ref="H64:H82" si="35">B64</f>
        <v>56</v>
      </c>
      <c r="I64" s="849">
        <f t="shared" ref="I64:I82" si="36">C64</f>
        <v>0</v>
      </c>
      <c r="J64" s="756"/>
      <c r="K64" s="756"/>
      <c r="M64" s="743">
        <f t="shared" ref="M64:M82" si="37">H64</f>
        <v>56</v>
      </c>
      <c r="N64" s="693">
        <f t="shared" ref="N64:N82" si="38">I64+$P$7/10000</f>
        <v>0</v>
      </c>
      <c r="O64" s="850" t="e">
        <f t="shared" ref="O64:O82" si="39">N64*(1+E64)</f>
        <v>#DIV/0!</v>
      </c>
      <c r="P64" s="850" t="e">
        <f t="shared" ref="P64:P82" si="40">N64*(1-F64)</f>
        <v>#DIV/0!</v>
      </c>
      <c r="R64" s="851">
        <f t="shared" ref="R64:R82" si="41">((1+I64)^$H64)/((1+I63)^$H63)-1</f>
        <v>0</v>
      </c>
      <c r="S64" s="850">
        <f t="shared" ref="S64:S82" si="42">((1+J64)^$H64)/((1+J63)^$H63)-1</f>
        <v>0</v>
      </c>
      <c r="T64" s="852">
        <f t="shared" ref="T64:T82" si="43">((1+K64)^$H64)/((1+K63)^$H63)-1</f>
        <v>0</v>
      </c>
      <c r="U64" s="851">
        <f t="shared" ref="U64:U82" si="44">((1+N64)^$H64)/((1+N63)^$H63)-1</f>
        <v>0</v>
      </c>
      <c r="V64" s="693" t="e">
        <f t="shared" ref="V64:V82" si="45">((1+O64)^$H64)/((1+O63)^$H63)-1</f>
        <v>#DIV/0!</v>
      </c>
      <c r="W64" s="853" t="e">
        <f t="shared" ref="W64:W82" si="46">((1+P64)^$H64)/((1+P63)^$H63)-1</f>
        <v>#DIV/0!</v>
      </c>
    </row>
    <row r="65" spans="2:23" x14ac:dyDescent="0.25">
      <c r="B65" s="743">
        <f t="shared" si="32"/>
        <v>57</v>
      </c>
      <c r="C65" s="771"/>
      <c r="E65" s="847" t="e">
        <f t="shared" si="33"/>
        <v>#DIV/0!</v>
      </c>
      <c r="F65" s="848" t="e">
        <f t="shared" si="34"/>
        <v>#DIV/0!</v>
      </c>
      <c r="G65" s="652"/>
      <c r="H65" s="744">
        <f t="shared" si="35"/>
        <v>57</v>
      </c>
      <c r="I65" s="849">
        <f t="shared" si="36"/>
        <v>0</v>
      </c>
      <c r="J65" s="756"/>
      <c r="K65" s="756"/>
      <c r="M65" s="743">
        <f t="shared" si="37"/>
        <v>57</v>
      </c>
      <c r="N65" s="693">
        <f t="shared" si="38"/>
        <v>0</v>
      </c>
      <c r="O65" s="850" t="e">
        <f t="shared" si="39"/>
        <v>#DIV/0!</v>
      </c>
      <c r="P65" s="850" t="e">
        <f t="shared" si="40"/>
        <v>#DIV/0!</v>
      </c>
      <c r="R65" s="851">
        <f t="shared" si="41"/>
        <v>0</v>
      </c>
      <c r="S65" s="850">
        <f t="shared" si="42"/>
        <v>0</v>
      </c>
      <c r="T65" s="852">
        <f t="shared" si="43"/>
        <v>0</v>
      </c>
      <c r="U65" s="851">
        <f t="shared" si="44"/>
        <v>0</v>
      </c>
      <c r="V65" s="693" t="e">
        <f t="shared" si="45"/>
        <v>#DIV/0!</v>
      </c>
      <c r="W65" s="853" t="e">
        <f t="shared" si="46"/>
        <v>#DIV/0!</v>
      </c>
    </row>
    <row r="66" spans="2:23" x14ac:dyDescent="0.25">
      <c r="B66" s="743">
        <f t="shared" si="32"/>
        <v>58</v>
      </c>
      <c r="C66" s="771"/>
      <c r="E66" s="847" t="e">
        <f t="shared" si="33"/>
        <v>#DIV/0!</v>
      </c>
      <c r="F66" s="848" t="e">
        <f t="shared" si="34"/>
        <v>#DIV/0!</v>
      </c>
      <c r="G66" s="652"/>
      <c r="H66" s="744">
        <f t="shared" si="35"/>
        <v>58</v>
      </c>
      <c r="I66" s="849">
        <f t="shared" si="36"/>
        <v>0</v>
      </c>
      <c r="J66" s="756"/>
      <c r="K66" s="756"/>
      <c r="M66" s="743">
        <f t="shared" si="37"/>
        <v>58</v>
      </c>
      <c r="N66" s="693">
        <f t="shared" si="38"/>
        <v>0</v>
      </c>
      <c r="O66" s="850" t="e">
        <f t="shared" si="39"/>
        <v>#DIV/0!</v>
      </c>
      <c r="P66" s="850" t="e">
        <f t="shared" si="40"/>
        <v>#DIV/0!</v>
      </c>
      <c r="R66" s="851">
        <f t="shared" si="41"/>
        <v>0</v>
      </c>
      <c r="S66" s="850">
        <f t="shared" si="42"/>
        <v>0</v>
      </c>
      <c r="T66" s="852">
        <f t="shared" si="43"/>
        <v>0</v>
      </c>
      <c r="U66" s="851">
        <f t="shared" si="44"/>
        <v>0</v>
      </c>
      <c r="V66" s="693" t="e">
        <f t="shared" si="45"/>
        <v>#DIV/0!</v>
      </c>
      <c r="W66" s="853" t="e">
        <f t="shared" si="46"/>
        <v>#DIV/0!</v>
      </c>
    </row>
    <row r="67" spans="2:23" x14ac:dyDescent="0.25">
      <c r="B67" s="743">
        <f t="shared" si="32"/>
        <v>59</v>
      </c>
      <c r="C67" s="771"/>
      <c r="E67" s="847" t="e">
        <f t="shared" si="33"/>
        <v>#DIV/0!</v>
      </c>
      <c r="F67" s="848" t="e">
        <f t="shared" si="34"/>
        <v>#DIV/0!</v>
      </c>
      <c r="G67" s="652"/>
      <c r="H67" s="744">
        <f t="shared" si="35"/>
        <v>59</v>
      </c>
      <c r="I67" s="849">
        <f t="shared" si="36"/>
        <v>0</v>
      </c>
      <c r="J67" s="756"/>
      <c r="K67" s="756"/>
      <c r="M67" s="743">
        <f t="shared" si="37"/>
        <v>59</v>
      </c>
      <c r="N67" s="693">
        <f t="shared" si="38"/>
        <v>0</v>
      </c>
      <c r="O67" s="850" t="e">
        <f t="shared" si="39"/>
        <v>#DIV/0!</v>
      </c>
      <c r="P67" s="850" t="e">
        <f t="shared" si="40"/>
        <v>#DIV/0!</v>
      </c>
      <c r="R67" s="851">
        <f t="shared" si="41"/>
        <v>0</v>
      </c>
      <c r="S67" s="850">
        <f t="shared" si="42"/>
        <v>0</v>
      </c>
      <c r="T67" s="852">
        <f t="shared" si="43"/>
        <v>0</v>
      </c>
      <c r="U67" s="851">
        <f t="shared" si="44"/>
        <v>0</v>
      </c>
      <c r="V67" s="693" t="e">
        <f t="shared" si="45"/>
        <v>#DIV/0!</v>
      </c>
      <c r="W67" s="853" t="e">
        <f t="shared" si="46"/>
        <v>#DIV/0!</v>
      </c>
    </row>
    <row r="68" spans="2:23" x14ac:dyDescent="0.25">
      <c r="B68" s="743">
        <f t="shared" si="32"/>
        <v>60</v>
      </c>
      <c r="C68" s="771"/>
      <c r="E68" s="847" t="e">
        <f t="shared" si="33"/>
        <v>#DIV/0!</v>
      </c>
      <c r="F68" s="848" t="e">
        <f t="shared" si="34"/>
        <v>#DIV/0!</v>
      </c>
      <c r="G68" s="652"/>
      <c r="H68" s="744">
        <f t="shared" si="35"/>
        <v>60</v>
      </c>
      <c r="I68" s="849">
        <f t="shared" si="36"/>
        <v>0</v>
      </c>
      <c r="J68" s="756"/>
      <c r="K68" s="756"/>
      <c r="M68" s="743">
        <f t="shared" si="37"/>
        <v>60</v>
      </c>
      <c r="N68" s="693">
        <f t="shared" si="38"/>
        <v>0</v>
      </c>
      <c r="O68" s="850" t="e">
        <f t="shared" si="39"/>
        <v>#DIV/0!</v>
      </c>
      <c r="P68" s="850" t="e">
        <f t="shared" si="40"/>
        <v>#DIV/0!</v>
      </c>
      <c r="R68" s="851">
        <f t="shared" si="41"/>
        <v>0</v>
      </c>
      <c r="S68" s="850">
        <f t="shared" si="42"/>
        <v>0</v>
      </c>
      <c r="T68" s="852">
        <f t="shared" si="43"/>
        <v>0</v>
      </c>
      <c r="U68" s="851">
        <f t="shared" si="44"/>
        <v>0</v>
      </c>
      <c r="V68" s="693" t="e">
        <f t="shared" si="45"/>
        <v>#DIV/0!</v>
      </c>
      <c r="W68" s="853" t="e">
        <f t="shared" si="46"/>
        <v>#DIV/0!</v>
      </c>
    </row>
    <row r="69" spans="2:23" x14ac:dyDescent="0.25">
      <c r="B69" s="743">
        <f t="shared" si="32"/>
        <v>61</v>
      </c>
      <c r="C69" s="771"/>
      <c r="E69" s="847" t="e">
        <f t="shared" si="33"/>
        <v>#DIV/0!</v>
      </c>
      <c r="F69" s="848" t="e">
        <f t="shared" si="34"/>
        <v>#DIV/0!</v>
      </c>
      <c r="G69" s="652"/>
      <c r="H69" s="744">
        <f t="shared" si="35"/>
        <v>61</v>
      </c>
      <c r="I69" s="849">
        <f t="shared" si="36"/>
        <v>0</v>
      </c>
      <c r="J69" s="756"/>
      <c r="K69" s="756"/>
      <c r="M69" s="743">
        <f t="shared" si="37"/>
        <v>61</v>
      </c>
      <c r="N69" s="693">
        <f t="shared" si="38"/>
        <v>0</v>
      </c>
      <c r="O69" s="850" t="e">
        <f t="shared" si="39"/>
        <v>#DIV/0!</v>
      </c>
      <c r="P69" s="850" t="e">
        <f t="shared" si="40"/>
        <v>#DIV/0!</v>
      </c>
      <c r="R69" s="851">
        <f t="shared" si="41"/>
        <v>0</v>
      </c>
      <c r="S69" s="850">
        <f t="shared" si="42"/>
        <v>0</v>
      </c>
      <c r="T69" s="852">
        <f t="shared" si="43"/>
        <v>0</v>
      </c>
      <c r="U69" s="851">
        <f t="shared" si="44"/>
        <v>0</v>
      </c>
      <c r="V69" s="693" t="e">
        <f t="shared" si="45"/>
        <v>#DIV/0!</v>
      </c>
      <c r="W69" s="853" t="e">
        <f t="shared" si="46"/>
        <v>#DIV/0!</v>
      </c>
    </row>
    <row r="70" spans="2:23" x14ac:dyDescent="0.25">
      <c r="B70" s="743">
        <f t="shared" si="32"/>
        <v>62</v>
      </c>
      <c r="C70" s="771"/>
      <c r="E70" s="847" t="e">
        <f t="shared" si="33"/>
        <v>#DIV/0!</v>
      </c>
      <c r="F70" s="848" t="e">
        <f t="shared" si="34"/>
        <v>#DIV/0!</v>
      </c>
      <c r="G70" s="652"/>
      <c r="H70" s="744">
        <f t="shared" si="35"/>
        <v>62</v>
      </c>
      <c r="I70" s="849">
        <f t="shared" si="36"/>
        <v>0</v>
      </c>
      <c r="J70" s="756"/>
      <c r="K70" s="756"/>
      <c r="M70" s="743">
        <f t="shared" si="37"/>
        <v>62</v>
      </c>
      <c r="N70" s="693">
        <f t="shared" si="38"/>
        <v>0</v>
      </c>
      <c r="O70" s="850" t="e">
        <f t="shared" si="39"/>
        <v>#DIV/0!</v>
      </c>
      <c r="P70" s="850" t="e">
        <f t="shared" si="40"/>
        <v>#DIV/0!</v>
      </c>
      <c r="R70" s="851">
        <f t="shared" si="41"/>
        <v>0</v>
      </c>
      <c r="S70" s="850">
        <f t="shared" si="42"/>
        <v>0</v>
      </c>
      <c r="T70" s="852">
        <f t="shared" si="43"/>
        <v>0</v>
      </c>
      <c r="U70" s="851">
        <f t="shared" si="44"/>
        <v>0</v>
      </c>
      <c r="V70" s="693" t="e">
        <f t="shared" si="45"/>
        <v>#DIV/0!</v>
      </c>
      <c r="W70" s="853" t="e">
        <f t="shared" si="46"/>
        <v>#DIV/0!</v>
      </c>
    </row>
    <row r="71" spans="2:23" x14ac:dyDescent="0.25">
      <c r="B71" s="743">
        <f t="shared" si="32"/>
        <v>63</v>
      </c>
      <c r="C71" s="771"/>
      <c r="E71" s="847" t="e">
        <f t="shared" si="33"/>
        <v>#DIV/0!</v>
      </c>
      <c r="F71" s="848" t="e">
        <f t="shared" si="34"/>
        <v>#DIV/0!</v>
      </c>
      <c r="G71" s="652"/>
      <c r="H71" s="744">
        <f t="shared" si="35"/>
        <v>63</v>
      </c>
      <c r="I71" s="849">
        <f t="shared" si="36"/>
        <v>0</v>
      </c>
      <c r="J71" s="756"/>
      <c r="K71" s="756"/>
      <c r="M71" s="743">
        <f t="shared" si="37"/>
        <v>63</v>
      </c>
      <c r="N71" s="693">
        <f t="shared" si="38"/>
        <v>0</v>
      </c>
      <c r="O71" s="850" t="e">
        <f t="shared" si="39"/>
        <v>#DIV/0!</v>
      </c>
      <c r="P71" s="850" t="e">
        <f t="shared" si="40"/>
        <v>#DIV/0!</v>
      </c>
      <c r="R71" s="851">
        <f t="shared" si="41"/>
        <v>0</v>
      </c>
      <c r="S71" s="850">
        <f t="shared" si="42"/>
        <v>0</v>
      </c>
      <c r="T71" s="852">
        <f t="shared" si="43"/>
        <v>0</v>
      </c>
      <c r="U71" s="851">
        <f t="shared" si="44"/>
        <v>0</v>
      </c>
      <c r="V71" s="693" t="e">
        <f t="shared" si="45"/>
        <v>#DIV/0!</v>
      </c>
      <c r="W71" s="853" t="e">
        <f t="shared" si="46"/>
        <v>#DIV/0!</v>
      </c>
    </row>
    <row r="72" spans="2:23" x14ac:dyDescent="0.25">
      <c r="B72" s="743">
        <f t="shared" si="32"/>
        <v>64</v>
      </c>
      <c r="C72" s="771"/>
      <c r="E72" s="847" t="e">
        <f t="shared" si="33"/>
        <v>#DIV/0!</v>
      </c>
      <c r="F72" s="848" t="e">
        <f t="shared" si="34"/>
        <v>#DIV/0!</v>
      </c>
      <c r="G72" s="652"/>
      <c r="H72" s="744">
        <f t="shared" si="35"/>
        <v>64</v>
      </c>
      <c r="I72" s="849">
        <f t="shared" si="36"/>
        <v>0</v>
      </c>
      <c r="J72" s="756"/>
      <c r="K72" s="756"/>
      <c r="M72" s="743">
        <f t="shared" si="37"/>
        <v>64</v>
      </c>
      <c r="N72" s="693">
        <f t="shared" si="38"/>
        <v>0</v>
      </c>
      <c r="O72" s="850" t="e">
        <f t="shared" si="39"/>
        <v>#DIV/0!</v>
      </c>
      <c r="P72" s="850" t="e">
        <f t="shared" si="40"/>
        <v>#DIV/0!</v>
      </c>
      <c r="R72" s="851">
        <f t="shared" si="41"/>
        <v>0</v>
      </c>
      <c r="S72" s="850">
        <f t="shared" si="42"/>
        <v>0</v>
      </c>
      <c r="T72" s="852">
        <f t="shared" si="43"/>
        <v>0</v>
      </c>
      <c r="U72" s="851">
        <f t="shared" si="44"/>
        <v>0</v>
      </c>
      <c r="V72" s="693" t="e">
        <f t="shared" si="45"/>
        <v>#DIV/0!</v>
      </c>
      <c r="W72" s="853" t="e">
        <f t="shared" si="46"/>
        <v>#DIV/0!</v>
      </c>
    </row>
    <row r="73" spans="2:23" x14ac:dyDescent="0.25">
      <c r="B73" s="743">
        <f t="shared" si="32"/>
        <v>65</v>
      </c>
      <c r="C73" s="771"/>
      <c r="E73" s="847" t="e">
        <f t="shared" si="33"/>
        <v>#DIV/0!</v>
      </c>
      <c r="F73" s="848" t="e">
        <f t="shared" si="34"/>
        <v>#DIV/0!</v>
      </c>
      <c r="G73" s="652"/>
      <c r="H73" s="744">
        <f t="shared" si="35"/>
        <v>65</v>
      </c>
      <c r="I73" s="849">
        <f t="shared" si="36"/>
        <v>0</v>
      </c>
      <c r="J73" s="756"/>
      <c r="K73" s="756"/>
      <c r="M73" s="743">
        <f t="shared" si="37"/>
        <v>65</v>
      </c>
      <c r="N73" s="693">
        <f t="shared" si="38"/>
        <v>0</v>
      </c>
      <c r="O73" s="850" t="e">
        <f t="shared" si="39"/>
        <v>#DIV/0!</v>
      </c>
      <c r="P73" s="850" t="e">
        <f t="shared" si="40"/>
        <v>#DIV/0!</v>
      </c>
      <c r="R73" s="851">
        <f t="shared" si="41"/>
        <v>0</v>
      </c>
      <c r="S73" s="850">
        <f t="shared" si="42"/>
        <v>0</v>
      </c>
      <c r="T73" s="852">
        <f t="shared" si="43"/>
        <v>0</v>
      </c>
      <c r="U73" s="851">
        <f t="shared" si="44"/>
        <v>0</v>
      </c>
      <c r="V73" s="693" t="e">
        <f t="shared" si="45"/>
        <v>#DIV/0!</v>
      </c>
      <c r="W73" s="853" t="e">
        <f t="shared" si="46"/>
        <v>#DIV/0!</v>
      </c>
    </row>
    <row r="74" spans="2:23" x14ac:dyDescent="0.25">
      <c r="B74" s="743">
        <f t="shared" si="32"/>
        <v>66</v>
      </c>
      <c r="C74" s="771"/>
      <c r="E74" s="847" t="e">
        <f t="shared" si="33"/>
        <v>#DIV/0!</v>
      </c>
      <c r="F74" s="848" t="e">
        <f t="shared" si="34"/>
        <v>#DIV/0!</v>
      </c>
      <c r="G74" s="652"/>
      <c r="H74" s="744">
        <f t="shared" si="35"/>
        <v>66</v>
      </c>
      <c r="I74" s="849">
        <f t="shared" si="36"/>
        <v>0</v>
      </c>
      <c r="J74" s="756"/>
      <c r="K74" s="756"/>
      <c r="M74" s="743">
        <f t="shared" si="37"/>
        <v>66</v>
      </c>
      <c r="N74" s="693">
        <f t="shared" si="38"/>
        <v>0</v>
      </c>
      <c r="O74" s="850" t="e">
        <f t="shared" si="39"/>
        <v>#DIV/0!</v>
      </c>
      <c r="P74" s="850" t="e">
        <f t="shared" si="40"/>
        <v>#DIV/0!</v>
      </c>
      <c r="R74" s="851">
        <f t="shared" si="41"/>
        <v>0</v>
      </c>
      <c r="S74" s="850">
        <f t="shared" si="42"/>
        <v>0</v>
      </c>
      <c r="T74" s="852">
        <f t="shared" si="43"/>
        <v>0</v>
      </c>
      <c r="U74" s="851">
        <f t="shared" si="44"/>
        <v>0</v>
      </c>
      <c r="V74" s="693" t="e">
        <f t="shared" si="45"/>
        <v>#DIV/0!</v>
      </c>
      <c r="W74" s="853" t="e">
        <f t="shared" si="46"/>
        <v>#DIV/0!</v>
      </c>
    </row>
    <row r="75" spans="2:23" x14ac:dyDescent="0.25">
      <c r="B75" s="743">
        <f t="shared" si="32"/>
        <v>67</v>
      </c>
      <c r="C75" s="771"/>
      <c r="E75" s="847" t="e">
        <f t="shared" si="33"/>
        <v>#DIV/0!</v>
      </c>
      <c r="F75" s="848" t="e">
        <f t="shared" si="34"/>
        <v>#DIV/0!</v>
      </c>
      <c r="G75" s="652"/>
      <c r="H75" s="744">
        <f t="shared" si="35"/>
        <v>67</v>
      </c>
      <c r="I75" s="849">
        <f t="shared" si="36"/>
        <v>0</v>
      </c>
      <c r="J75" s="756"/>
      <c r="K75" s="756"/>
      <c r="M75" s="743">
        <f t="shared" si="37"/>
        <v>67</v>
      </c>
      <c r="N75" s="693">
        <f t="shared" si="38"/>
        <v>0</v>
      </c>
      <c r="O75" s="850" t="e">
        <f t="shared" si="39"/>
        <v>#DIV/0!</v>
      </c>
      <c r="P75" s="850" t="e">
        <f t="shared" si="40"/>
        <v>#DIV/0!</v>
      </c>
      <c r="R75" s="851">
        <f t="shared" si="41"/>
        <v>0</v>
      </c>
      <c r="S75" s="850">
        <f t="shared" si="42"/>
        <v>0</v>
      </c>
      <c r="T75" s="852">
        <f t="shared" si="43"/>
        <v>0</v>
      </c>
      <c r="U75" s="851">
        <f t="shared" si="44"/>
        <v>0</v>
      </c>
      <c r="V75" s="693" t="e">
        <f t="shared" si="45"/>
        <v>#DIV/0!</v>
      </c>
      <c r="W75" s="853" t="e">
        <f t="shared" si="46"/>
        <v>#DIV/0!</v>
      </c>
    </row>
    <row r="76" spans="2:23" x14ac:dyDescent="0.25">
      <c r="B76" s="743">
        <f t="shared" si="32"/>
        <v>68</v>
      </c>
      <c r="C76" s="771"/>
      <c r="E76" s="847" t="e">
        <f t="shared" si="33"/>
        <v>#DIV/0!</v>
      </c>
      <c r="F76" s="848" t="e">
        <f t="shared" si="34"/>
        <v>#DIV/0!</v>
      </c>
      <c r="G76" s="652"/>
      <c r="H76" s="744">
        <f t="shared" si="35"/>
        <v>68</v>
      </c>
      <c r="I76" s="849">
        <f t="shared" si="36"/>
        <v>0</v>
      </c>
      <c r="J76" s="756"/>
      <c r="K76" s="756"/>
      <c r="M76" s="743">
        <f t="shared" si="37"/>
        <v>68</v>
      </c>
      <c r="N76" s="693">
        <f t="shared" si="38"/>
        <v>0</v>
      </c>
      <c r="O76" s="850" t="e">
        <f t="shared" si="39"/>
        <v>#DIV/0!</v>
      </c>
      <c r="P76" s="850" t="e">
        <f t="shared" si="40"/>
        <v>#DIV/0!</v>
      </c>
      <c r="R76" s="851">
        <f t="shared" si="41"/>
        <v>0</v>
      </c>
      <c r="S76" s="850">
        <f t="shared" si="42"/>
        <v>0</v>
      </c>
      <c r="T76" s="852">
        <f t="shared" si="43"/>
        <v>0</v>
      </c>
      <c r="U76" s="851">
        <f t="shared" si="44"/>
        <v>0</v>
      </c>
      <c r="V76" s="693" t="e">
        <f t="shared" si="45"/>
        <v>#DIV/0!</v>
      </c>
      <c r="W76" s="853" t="e">
        <f t="shared" si="46"/>
        <v>#DIV/0!</v>
      </c>
    </row>
    <row r="77" spans="2:23" x14ac:dyDescent="0.25">
      <c r="B77" s="743">
        <f t="shared" si="32"/>
        <v>69</v>
      </c>
      <c r="C77" s="771"/>
      <c r="E77" s="847" t="e">
        <f t="shared" si="33"/>
        <v>#DIV/0!</v>
      </c>
      <c r="F77" s="848" t="e">
        <f t="shared" si="34"/>
        <v>#DIV/0!</v>
      </c>
      <c r="G77" s="652"/>
      <c r="H77" s="744">
        <f t="shared" si="35"/>
        <v>69</v>
      </c>
      <c r="I77" s="849">
        <f t="shared" si="36"/>
        <v>0</v>
      </c>
      <c r="J77" s="756"/>
      <c r="K77" s="756"/>
      <c r="M77" s="743">
        <f t="shared" si="37"/>
        <v>69</v>
      </c>
      <c r="N77" s="693">
        <f t="shared" si="38"/>
        <v>0</v>
      </c>
      <c r="O77" s="850" t="e">
        <f t="shared" si="39"/>
        <v>#DIV/0!</v>
      </c>
      <c r="P77" s="850" t="e">
        <f t="shared" si="40"/>
        <v>#DIV/0!</v>
      </c>
      <c r="R77" s="851">
        <f t="shared" si="41"/>
        <v>0</v>
      </c>
      <c r="S77" s="850">
        <f t="shared" si="42"/>
        <v>0</v>
      </c>
      <c r="T77" s="852">
        <f t="shared" si="43"/>
        <v>0</v>
      </c>
      <c r="U77" s="851">
        <f t="shared" si="44"/>
        <v>0</v>
      </c>
      <c r="V77" s="693" t="e">
        <f t="shared" si="45"/>
        <v>#DIV/0!</v>
      </c>
      <c r="W77" s="853" t="e">
        <f t="shared" si="46"/>
        <v>#DIV/0!</v>
      </c>
    </row>
    <row r="78" spans="2:23" x14ac:dyDescent="0.25">
      <c r="B78" s="743">
        <f t="shared" si="32"/>
        <v>70</v>
      </c>
      <c r="C78" s="771"/>
      <c r="E78" s="847" t="e">
        <f t="shared" si="33"/>
        <v>#DIV/0!</v>
      </c>
      <c r="F78" s="848" t="e">
        <f t="shared" si="34"/>
        <v>#DIV/0!</v>
      </c>
      <c r="G78" s="652"/>
      <c r="H78" s="744">
        <f t="shared" si="35"/>
        <v>70</v>
      </c>
      <c r="I78" s="849">
        <f t="shared" si="36"/>
        <v>0</v>
      </c>
      <c r="J78" s="756"/>
      <c r="K78" s="756"/>
      <c r="M78" s="743">
        <f t="shared" si="37"/>
        <v>70</v>
      </c>
      <c r="N78" s="693">
        <f t="shared" si="38"/>
        <v>0</v>
      </c>
      <c r="O78" s="850" t="e">
        <f t="shared" si="39"/>
        <v>#DIV/0!</v>
      </c>
      <c r="P78" s="850" t="e">
        <f t="shared" si="40"/>
        <v>#DIV/0!</v>
      </c>
      <c r="R78" s="851">
        <f t="shared" si="41"/>
        <v>0</v>
      </c>
      <c r="S78" s="850">
        <f t="shared" si="42"/>
        <v>0</v>
      </c>
      <c r="T78" s="852">
        <f t="shared" si="43"/>
        <v>0</v>
      </c>
      <c r="U78" s="851">
        <f t="shared" si="44"/>
        <v>0</v>
      </c>
      <c r="V78" s="693" t="e">
        <f t="shared" si="45"/>
        <v>#DIV/0!</v>
      </c>
      <c r="W78" s="853" t="e">
        <f t="shared" si="46"/>
        <v>#DIV/0!</v>
      </c>
    </row>
    <row r="79" spans="2:23" x14ac:dyDescent="0.25">
      <c r="B79" s="743">
        <f t="shared" si="32"/>
        <v>71</v>
      </c>
      <c r="C79" s="771"/>
      <c r="E79" s="847" t="e">
        <f t="shared" si="33"/>
        <v>#DIV/0!</v>
      </c>
      <c r="F79" s="848" t="e">
        <f t="shared" si="34"/>
        <v>#DIV/0!</v>
      </c>
      <c r="G79" s="652"/>
      <c r="H79" s="744">
        <f t="shared" si="35"/>
        <v>71</v>
      </c>
      <c r="I79" s="849">
        <f t="shared" si="36"/>
        <v>0</v>
      </c>
      <c r="J79" s="756"/>
      <c r="K79" s="756"/>
      <c r="M79" s="743">
        <f t="shared" si="37"/>
        <v>71</v>
      </c>
      <c r="N79" s="693">
        <f t="shared" si="38"/>
        <v>0</v>
      </c>
      <c r="O79" s="850" t="e">
        <f t="shared" si="39"/>
        <v>#DIV/0!</v>
      </c>
      <c r="P79" s="850" t="e">
        <f t="shared" si="40"/>
        <v>#DIV/0!</v>
      </c>
      <c r="R79" s="851">
        <f t="shared" si="41"/>
        <v>0</v>
      </c>
      <c r="S79" s="850">
        <f t="shared" si="42"/>
        <v>0</v>
      </c>
      <c r="T79" s="852">
        <f t="shared" si="43"/>
        <v>0</v>
      </c>
      <c r="U79" s="851">
        <f t="shared" si="44"/>
        <v>0</v>
      </c>
      <c r="V79" s="693" t="e">
        <f t="shared" si="45"/>
        <v>#DIV/0!</v>
      </c>
      <c r="W79" s="853" t="e">
        <f t="shared" si="46"/>
        <v>#DIV/0!</v>
      </c>
    </row>
    <row r="80" spans="2:23" x14ac:dyDescent="0.25">
      <c r="B80" s="743">
        <f t="shared" si="32"/>
        <v>72</v>
      </c>
      <c r="C80" s="771"/>
      <c r="E80" s="847" t="e">
        <f t="shared" si="33"/>
        <v>#DIV/0!</v>
      </c>
      <c r="F80" s="848" t="e">
        <f t="shared" si="34"/>
        <v>#DIV/0!</v>
      </c>
      <c r="G80" s="652"/>
      <c r="H80" s="744">
        <f t="shared" si="35"/>
        <v>72</v>
      </c>
      <c r="I80" s="849">
        <f t="shared" si="36"/>
        <v>0</v>
      </c>
      <c r="J80" s="756"/>
      <c r="K80" s="756"/>
      <c r="M80" s="743">
        <f t="shared" si="37"/>
        <v>72</v>
      </c>
      <c r="N80" s="693">
        <f t="shared" si="38"/>
        <v>0</v>
      </c>
      <c r="O80" s="850" t="e">
        <f t="shared" si="39"/>
        <v>#DIV/0!</v>
      </c>
      <c r="P80" s="850" t="e">
        <f t="shared" si="40"/>
        <v>#DIV/0!</v>
      </c>
      <c r="R80" s="851">
        <f t="shared" si="41"/>
        <v>0</v>
      </c>
      <c r="S80" s="850">
        <f t="shared" si="42"/>
        <v>0</v>
      </c>
      <c r="T80" s="852">
        <f t="shared" si="43"/>
        <v>0</v>
      </c>
      <c r="U80" s="851">
        <f t="shared" si="44"/>
        <v>0</v>
      </c>
      <c r="V80" s="693" t="e">
        <f t="shared" si="45"/>
        <v>#DIV/0!</v>
      </c>
      <c r="W80" s="853" t="e">
        <f t="shared" si="46"/>
        <v>#DIV/0!</v>
      </c>
    </row>
    <row r="81" spans="2:23" x14ac:dyDescent="0.25">
      <c r="B81" s="743">
        <f t="shared" si="32"/>
        <v>73</v>
      </c>
      <c r="C81" s="771"/>
      <c r="E81" s="847" t="e">
        <f t="shared" si="33"/>
        <v>#DIV/0!</v>
      </c>
      <c r="F81" s="848" t="e">
        <f t="shared" si="34"/>
        <v>#DIV/0!</v>
      </c>
      <c r="G81" s="652"/>
      <c r="H81" s="744">
        <f t="shared" si="35"/>
        <v>73</v>
      </c>
      <c r="I81" s="849">
        <f t="shared" si="36"/>
        <v>0</v>
      </c>
      <c r="J81" s="756"/>
      <c r="K81" s="756"/>
      <c r="M81" s="743">
        <f t="shared" si="37"/>
        <v>73</v>
      </c>
      <c r="N81" s="693">
        <f t="shared" si="38"/>
        <v>0</v>
      </c>
      <c r="O81" s="850" t="e">
        <f t="shared" si="39"/>
        <v>#DIV/0!</v>
      </c>
      <c r="P81" s="850" t="e">
        <f t="shared" si="40"/>
        <v>#DIV/0!</v>
      </c>
      <c r="R81" s="851">
        <f t="shared" si="41"/>
        <v>0</v>
      </c>
      <c r="S81" s="850">
        <f t="shared" si="42"/>
        <v>0</v>
      </c>
      <c r="T81" s="852">
        <f t="shared" si="43"/>
        <v>0</v>
      </c>
      <c r="U81" s="851">
        <f t="shared" si="44"/>
        <v>0</v>
      </c>
      <c r="V81" s="693" t="e">
        <f t="shared" si="45"/>
        <v>#DIV/0!</v>
      </c>
      <c r="W81" s="853" t="e">
        <f t="shared" si="46"/>
        <v>#DIV/0!</v>
      </c>
    </row>
    <row r="82" spans="2:23" x14ac:dyDescent="0.25">
      <c r="B82" s="743">
        <f t="shared" si="32"/>
        <v>74</v>
      </c>
      <c r="C82" s="771"/>
      <c r="E82" s="847" t="e">
        <f t="shared" si="33"/>
        <v>#DIV/0!</v>
      </c>
      <c r="F82" s="848" t="e">
        <f t="shared" si="34"/>
        <v>#DIV/0!</v>
      </c>
      <c r="G82" s="652"/>
      <c r="H82" s="744">
        <f t="shared" si="35"/>
        <v>74</v>
      </c>
      <c r="I82" s="849">
        <f t="shared" si="36"/>
        <v>0</v>
      </c>
      <c r="J82" s="756"/>
      <c r="K82" s="756"/>
      <c r="M82" s="743">
        <f t="shared" si="37"/>
        <v>74</v>
      </c>
      <c r="N82" s="693">
        <f t="shared" si="38"/>
        <v>0</v>
      </c>
      <c r="O82" s="850" t="e">
        <f t="shared" si="39"/>
        <v>#DIV/0!</v>
      </c>
      <c r="P82" s="850" t="e">
        <f t="shared" si="40"/>
        <v>#DIV/0!</v>
      </c>
      <c r="R82" s="851">
        <f t="shared" si="41"/>
        <v>0</v>
      </c>
      <c r="S82" s="850">
        <f t="shared" si="42"/>
        <v>0</v>
      </c>
      <c r="T82" s="852">
        <f t="shared" si="43"/>
        <v>0</v>
      </c>
      <c r="U82" s="851">
        <f t="shared" si="44"/>
        <v>0</v>
      </c>
      <c r="V82" s="693" t="e">
        <f t="shared" si="45"/>
        <v>#DIV/0!</v>
      </c>
      <c r="W82" s="853" t="e">
        <f t="shared" si="46"/>
        <v>#DIV/0!</v>
      </c>
    </row>
    <row r="83" spans="2:23" x14ac:dyDescent="0.25">
      <c r="B83" s="743">
        <f t="shared" ref="B83:B104" si="47">B82+1</f>
        <v>75</v>
      </c>
      <c r="C83" s="771"/>
      <c r="E83" s="847" t="e">
        <f t="shared" ref="E83:E104" si="48">J83/C83-1</f>
        <v>#DIV/0!</v>
      </c>
      <c r="F83" s="848" t="e">
        <f t="shared" ref="F83:F104" si="49">K83/C83-1</f>
        <v>#DIV/0!</v>
      </c>
      <c r="G83" s="652"/>
      <c r="H83" s="744">
        <f t="shared" ref="H83:H104" si="50">B83</f>
        <v>75</v>
      </c>
      <c r="I83" s="849">
        <f t="shared" ref="I83:I104" si="51">C83</f>
        <v>0</v>
      </c>
      <c r="J83" s="756"/>
      <c r="K83" s="756"/>
      <c r="M83" s="743">
        <f t="shared" ref="M83:M104" si="52">H83</f>
        <v>75</v>
      </c>
      <c r="N83" s="693">
        <f t="shared" ref="N83:N104" si="53">I83+$P$7/10000</f>
        <v>0</v>
      </c>
      <c r="O83" s="850" t="e">
        <f t="shared" ref="O83:O104" si="54">N83*(1+E83)</f>
        <v>#DIV/0!</v>
      </c>
      <c r="P83" s="850" t="e">
        <f t="shared" ref="P83:P104" si="55">N83*(1-F83)</f>
        <v>#DIV/0!</v>
      </c>
      <c r="R83" s="851">
        <f t="shared" ref="R83:R104" si="56">((1+I83)^$H83)/((1+I82)^$H82)-1</f>
        <v>0</v>
      </c>
      <c r="S83" s="850">
        <f t="shared" ref="S83:S104" si="57">((1+J83)^$H83)/((1+J82)^$H82)-1</f>
        <v>0</v>
      </c>
      <c r="T83" s="852">
        <f t="shared" ref="T83:T104" si="58">((1+K83)^$H83)/((1+K82)^$H82)-1</f>
        <v>0</v>
      </c>
      <c r="U83" s="851">
        <f t="shared" ref="U83:U104" si="59">((1+N83)^$H83)/((1+N82)^$H82)-1</f>
        <v>0</v>
      </c>
      <c r="V83" s="693" t="e">
        <f t="shared" ref="V83:V104" si="60">((1+O83)^$H83)/((1+O82)^$H82)-1</f>
        <v>#DIV/0!</v>
      </c>
      <c r="W83" s="853" t="e">
        <f t="shared" ref="W83:W104" si="61">((1+P83)^$H83)/((1+P82)^$H82)-1</f>
        <v>#DIV/0!</v>
      </c>
    </row>
    <row r="84" spans="2:23" x14ac:dyDescent="0.25">
      <c r="B84" s="743">
        <f t="shared" si="47"/>
        <v>76</v>
      </c>
      <c r="C84" s="771"/>
      <c r="E84" s="847" t="e">
        <f t="shared" si="48"/>
        <v>#DIV/0!</v>
      </c>
      <c r="F84" s="848" t="e">
        <f t="shared" si="49"/>
        <v>#DIV/0!</v>
      </c>
      <c r="G84" s="652"/>
      <c r="H84" s="744">
        <f t="shared" si="50"/>
        <v>76</v>
      </c>
      <c r="I84" s="849">
        <f t="shared" si="51"/>
        <v>0</v>
      </c>
      <c r="J84" s="756"/>
      <c r="K84" s="756"/>
      <c r="M84" s="743">
        <f t="shared" si="52"/>
        <v>76</v>
      </c>
      <c r="N84" s="693">
        <f t="shared" si="53"/>
        <v>0</v>
      </c>
      <c r="O84" s="850" t="e">
        <f t="shared" si="54"/>
        <v>#DIV/0!</v>
      </c>
      <c r="P84" s="850" t="e">
        <f t="shared" si="55"/>
        <v>#DIV/0!</v>
      </c>
      <c r="R84" s="851">
        <f t="shared" si="56"/>
        <v>0</v>
      </c>
      <c r="S84" s="850">
        <f t="shared" si="57"/>
        <v>0</v>
      </c>
      <c r="T84" s="852">
        <f t="shared" si="58"/>
        <v>0</v>
      </c>
      <c r="U84" s="851">
        <f t="shared" si="59"/>
        <v>0</v>
      </c>
      <c r="V84" s="693" t="e">
        <f t="shared" si="60"/>
        <v>#DIV/0!</v>
      </c>
      <c r="W84" s="853" t="e">
        <f t="shared" si="61"/>
        <v>#DIV/0!</v>
      </c>
    </row>
    <row r="85" spans="2:23" x14ac:dyDescent="0.25">
      <c r="B85" s="743">
        <f t="shared" si="47"/>
        <v>77</v>
      </c>
      <c r="C85" s="771"/>
      <c r="E85" s="847" t="e">
        <f t="shared" si="48"/>
        <v>#DIV/0!</v>
      </c>
      <c r="F85" s="848" t="e">
        <f t="shared" si="49"/>
        <v>#DIV/0!</v>
      </c>
      <c r="G85" s="652"/>
      <c r="H85" s="744">
        <f t="shared" si="50"/>
        <v>77</v>
      </c>
      <c r="I85" s="849">
        <f t="shared" si="51"/>
        <v>0</v>
      </c>
      <c r="J85" s="756"/>
      <c r="K85" s="756"/>
      <c r="M85" s="743">
        <f t="shared" si="52"/>
        <v>77</v>
      </c>
      <c r="N85" s="693">
        <f t="shared" si="53"/>
        <v>0</v>
      </c>
      <c r="O85" s="850" t="e">
        <f t="shared" si="54"/>
        <v>#DIV/0!</v>
      </c>
      <c r="P85" s="850" t="e">
        <f t="shared" si="55"/>
        <v>#DIV/0!</v>
      </c>
      <c r="R85" s="851">
        <f t="shared" si="56"/>
        <v>0</v>
      </c>
      <c r="S85" s="850">
        <f t="shared" si="57"/>
        <v>0</v>
      </c>
      <c r="T85" s="852">
        <f t="shared" si="58"/>
        <v>0</v>
      </c>
      <c r="U85" s="851">
        <f t="shared" si="59"/>
        <v>0</v>
      </c>
      <c r="V85" s="693" t="e">
        <f t="shared" si="60"/>
        <v>#DIV/0!</v>
      </c>
      <c r="W85" s="853" t="e">
        <f t="shared" si="61"/>
        <v>#DIV/0!</v>
      </c>
    </row>
    <row r="86" spans="2:23" x14ac:dyDescent="0.25">
      <c r="B86" s="743">
        <f t="shared" si="47"/>
        <v>78</v>
      </c>
      <c r="C86" s="771"/>
      <c r="E86" s="847" t="e">
        <f t="shared" si="48"/>
        <v>#DIV/0!</v>
      </c>
      <c r="F86" s="848" t="e">
        <f t="shared" si="49"/>
        <v>#DIV/0!</v>
      </c>
      <c r="G86" s="652"/>
      <c r="H86" s="744">
        <f t="shared" si="50"/>
        <v>78</v>
      </c>
      <c r="I86" s="849">
        <f t="shared" si="51"/>
        <v>0</v>
      </c>
      <c r="J86" s="756"/>
      <c r="K86" s="756"/>
      <c r="M86" s="743">
        <f t="shared" si="52"/>
        <v>78</v>
      </c>
      <c r="N86" s="693">
        <f t="shared" si="53"/>
        <v>0</v>
      </c>
      <c r="O86" s="850" t="e">
        <f t="shared" si="54"/>
        <v>#DIV/0!</v>
      </c>
      <c r="P86" s="850" t="e">
        <f t="shared" si="55"/>
        <v>#DIV/0!</v>
      </c>
      <c r="R86" s="851">
        <f t="shared" si="56"/>
        <v>0</v>
      </c>
      <c r="S86" s="850">
        <f t="shared" si="57"/>
        <v>0</v>
      </c>
      <c r="T86" s="852">
        <f t="shared" si="58"/>
        <v>0</v>
      </c>
      <c r="U86" s="851">
        <f t="shared" si="59"/>
        <v>0</v>
      </c>
      <c r="V86" s="693" t="e">
        <f t="shared" si="60"/>
        <v>#DIV/0!</v>
      </c>
      <c r="W86" s="853" t="e">
        <f t="shared" si="61"/>
        <v>#DIV/0!</v>
      </c>
    </row>
    <row r="87" spans="2:23" x14ac:dyDescent="0.25">
      <c r="B87" s="743">
        <f t="shared" si="47"/>
        <v>79</v>
      </c>
      <c r="C87" s="771"/>
      <c r="E87" s="847" t="e">
        <f t="shared" si="48"/>
        <v>#DIV/0!</v>
      </c>
      <c r="F87" s="848" t="e">
        <f t="shared" si="49"/>
        <v>#DIV/0!</v>
      </c>
      <c r="G87" s="652"/>
      <c r="H87" s="744">
        <f t="shared" si="50"/>
        <v>79</v>
      </c>
      <c r="I87" s="849">
        <f t="shared" si="51"/>
        <v>0</v>
      </c>
      <c r="J87" s="756"/>
      <c r="K87" s="756"/>
      <c r="M87" s="743">
        <f t="shared" si="52"/>
        <v>79</v>
      </c>
      <c r="N87" s="693">
        <f t="shared" si="53"/>
        <v>0</v>
      </c>
      <c r="O87" s="850" t="e">
        <f t="shared" si="54"/>
        <v>#DIV/0!</v>
      </c>
      <c r="P87" s="850" t="e">
        <f t="shared" si="55"/>
        <v>#DIV/0!</v>
      </c>
      <c r="R87" s="851">
        <f t="shared" si="56"/>
        <v>0</v>
      </c>
      <c r="S87" s="850">
        <f t="shared" si="57"/>
        <v>0</v>
      </c>
      <c r="T87" s="852">
        <f t="shared" si="58"/>
        <v>0</v>
      </c>
      <c r="U87" s="851">
        <f t="shared" si="59"/>
        <v>0</v>
      </c>
      <c r="V87" s="693" t="e">
        <f t="shared" si="60"/>
        <v>#DIV/0!</v>
      </c>
      <c r="W87" s="853" t="e">
        <f t="shared" si="61"/>
        <v>#DIV/0!</v>
      </c>
    </row>
    <row r="88" spans="2:23" x14ac:dyDescent="0.25">
      <c r="B88" s="743">
        <f t="shared" si="47"/>
        <v>80</v>
      </c>
      <c r="C88" s="771"/>
      <c r="E88" s="847" t="e">
        <f t="shared" si="48"/>
        <v>#DIV/0!</v>
      </c>
      <c r="F88" s="848" t="e">
        <f t="shared" si="49"/>
        <v>#DIV/0!</v>
      </c>
      <c r="G88" s="652"/>
      <c r="H88" s="744">
        <f t="shared" si="50"/>
        <v>80</v>
      </c>
      <c r="I88" s="849">
        <f t="shared" si="51"/>
        <v>0</v>
      </c>
      <c r="J88" s="756"/>
      <c r="K88" s="756"/>
      <c r="M88" s="743">
        <f t="shared" si="52"/>
        <v>80</v>
      </c>
      <c r="N88" s="693">
        <f t="shared" si="53"/>
        <v>0</v>
      </c>
      <c r="O88" s="850" t="e">
        <f t="shared" si="54"/>
        <v>#DIV/0!</v>
      </c>
      <c r="P88" s="850" t="e">
        <f t="shared" si="55"/>
        <v>#DIV/0!</v>
      </c>
      <c r="R88" s="851">
        <f t="shared" si="56"/>
        <v>0</v>
      </c>
      <c r="S88" s="850">
        <f t="shared" si="57"/>
        <v>0</v>
      </c>
      <c r="T88" s="852">
        <f t="shared" si="58"/>
        <v>0</v>
      </c>
      <c r="U88" s="851">
        <f t="shared" si="59"/>
        <v>0</v>
      </c>
      <c r="V88" s="693" t="e">
        <f t="shared" si="60"/>
        <v>#DIV/0!</v>
      </c>
      <c r="W88" s="853" t="e">
        <f t="shared" si="61"/>
        <v>#DIV/0!</v>
      </c>
    </row>
    <row r="89" spans="2:23" x14ac:dyDescent="0.25">
      <c r="B89" s="743">
        <f t="shared" si="47"/>
        <v>81</v>
      </c>
      <c r="C89" s="771"/>
      <c r="E89" s="847" t="e">
        <f t="shared" si="48"/>
        <v>#DIV/0!</v>
      </c>
      <c r="F89" s="848" t="e">
        <f t="shared" si="49"/>
        <v>#DIV/0!</v>
      </c>
      <c r="G89" s="652"/>
      <c r="H89" s="744">
        <f t="shared" si="50"/>
        <v>81</v>
      </c>
      <c r="I89" s="849">
        <f t="shared" si="51"/>
        <v>0</v>
      </c>
      <c r="J89" s="756"/>
      <c r="K89" s="756"/>
      <c r="M89" s="743">
        <f t="shared" si="52"/>
        <v>81</v>
      </c>
      <c r="N89" s="693">
        <f t="shared" si="53"/>
        <v>0</v>
      </c>
      <c r="O89" s="850" t="e">
        <f t="shared" si="54"/>
        <v>#DIV/0!</v>
      </c>
      <c r="P89" s="850" t="e">
        <f t="shared" si="55"/>
        <v>#DIV/0!</v>
      </c>
      <c r="R89" s="851">
        <f t="shared" si="56"/>
        <v>0</v>
      </c>
      <c r="S89" s="850">
        <f t="shared" si="57"/>
        <v>0</v>
      </c>
      <c r="T89" s="852">
        <f t="shared" si="58"/>
        <v>0</v>
      </c>
      <c r="U89" s="851">
        <f t="shared" si="59"/>
        <v>0</v>
      </c>
      <c r="V89" s="693" t="e">
        <f t="shared" si="60"/>
        <v>#DIV/0!</v>
      </c>
      <c r="W89" s="853" t="e">
        <f t="shared" si="61"/>
        <v>#DIV/0!</v>
      </c>
    </row>
    <row r="90" spans="2:23" x14ac:dyDescent="0.25">
      <c r="B90" s="743">
        <f t="shared" si="47"/>
        <v>82</v>
      </c>
      <c r="C90" s="771"/>
      <c r="E90" s="847" t="e">
        <f t="shared" si="48"/>
        <v>#DIV/0!</v>
      </c>
      <c r="F90" s="848" t="e">
        <f t="shared" si="49"/>
        <v>#DIV/0!</v>
      </c>
      <c r="G90" s="652"/>
      <c r="H90" s="744">
        <f t="shared" si="50"/>
        <v>82</v>
      </c>
      <c r="I90" s="849">
        <f t="shared" si="51"/>
        <v>0</v>
      </c>
      <c r="J90" s="756"/>
      <c r="K90" s="756"/>
      <c r="M90" s="743">
        <f t="shared" si="52"/>
        <v>82</v>
      </c>
      <c r="N90" s="693">
        <f t="shared" si="53"/>
        <v>0</v>
      </c>
      <c r="O90" s="850" t="e">
        <f t="shared" si="54"/>
        <v>#DIV/0!</v>
      </c>
      <c r="P90" s="850" t="e">
        <f t="shared" si="55"/>
        <v>#DIV/0!</v>
      </c>
      <c r="R90" s="851">
        <f t="shared" si="56"/>
        <v>0</v>
      </c>
      <c r="S90" s="850">
        <f t="shared" si="57"/>
        <v>0</v>
      </c>
      <c r="T90" s="852">
        <f t="shared" si="58"/>
        <v>0</v>
      </c>
      <c r="U90" s="851">
        <f t="shared" si="59"/>
        <v>0</v>
      </c>
      <c r="V90" s="693" t="e">
        <f t="shared" si="60"/>
        <v>#DIV/0!</v>
      </c>
      <c r="W90" s="853" t="e">
        <f t="shared" si="61"/>
        <v>#DIV/0!</v>
      </c>
    </row>
    <row r="91" spans="2:23" x14ac:dyDescent="0.25">
      <c r="B91" s="743">
        <f t="shared" si="47"/>
        <v>83</v>
      </c>
      <c r="C91" s="771"/>
      <c r="E91" s="847" t="e">
        <f t="shared" si="48"/>
        <v>#DIV/0!</v>
      </c>
      <c r="F91" s="848" t="e">
        <f t="shared" si="49"/>
        <v>#DIV/0!</v>
      </c>
      <c r="G91" s="652"/>
      <c r="H91" s="744">
        <f t="shared" si="50"/>
        <v>83</v>
      </c>
      <c r="I91" s="849">
        <f t="shared" si="51"/>
        <v>0</v>
      </c>
      <c r="J91" s="756"/>
      <c r="K91" s="756"/>
      <c r="M91" s="743">
        <f t="shared" si="52"/>
        <v>83</v>
      </c>
      <c r="N91" s="693">
        <f t="shared" si="53"/>
        <v>0</v>
      </c>
      <c r="O91" s="850" t="e">
        <f t="shared" si="54"/>
        <v>#DIV/0!</v>
      </c>
      <c r="P91" s="850" t="e">
        <f t="shared" si="55"/>
        <v>#DIV/0!</v>
      </c>
      <c r="R91" s="851">
        <f t="shared" si="56"/>
        <v>0</v>
      </c>
      <c r="S91" s="850">
        <f t="shared" si="57"/>
        <v>0</v>
      </c>
      <c r="T91" s="852">
        <f t="shared" si="58"/>
        <v>0</v>
      </c>
      <c r="U91" s="851">
        <f t="shared" si="59"/>
        <v>0</v>
      </c>
      <c r="V91" s="693" t="e">
        <f t="shared" si="60"/>
        <v>#DIV/0!</v>
      </c>
      <c r="W91" s="853" t="e">
        <f t="shared" si="61"/>
        <v>#DIV/0!</v>
      </c>
    </row>
    <row r="92" spans="2:23" x14ac:dyDescent="0.25">
      <c r="B92" s="743">
        <f t="shared" si="47"/>
        <v>84</v>
      </c>
      <c r="C92" s="771"/>
      <c r="E92" s="847" t="e">
        <f t="shared" si="48"/>
        <v>#DIV/0!</v>
      </c>
      <c r="F92" s="848" t="e">
        <f t="shared" si="49"/>
        <v>#DIV/0!</v>
      </c>
      <c r="G92" s="652"/>
      <c r="H92" s="744">
        <f t="shared" si="50"/>
        <v>84</v>
      </c>
      <c r="I92" s="849">
        <f t="shared" si="51"/>
        <v>0</v>
      </c>
      <c r="J92" s="756"/>
      <c r="K92" s="756"/>
      <c r="M92" s="743">
        <f t="shared" si="52"/>
        <v>84</v>
      </c>
      <c r="N92" s="693">
        <f t="shared" si="53"/>
        <v>0</v>
      </c>
      <c r="O92" s="850" t="e">
        <f t="shared" si="54"/>
        <v>#DIV/0!</v>
      </c>
      <c r="P92" s="850" t="e">
        <f t="shared" si="55"/>
        <v>#DIV/0!</v>
      </c>
      <c r="R92" s="851">
        <f t="shared" si="56"/>
        <v>0</v>
      </c>
      <c r="S92" s="850">
        <f t="shared" si="57"/>
        <v>0</v>
      </c>
      <c r="T92" s="852">
        <f t="shared" si="58"/>
        <v>0</v>
      </c>
      <c r="U92" s="851">
        <f t="shared" si="59"/>
        <v>0</v>
      </c>
      <c r="V92" s="693" t="e">
        <f t="shared" si="60"/>
        <v>#DIV/0!</v>
      </c>
      <c r="W92" s="853" t="e">
        <f t="shared" si="61"/>
        <v>#DIV/0!</v>
      </c>
    </row>
    <row r="93" spans="2:23" x14ac:dyDescent="0.25">
      <c r="B93" s="743">
        <f t="shared" si="47"/>
        <v>85</v>
      </c>
      <c r="C93" s="771"/>
      <c r="E93" s="847" t="e">
        <f t="shared" si="48"/>
        <v>#DIV/0!</v>
      </c>
      <c r="F93" s="848" t="e">
        <f t="shared" si="49"/>
        <v>#DIV/0!</v>
      </c>
      <c r="G93" s="652"/>
      <c r="H93" s="744">
        <f t="shared" si="50"/>
        <v>85</v>
      </c>
      <c r="I93" s="849">
        <f t="shared" si="51"/>
        <v>0</v>
      </c>
      <c r="J93" s="756"/>
      <c r="K93" s="756"/>
      <c r="M93" s="743">
        <f t="shared" si="52"/>
        <v>85</v>
      </c>
      <c r="N93" s="693">
        <f t="shared" si="53"/>
        <v>0</v>
      </c>
      <c r="O93" s="850" t="e">
        <f t="shared" si="54"/>
        <v>#DIV/0!</v>
      </c>
      <c r="P93" s="850" t="e">
        <f t="shared" si="55"/>
        <v>#DIV/0!</v>
      </c>
      <c r="R93" s="851">
        <f t="shared" si="56"/>
        <v>0</v>
      </c>
      <c r="S93" s="850">
        <f t="shared" si="57"/>
        <v>0</v>
      </c>
      <c r="T93" s="852">
        <f t="shared" si="58"/>
        <v>0</v>
      </c>
      <c r="U93" s="851">
        <f t="shared" si="59"/>
        <v>0</v>
      </c>
      <c r="V93" s="693" t="e">
        <f t="shared" si="60"/>
        <v>#DIV/0!</v>
      </c>
      <c r="W93" s="853" t="e">
        <f t="shared" si="61"/>
        <v>#DIV/0!</v>
      </c>
    </row>
    <row r="94" spans="2:23" x14ac:dyDescent="0.25">
      <c r="B94" s="743">
        <f t="shared" si="47"/>
        <v>86</v>
      </c>
      <c r="C94" s="771"/>
      <c r="E94" s="847" t="e">
        <f t="shared" si="48"/>
        <v>#DIV/0!</v>
      </c>
      <c r="F94" s="848" t="e">
        <f t="shared" si="49"/>
        <v>#DIV/0!</v>
      </c>
      <c r="G94" s="652"/>
      <c r="H94" s="744">
        <f t="shared" si="50"/>
        <v>86</v>
      </c>
      <c r="I94" s="849">
        <f t="shared" si="51"/>
        <v>0</v>
      </c>
      <c r="J94" s="756"/>
      <c r="K94" s="756"/>
      <c r="M94" s="743">
        <f t="shared" si="52"/>
        <v>86</v>
      </c>
      <c r="N94" s="693">
        <f t="shared" si="53"/>
        <v>0</v>
      </c>
      <c r="O94" s="850" t="e">
        <f t="shared" si="54"/>
        <v>#DIV/0!</v>
      </c>
      <c r="P94" s="850" t="e">
        <f t="shared" si="55"/>
        <v>#DIV/0!</v>
      </c>
      <c r="R94" s="851">
        <f t="shared" si="56"/>
        <v>0</v>
      </c>
      <c r="S94" s="850">
        <f t="shared" si="57"/>
        <v>0</v>
      </c>
      <c r="T94" s="852">
        <f t="shared" si="58"/>
        <v>0</v>
      </c>
      <c r="U94" s="851">
        <f t="shared" si="59"/>
        <v>0</v>
      </c>
      <c r="V94" s="693" t="e">
        <f t="shared" si="60"/>
        <v>#DIV/0!</v>
      </c>
      <c r="W94" s="853" t="e">
        <f t="shared" si="61"/>
        <v>#DIV/0!</v>
      </c>
    </row>
    <row r="95" spans="2:23" x14ac:dyDescent="0.25">
      <c r="B95" s="743">
        <f t="shared" si="47"/>
        <v>87</v>
      </c>
      <c r="C95" s="771"/>
      <c r="E95" s="847" t="e">
        <f t="shared" si="48"/>
        <v>#DIV/0!</v>
      </c>
      <c r="F95" s="848" t="e">
        <f t="shared" si="49"/>
        <v>#DIV/0!</v>
      </c>
      <c r="G95" s="652"/>
      <c r="H95" s="744">
        <f t="shared" si="50"/>
        <v>87</v>
      </c>
      <c r="I95" s="849">
        <f t="shared" si="51"/>
        <v>0</v>
      </c>
      <c r="J95" s="756"/>
      <c r="K95" s="756"/>
      <c r="M95" s="743">
        <f t="shared" si="52"/>
        <v>87</v>
      </c>
      <c r="N95" s="693">
        <f t="shared" si="53"/>
        <v>0</v>
      </c>
      <c r="O95" s="850" t="e">
        <f t="shared" si="54"/>
        <v>#DIV/0!</v>
      </c>
      <c r="P95" s="850" t="e">
        <f t="shared" si="55"/>
        <v>#DIV/0!</v>
      </c>
      <c r="R95" s="851">
        <f t="shared" si="56"/>
        <v>0</v>
      </c>
      <c r="S95" s="850">
        <f t="shared" si="57"/>
        <v>0</v>
      </c>
      <c r="T95" s="852">
        <f t="shared" si="58"/>
        <v>0</v>
      </c>
      <c r="U95" s="851">
        <f t="shared" si="59"/>
        <v>0</v>
      </c>
      <c r="V95" s="693" t="e">
        <f t="shared" si="60"/>
        <v>#DIV/0!</v>
      </c>
      <c r="W95" s="853" t="e">
        <f t="shared" si="61"/>
        <v>#DIV/0!</v>
      </c>
    </row>
    <row r="96" spans="2:23" x14ac:dyDescent="0.25">
      <c r="B96" s="743">
        <f t="shared" si="47"/>
        <v>88</v>
      </c>
      <c r="C96" s="771"/>
      <c r="E96" s="847" t="e">
        <f t="shared" si="48"/>
        <v>#DIV/0!</v>
      </c>
      <c r="F96" s="848" t="e">
        <f t="shared" si="49"/>
        <v>#DIV/0!</v>
      </c>
      <c r="G96" s="652"/>
      <c r="H96" s="744">
        <f t="shared" si="50"/>
        <v>88</v>
      </c>
      <c r="I96" s="849">
        <f t="shared" si="51"/>
        <v>0</v>
      </c>
      <c r="J96" s="756"/>
      <c r="K96" s="756"/>
      <c r="M96" s="743">
        <f t="shared" si="52"/>
        <v>88</v>
      </c>
      <c r="N96" s="693">
        <f t="shared" si="53"/>
        <v>0</v>
      </c>
      <c r="O96" s="850" t="e">
        <f t="shared" si="54"/>
        <v>#DIV/0!</v>
      </c>
      <c r="P96" s="850" t="e">
        <f t="shared" si="55"/>
        <v>#DIV/0!</v>
      </c>
      <c r="R96" s="851">
        <f t="shared" si="56"/>
        <v>0</v>
      </c>
      <c r="S96" s="850">
        <f t="shared" si="57"/>
        <v>0</v>
      </c>
      <c r="T96" s="852">
        <f t="shared" si="58"/>
        <v>0</v>
      </c>
      <c r="U96" s="851">
        <f t="shared" si="59"/>
        <v>0</v>
      </c>
      <c r="V96" s="693" t="e">
        <f t="shared" si="60"/>
        <v>#DIV/0!</v>
      </c>
      <c r="W96" s="853" t="e">
        <f t="shared" si="61"/>
        <v>#DIV/0!</v>
      </c>
    </row>
    <row r="97" spans="1:23" x14ac:dyDescent="0.25">
      <c r="B97" s="743">
        <f t="shared" si="47"/>
        <v>89</v>
      </c>
      <c r="C97" s="771"/>
      <c r="E97" s="847" t="e">
        <f t="shared" si="48"/>
        <v>#DIV/0!</v>
      </c>
      <c r="F97" s="848" t="e">
        <f t="shared" si="49"/>
        <v>#DIV/0!</v>
      </c>
      <c r="G97" s="652"/>
      <c r="H97" s="744">
        <f t="shared" si="50"/>
        <v>89</v>
      </c>
      <c r="I97" s="849">
        <f t="shared" si="51"/>
        <v>0</v>
      </c>
      <c r="J97" s="756"/>
      <c r="K97" s="756"/>
      <c r="M97" s="743">
        <f t="shared" si="52"/>
        <v>89</v>
      </c>
      <c r="N97" s="693">
        <f t="shared" si="53"/>
        <v>0</v>
      </c>
      <c r="O97" s="850" t="e">
        <f t="shared" si="54"/>
        <v>#DIV/0!</v>
      </c>
      <c r="P97" s="850" t="e">
        <f t="shared" si="55"/>
        <v>#DIV/0!</v>
      </c>
      <c r="R97" s="851">
        <f t="shared" si="56"/>
        <v>0</v>
      </c>
      <c r="S97" s="850">
        <f t="shared" si="57"/>
        <v>0</v>
      </c>
      <c r="T97" s="852">
        <f t="shared" si="58"/>
        <v>0</v>
      </c>
      <c r="U97" s="851">
        <f t="shared" si="59"/>
        <v>0</v>
      </c>
      <c r="V97" s="693" t="e">
        <f t="shared" si="60"/>
        <v>#DIV/0!</v>
      </c>
      <c r="W97" s="853" t="e">
        <f t="shared" si="61"/>
        <v>#DIV/0!</v>
      </c>
    </row>
    <row r="98" spans="1:23" x14ac:dyDescent="0.25">
      <c r="B98" s="743">
        <f t="shared" si="47"/>
        <v>90</v>
      </c>
      <c r="C98" s="771"/>
      <c r="E98" s="847" t="e">
        <f t="shared" si="48"/>
        <v>#DIV/0!</v>
      </c>
      <c r="F98" s="848" t="e">
        <f t="shared" si="49"/>
        <v>#DIV/0!</v>
      </c>
      <c r="G98" s="652"/>
      <c r="H98" s="744">
        <f t="shared" si="50"/>
        <v>90</v>
      </c>
      <c r="I98" s="849">
        <f t="shared" si="51"/>
        <v>0</v>
      </c>
      <c r="J98" s="756"/>
      <c r="K98" s="756"/>
      <c r="M98" s="743">
        <f t="shared" si="52"/>
        <v>90</v>
      </c>
      <c r="N98" s="693">
        <f t="shared" si="53"/>
        <v>0</v>
      </c>
      <c r="O98" s="850" t="e">
        <f t="shared" si="54"/>
        <v>#DIV/0!</v>
      </c>
      <c r="P98" s="850" t="e">
        <f t="shared" si="55"/>
        <v>#DIV/0!</v>
      </c>
      <c r="R98" s="851">
        <f t="shared" si="56"/>
        <v>0</v>
      </c>
      <c r="S98" s="850">
        <f t="shared" si="57"/>
        <v>0</v>
      </c>
      <c r="T98" s="852">
        <f t="shared" si="58"/>
        <v>0</v>
      </c>
      <c r="U98" s="851">
        <f t="shared" si="59"/>
        <v>0</v>
      </c>
      <c r="V98" s="693" t="e">
        <f t="shared" si="60"/>
        <v>#DIV/0!</v>
      </c>
      <c r="W98" s="853" t="e">
        <f t="shared" si="61"/>
        <v>#DIV/0!</v>
      </c>
    </row>
    <row r="99" spans="1:23" x14ac:dyDescent="0.25">
      <c r="B99" s="743">
        <f t="shared" si="47"/>
        <v>91</v>
      </c>
      <c r="C99" s="771"/>
      <c r="E99" s="847" t="e">
        <f t="shared" si="48"/>
        <v>#DIV/0!</v>
      </c>
      <c r="F99" s="848" t="e">
        <f t="shared" si="49"/>
        <v>#DIV/0!</v>
      </c>
      <c r="G99" s="652"/>
      <c r="H99" s="744">
        <f t="shared" si="50"/>
        <v>91</v>
      </c>
      <c r="I99" s="849">
        <f t="shared" si="51"/>
        <v>0</v>
      </c>
      <c r="J99" s="756"/>
      <c r="K99" s="756"/>
      <c r="M99" s="743">
        <f t="shared" si="52"/>
        <v>91</v>
      </c>
      <c r="N99" s="693">
        <f t="shared" si="53"/>
        <v>0</v>
      </c>
      <c r="O99" s="850" t="e">
        <f t="shared" si="54"/>
        <v>#DIV/0!</v>
      </c>
      <c r="P99" s="850" t="e">
        <f t="shared" si="55"/>
        <v>#DIV/0!</v>
      </c>
      <c r="R99" s="851">
        <f t="shared" si="56"/>
        <v>0</v>
      </c>
      <c r="S99" s="850">
        <f t="shared" si="57"/>
        <v>0</v>
      </c>
      <c r="T99" s="852">
        <f t="shared" si="58"/>
        <v>0</v>
      </c>
      <c r="U99" s="851">
        <f t="shared" si="59"/>
        <v>0</v>
      </c>
      <c r="V99" s="693" t="e">
        <f t="shared" si="60"/>
        <v>#DIV/0!</v>
      </c>
      <c r="W99" s="853" t="e">
        <f t="shared" si="61"/>
        <v>#DIV/0!</v>
      </c>
    </row>
    <row r="100" spans="1:23" x14ac:dyDescent="0.25">
      <c r="B100" s="743">
        <f t="shared" si="47"/>
        <v>92</v>
      </c>
      <c r="C100" s="771"/>
      <c r="E100" s="847" t="e">
        <f t="shared" si="48"/>
        <v>#DIV/0!</v>
      </c>
      <c r="F100" s="848" t="e">
        <f t="shared" si="49"/>
        <v>#DIV/0!</v>
      </c>
      <c r="G100" s="652"/>
      <c r="H100" s="744">
        <f t="shared" si="50"/>
        <v>92</v>
      </c>
      <c r="I100" s="849">
        <f t="shared" si="51"/>
        <v>0</v>
      </c>
      <c r="J100" s="756"/>
      <c r="K100" s="756"/>
      <c r="M100" s="743">
        <f t="shared" si="52"/>
        <v>92</v>
      </c>
      <c r="N100" s="693">
        <f t="shared" si="53"/>
        <v>0</v>
      </c>
      <c r="O100" s="850" t="e">
        <f t="shared" si="54"/>
        <v>#DIV/0!</v>
      </c>
      <c r="P100" s="850" t="e">
        <f t="shared" si="55"/>
        <v>#DIV/0!</v>
      </c>
      <c r="R100" s="851">
        <f t="shared" si="56"/>
        <v>0</v>
      </c>
      <c r="S100" s="850">
        <f t="shared" si="57"/>
        <v>0</v>
      </c>
      <c r="T100" s="852">
        <f t="shared" si="58"/>
        <v>0</v>
      </c>
      <c r="U100" s="851">
        <f t="shared" si="59"/>
        <v>0</v>
      </c>
      <c r="V100" s="693" t="e">
        <f t="shared" si="60"/>
        <v>#DIV/0!</v>
      </c>
      <c r="W100" s="853" t="e">
        <f t="shared" si="61"/>
        <v>#DIV/0!</v>
      </c>
    </row>
    <row r="101" spans="1:23" x14ac:dyDescent="0.25">
      <c r="B101" s="743">
        <f t="shared" si="47"/>
        <v>93</v>
      </c>
      <c r="C101" s="771"/>
      <c r="E101" s="847" t="e">
        <f t="shared" si="48"/>
        <v>#DIV/0!</v>
      </c>
      <c r="F101" s="848" t="e">
        <f t="shared" si="49"/>
        <v>#DIV/0!</v>
      </c>
      <c r="G101" s="652"/>
      <c r="H101" s="744">
        <f t="shared" si="50"/>
        <v>93</v>
      </c>
      <c r="I101" s="849">
        <f t="shared" si="51"/>
        <v>0</v>
      </c>
      <c r="J101" s="756"/>
      <c r="K101" s="756"/>
      <c r="M101" s="743">
        <f t="shared" si="52"/>
        <v>93</v>
      </c>
      <c r="N101" s="693">
        <f t="shared" si="53"/>
        <v>0</v>
      </c>
      <c r="O101" s="850" t="e">
        <f t="shared" si="54"/>
        <v>#DIV/0!</v>
      </c>
      <c r="P101" s="850" t="e">
        <f t="shared" si="55"/>
        <v>#DIV/0!</v>
      </c>
      <c r="R101" s="851">
        <f t="shared" si="56"/>
        <v>0</v>
      </c>
      <c r="S101" s="850">
        <f t="shared" si="57"/>
        <v>0</v>
      </c>
      <c r="T101" s="852">
        <f t="shared" si="58"/>
        <v>0</v>
      </c>
      <c r="U101" s="851">
        <f t="shared" si="59"/>
        <v>0</v>
      </c>
      <c r="V101" s="693" t="e">
        <f t="shared" si="60"/>
        <v>#DIV/0!</v>
      </c>
      <c r="W101" s="853" t="e">
        <f t="shared" si="61"/>
        <v>#DIV/0!</v>
      </c>
    </row>
    <row r="102" spans="1:23" x14ac:dyDescent="0.25">
      <c r="B102" s="743">
        <f t="shared" si="47"/>
        <v>94</v>
      </c>
      <c r="C102" s="771"/>
      <c r="E102" s="847" t="e">
        <f t="shared" si="48"/>
        <v>#DIV/0!</v>
      </c>
      <c r="F102" s="848" t="e">
        <f t="shared" si="49"/>
        <v>#DIV/0!</v>
      </c>
      <c r="G102" s="652"/>
      <c r="H102" s="744">
        <f t="shared" si="50"/>
        <v>94</v>
      </c>
      <c r="I102" s="849">
        <f t="shared" si="51"/>
        <v>0</v>
      </c>
      <c r="J102" s="756"/>
      <c r="K102" s="756"/>
      <c r="M102" s="743">
        <f t="shared" si="52"/>
        <v>94</v>
      </c>
      <c r="N102" s="693">
        <f t="shared" si="53"/>
        <v>0</v>
      </c>
      <c r="O102" s="850" t="e">
        <f t="shared" si="54"/>
        <v>#DIV/0!</v>
      </c>
      <c r="P102" s="850" t="e">
        <f t="shared" si="55"/>
        <v>#DIV/0!</v>
      </c>
      <c r="R102" s="851">
        <f t="shared" si="56"/>
        <v>0</v>
      </c>
      <c r="S102" s="850">
        <f t="shared" si="57"/>
        <v>0</v>
      </c>
      <c r="T102" s="852">
        <f t="shared" si="58"/>
        <v>0</v>
      </c>
      <c r="U102" s="851">
        <f t="shared" si="59"/>
        <v>0</v>
      </c>
      <c r="V102" s="693" t="e">
        <f t="shared" si="60"/>
        <v>#DIV/0!</v>
      </c>
      <c r="W102" s="853" t="e">
        <f t="shared" si="61"/>
        <v>#DIV/0!</v>
      </c>
    </row>
    <row r="103" spans="1:23" x14ac:dyDescent="0.25">
      <c r="B103" s="743">
        <f t="shared" si="47"/>
        <v>95</v>
      </c>
      <c r="C103" s="771"/>
      <c r="E103" s="847" t="e">
        <f t="shared" si="48"/>
        <v>#DIV/0!</v>
      </c>
      <c r="F103" s="848" t="e">
        <f t="shared" si="49"/>
        <v>#DIV/0!</v>
      </c>
      <c r="G103" s="652"/>
      <c r="H103" s="744">
        <f t="shared" si="50"/>
        <v>95</v>
      </c>
      <c r="I103" s="849">
        <f t="shared" si="51"/>
        <v>0</v>
      </c>
      <c r="J103" s="756"/>
      <c r="K103" s="756"/>
      <c r="M103" s="743">
        <f t="shared" si="52"/>
        <v>95</v>
      </c>
      <c r="N103" s="693">
        <f t="shared" si="53"/>
        <v>0</v>
      </c>
      <c r="O103" s="850" t="e">
        <f t="shared" si="54"/>
        <v>#DIV/0!</v>
      </c>
      <c r="P103" s="850" t="e">
        <f t="shared" si="55"/>
        <v>#DIV/0!</v>
      </c>
      <c r="R103" s="851">
        <f t="shared" si="56"/>
        <v>0</v>
      </c>
      <c r="S103" s="850">
        <f t="shared" si="57"/>
        <v>0</v>
      </c>
      <c r="T103" s="852">
        <f t="shared" si="58"/>
        <v>0</v>
      </c>
      <c r="U103" s="851">
        <f t="shared" si="59"/>
        <v>0</v>
      </c>
      <c r="V103" s="693" t="e">
        <f t="shared" si="60"/>
        <v>#DIV/0!</v>
      </c>
      <c r="W103" s="853" t="e">
        <f t="shared" si="61"/>
        <v>#DIV/0!</v>
      </c>
    </row>
    <row r="104" spans="1:23" x14ac:dyDescent="0.25">
      <c r="B104" s="743">
        <f t="shared" si="47"/>
        <v>96</v>
      </c>
      <c r="C104" s="771"/>
      <c r="E104" s="847" t="e">
        <f t="shared" si="48"/>
        <v>#DIV/0!</v>
      </c>
      <c r="F104" s="848" t="e">
        <f t="shared" si="49"/>
        <v>#DIV/0!</v>
      </c>
      <c r="G104" s="652"/>
      <c r="H104" s="744">
        <f t="shared" si="50"/>
        <v>96</v>
      </c>
      <c r="I104" s="849">
        <f t="shared" si="51"/>
        <v>0</v>
      </c>
      <c r="J104" s="756"/>
      <c r="K104" s="756"/>
      <c r="M104" s="743">
        <f t="shared" si="52"/>
        <v>96</v>
      </c>
      <c r="N104" s="693">
        <f t="shared" si="53"/>
        <v>0</v>
      </c>
      <c r="O104" s="850" t="e">
        <f t="shared" si="54"/>
        <v>#DIV/0!</v>
      </c>
      <c r="P104" s="850" t="e">
        <f t="shared" si="55"/>
        <v>#DIV/0!</v>
      </c>
      <c r="R104" s="851">
        <f t="shared" si="56"/>
        <v>0</v>
      </c>
      <c r="S104" s="850">
        <f t="shared" si="57"/>
        <v>0</v>
      </c>
      <c r="T104" s="852">
        <f t="shared" si="58"/>
        <v>0</v>
      </c>
      <c r="U104" s="851">
        <f t="shared" si="59"/>
        <v>0</v>
      </c>
      <c r="V104" s="693" t="e">
        <f t="shared" si="60"/>
        <v>#DIV/0!</v>
      </c>
      <c r="W104" s="853" t="e">
        <f t="shared" si="61"/>
        <v>#DIV/0!</v>
      </c>
    </row>
    <row r="105" spans="1:23" x14ac:dyDescent="0.25">
      <c r="B105" s="743">
        <f>B104+1</f>
        <v>97</v>
      </c>
      <c r="C105" s="771"/>
      <c r="E105" s="847" t="e">
        <f>J105/C105-1</f>
        <v>#DIV/0!</v>
      </c>
      <c r="F105" s="848" t="e">
        <f>K105/C105-1</f>
        <v>#DIV/0!</v>
      </c>
      <c r="G105" s="652"/>
      <c r="H105" s="744">
        <f t="shared" ref="H105:I108" si="62">B105</f>
        <v>97</v>
      </c>
      <c r="I105" s="849">
        <f t="shared" si="62"/>
        <v>0</v>
      </c>
      <c r="J105" s="756"/>
      <c r="K105" s="756"/>
      <c r="M105" s="743">
        <f>H105</f>
        <v>97</v>
      </c>
      <c r="N105" s="693">
        <f>I105+$P$7/10000</f>
        <v>0</v>
      </c>
      <c r="O105" s="850" t="e">
        <f>N105*(1+E105)</f>
        <v>#DIV/0!</v>
      </c>
      <c r="P105" s="850" t="e">
        <f>N105*(1-F105)</f>
        <v>#DIV/0!</v>
      </c>
      <c r="R105" s="851">
        <f t="shared" ref="R105:T108" si="63">((1+I105)^$H105)/((1+I104)^$H104)-1</f>
        <v>0</v>
      </c>
      <c r="S105" s="850">
        <f t="shared" si="63"/>
        <v>0</v>
      </c>
      <c r="T105" s="852">
        <f t="shared" si="63"/>
        <v>0</v>
      </c>
      <c r="U105" s="851">
        <f t="shared" ref="U105:W108" si="64">((1+N105)^$H105)/((1+N104)^$H104)-1</f>
        <v>0</v>
      </c>
      <c r="V105" s="693" t="e">
        <f t="shared" si="64"/>
        <v>#DIV/0!</v>
      </c>
      <c r="W105" s="853" t="e">
        <f t="shared" si="64"/>
        <v>#DIV/0!</v>
      </c>
    </row>
    <row r="106" spans="1:23" x14ac:dyDescent="0.25">
      <c r="B106" s="743">
        <f>B105+1</f>
        <v>98</v>
      </c>
      <c r="C106" s="771"/>
      <c r="E106" s="847" t="e">
        <f>J106/C106-1</f>
        <v>#DIV/0!</v>
      </c>
      <c r="F106" s="848" t="e">
        <f>K106/C106-1</f>
        <v>#DIV/0!</v>
      </c>
      <c r="G106" s="652"/>
      <c r="H106" s="744">
        <f t="shared" si="62"/>
        <v>98</v>
      </c>
      <c r="I106" s="849">
        <f t="shared" si="62"/>
        <v>0</v>
      </c>
      <c r="J106" s="756"/>
      <c r="K106" s="756"/>
      <c r="M106" s="743">
        <f>H106</f>
        <v>98</v>
      </c>
      <c r="N106" s="693">
        <f>I106+$P$7/10000</f>
        <v>0</v>
      </c>
      <c r="O106" s="850" t="e">
        <f>N106*(1+E106)</f>
        <v>#DIV/0!</v>
      </c>
      <c r="P106" s="850" t="e">
        <f>N106*(1-F106)</f>
        <v>#DIV/0!</v>
      </c>
      <c r="R106" s="851">
        <f t="shared" si="63"/>
        <v>0</v>
      </c>
      <c r="S106" s="850">
        <f t="shared" si="63"/>
        <v>0</v>
      </c>
      <c r="T106" s="852">
        <f t="shared" si="63"/>
        <v>0</v>
      </c>
      <c r="U106" s="851">
        <f t="shared" si="64"/>
        <v>0</v>
      </c>
      <c r="V106" s="693" t="e">
        <f t="shared" si="64"/>
        <v>#DIV/0!</v>
      </c>
      <c r="W106" s="853" t="e">
        <f t="shared" si="64"/>
        <v>#DIV/0!</v>
      </c>
    </row>
    <row r="107" spans="1:23" x14ac:dyDescent="0.25">
      <c r="B107" s="743">
        <f>B106+1</f>
        <v>99</v>
      </c>
      <c r="C107" s="771"/>
      <c r="E107" s="847" t="e">
        <f>J107/C107-1</f>
        <v>#DIV/0!</v>
      </c>
      <c r="F107" s="848" t="e">
        <f>K107/C107-1</f>
        <v>#DIV/0!</v>
      </c>
      <c r="G107" s="652"/>
      <c r="H107" s="744">
        <f t="shared" si="62"/>
        <v>99</v>
      </c>
      <c r="I107" s="849">
        <f t="shared" si="62"/>
        <v>0</v>
      </c>
      <c r="J107" s="756"/>
      <c r="K107" s="756"/>
      <c r="M107" s="743">
        <f>H107</f>
        <v>99</v>
      </c>
      <c r="N107" s="693">
        <f>I107+$P$7/10000</f>
        <v>0</v>
      </c>
      <c r="O107" s="850" t="e">
        <f>N107*(1+E107)</f>
        <v>#DIV/0!</v>
      </c>
      <c r="P107" s="850" t="e">
        <f>N107*(1-F107)</f>
        <v>#DIV/0!</v>
      </c>
      <c r="R107" s="851">
        <f t="shared" si="63"/>
        <v>0</v>
      </c>
      <c r="S107" s="850">
        <f t="shared" si="63"/>
        <v>0</v>
      </c>
      <c r="T107" s="852">
        <f t="shared" si="63"/>
        <v>0</v>
      </c>
      <c r="U107" s="851">
        <f t="shared" si="64"/>
        <v>0</v>
      </c>
      <c r="V107" s="693" t="e">
        <f t="shared" si="64"/>
        <v>#DIV/0!</v>
      </c>
      <c r="W107" s="853" t="e">
        <f t="shared" si="64"/>
        <v>#DIV/0!</v>
      </c>
    </row>
    <row r="108" spans="1:23" x14ac:dyDescent="0.25">
      <c r="B108" s="743">
        <f>B107+1</f>
        <v>100</v>
      </c>
      <c r="C108" s="771"/>
      <c r="E108" s="847" t="e">
        <f>J108/C108-1</f>
        <v>#DIV/0!</v>
      </c>
      <c r="F108" s="848" t="e">
        <f>K108/C108-1</f>
        <v>#DIV/0!</v>
      </c>
      <c r="G108" s="652"/>
      <c r="H108" s="744">
        <f t="shared" si="62"/>
        <v>100</v>
      </c>
      <c r="I108" s="849">
        <f t="shared" si="62"/>
        <v>0</v>
      </c>
      <c r="J108" s="756"/>
      <c r="K108" s="756"/>
      <c r="M108" s="743">
        <f>H108</f>
        <v>100</v>
      </c>
      <c r="N108" s="693">
        <f>I108+$P$7/10000</f>
        <v>0</v>
      </c>
      <c r="O108" s="850" t="e">
        <f>N108*(1+E108)</f>
        <v>#DIV/0!</v>
      </c>
      <c r="P108" s="850" t="e">
        <f>N108*(1-F108)</f>
        <v>#DIV/0!</v>
      </c>
      <c r="R108" s="851">
        <f t="shared" si="63"/>
        <v>0</v>
      </c>
      <c r="S108" s="850">
        <f t="shared" si="63"/>
        <v>0</v>
      </c>
      <c r="T108" s="852">
        <f t="shared" si="63"/>
        <v>0</v>
      </c>
      <c r="U108" s="851">
        <f t="shared" si="64"/>
        <v>0</v>
      </c>
      <c r="V108" s="693" t="e">
        <f t="shared" si="64"/>
        <v>#DIV/0!</v>
      </c>
      <c r="W108" s="853" t="e">
        <f t="shared" si="64"/>
        <v>#DIV/0!</v>
      </c>
    </row>
    <row r="109" spans="1:23" x14ac:dyDescent="0.25"/>
    <row r="110" spans="1:23" ht="20.55" customHeight="1" x14ac:dyDescent="0.25">
      <c r="A110" s="746" t="s">
        <v>130</v>
      </c>
      <c r="B110" s="747"/>
      <c r="C110" s="747"/>
      <c r="D110" s="747"/>
      <c r="E110" s="747"/>
      <c r="F110" s="747"/>
      <c r="G110" s="747"/>
      <c r="H110" s="747"/>
      <c r="I110" s="747"/>
      <c r="J110" s="747"/>
      <c r="K110" s="747"/>
      <c r="L110" s="748"/>
    </row>
    <row r="111" spans="1:23" x14ac:dyDescent="0.25">
      <c r="A111" s="749">
        <v>1</v>
      </c>
      <c r="B111" s="750" t="s">
        <v>131</v>
      </c>
      <c r="C111" s="750"/>
      <c r="D111" s="750"/>
      <c r="E111" s="750"/>
      <c r="F111" s="750"/>
      <c r="G111" s="750"/>
      <c r="H111" s="750"/>
      <c r="I111" s="750"/>
      <c r="J111" s="750"/>
      <c r="K111" s="750"/>
      <c r="L111" s="751"/>
    </row>
    <row r="112" spans="1:23" x14ac:dyDescent="0.25">
      <c r="A112" s="749"/>
      <c r="B112" s="750"/>
      <c r="C112" s="750"/>
      <c r="D112" s="750"/>
      <c r="E112" s="750"/>
      <c r="F112" s="750"/>
      <c r="G112" s="750"/>
      <c r="H112" s="750"/>
      <c r="I112" s="750"/>
      <c r="J112" s="750"/>
      <c r="K112" s="750"/>
      <c r="L112" s="751"/>
    </row>
    <row r="113" spans="1:12" x14ac:dyDescent="0.25">
      <c r="A113" s="749"/>
      <c r="B113" s="750"/>
      <c r="C113" s="750"/>
      <c r="D113" s="750"/>
      <c r="E113" s="750"/>
      <c r="F113" s="750"/>
      <c r="G113" s="750"/>
      <c r="H113" s="750"/>
      <c r="I113" s="750"/>
      <c r="J113" s="750"/>
      <c r="K113" s="750"/>
      <c r="L113" s="751"/>
    </row>
    <row r="114" spans="1:12" x14ac:dyDescent="0.25">
      <c r="A114" s="749">
        <v>2</v>
      </c>
      <c r="B114" s="750" t="s">
        <v>132</v>
      </c>
      <c r="C114" s="750"/>
      <c r="D114" s="750"/>
      <c r="E114" s="750"/>
      <c r="F114" s="750"/>
      <c r="G114" s="750"/>
      <c r="H114" s="750"/>
      <c r="I114" s="750"/>
      <c r="J114" s="750"/>
      <c r="K114" s="750"/>
      <c r="L114" s="751"/>
    </row>
    <row r="115" spans="1:12" x14ac:dyDescent="0.25">
      <c r="A115" s="749"/>
      <c r="B115" s="750"/>
      <c r="C115" s="750"/>
      <c r="D115" s="750"/>
      <c r="E115" s="750"/>
      <c r="F115" s="750"/>
      <c r="G115" s="750"/>
      <c r="H115" s="750"/>
      <c r="I115" s="750"/>
      <c r="J115" s="750"/>
      <c r="K115" s="750"/>
      <c r="L115" s="751"/>
    </row>
    <row r="116" spans="1:12" x14ac:dyDescent="0.25">
      <c r="A116" s="749"/>
      <c r="B116" s="750"/>
      <c r="C116" s="750"/>
      <c r="D116" s="750"/>
      <c r="E116" s="750"/>
      <c r="F116" s="750"/>
      <c r="G116" s="750"/>
      <c r="H116" s="750"/>
      <c r="I116" s="750"/>
      <c r="J116" s="750"/>
      <c r="K116" s="750"/>
      <c r="L116" s="751"/>
    </row>
    <row r="117" spans="1:12" x14ac:dyDescent="0.25">
      <c r="A117" s="749">
        <v>3</v>
      </c>
      <c r="B117" s="750" t="s">
        <v>133</v>
      </c>
      <c r="C117" s="750"/>
      <c r="D117" s="750"/>
      <c r="E117" s="750"/>
      <c r="F117" s="750"/>
      <c r="G117" s="750"/>
      <c r="H117" s="750"/>
      <c r="I117" s="750"/>
      <c r="J117" s="750"/>
      <c r="K117" s="750"/>
      <c r="L117" s="751"/>
    </row>
    <row r="118" spans="1:12" x14ac:dyDescent="0.25">
      <c r="A118" s="749"/>
      <c r="B118" s="750"/>
      <c r="C118" s="750"/>
      <c r="D118" s="750"/>
      <c r="E118" s="750"/>
      <c r="F118" s="750"/>
      <c r="G118" s="750"/>
      <c r="H118" s="750"/>
      <c r="I118" s="750"/>
      <c r="J118" s="750"/>
      <c r="K118" s="750"/>
      <c r="L118" s="751"/>
    </row>
    <row r="119" spans="1:12" x14ac:dyDescent="0.25">
      <c r="A119" s="749"/>
      <c r="B119" s="750"/>
      <c r="C119" s="750"/>
      <c r="D119" s="750"/>
      <c r="E119" s="750"/>
      <c r="F119" s="750"/>
      <c r="G119" s="750"/>
      <c r="H119" s="750"/>
      <c r="I119" s="750"/>
      <c r="J119" s="750"/>
      <c r="K119" s="750"/>
      <c r="L119" s="751"/>
    </row>
    <row r="120" spans="1:12" x14ac:dyDescent="0.25">
      <c r="A120" s="749"/>
      <c r="B120" s="750"/>
      <c r="C120" s="750"/>
      <c r="D120" s="750"/>
      <c r="E120" s="750"/>
      <c r="F120" s="750"/>
      <c r="G120" s="750"/>
      <c r="H120" s="750"/>
      <c r="I120" s="750"/>
      <c r="J120" s="750"/>
      <c r="K120" s="750"/>
      <c r="L120" s="751"/>
    </row>
    <row r="121" spans="1:12" x14ac:dyDescent="0.25">
      <c r="A121" s="752"/>
      <c r="B121" s="753"/>
      <c r="C121" s="753"/>
      <c r="D121" s="753"/>
      <c r="E121" s="753"/>
      <c r="F121" s="753"/>
      <c r="G121" s="753"/>
      <c r="H121" s="753"/>
      <c r="I121" s="753"/>
      <c r="J121" s="753"/>
      <c r="K121" s="753"/>
      <c r="L121" s="754"/>
    </row>
    <row r="122" spans="1:12" x14ac:dyDescent="0.25"/>
    <row r="123" spans="1:12" x14ac:dyDescent="0.25"/>
    <row r="124" spans="1:12" x14ac:dyDescent="0.25"/>
    <row r="125" spans="1:12" x14ac:dyDescent="0.25"/>
    <row r="126" spans="1:12" x14ac:dyDescent="0.25"/>
    <row r="127" spans="1:12" x14ac:dyDescent="0.25"/>
    <row r="128" spans="1:12" x14ac:dyDescent="0.25"/>
    <row r="129" spans="5:23" ht="12.75" hidden="1" customHeight="1" x14ac:dyDescent="0.25">
      <c r="E129" s="682" t="e">
        <f t="shared" ref="E129:E138" si="65">J129/C129-1</f>
        <v>#DIV/0!</v>
      </c>
      <c r="F129" s="755" t="e">
        <f t="shared" ref="F129:F138" si="66">K129/C129-1</f>
        <v>#DIV/0!</v>
      </c>
      <c r="R129" s="763">
        <f t="shared" ref="R129:T139" si="67">((1+I129)^$H129)/((1+I128)^$H128)-1</f>
        <v>0</v>
      </c>
      <c r="S129" s="683">
        <f t="shared" si="67"/>
        <v>0</v>
      </c>
      <c r="T129" s="764">
        <f t="shared" si="67"/>
        <v>0</v>
      </c>
      <c r="U129" s="763">
        <f t="shared" ref="U129:W138" si="68">((1+N129)^$H129)/((1+N128)^$H128)-1</f>
        <v>0</v>
      </c>
      <c r="V129" s="745">
        <f t="shared" si="68"/>
        <v>0</v>
      </c>
      <c r="W129" s="765">
        <f t="shared" si="68"/>
        <v>0</v>
      </c>
    </row>
    <row r="130" spans="5:23" ht="12.75" hidden="1" customHeight="1" x14ac:dyDescent="0.25">
      <c r="E130" s="682" t="e">
        <f t="shared" si="65"/>
        <v>#DIV/0!</v>
      </c>
      <c r="F130" s="755" t="e">
        <f t="shared" si="66"/>
        <v>#DIV/0!</v>
      </c>
      <c r="R130" s="763">
        <f t="shared" si="67"/>
        <v>0</v>
      </c>
      <c r="S130" s="683">
        <f t="shared" si="67"/>
        <v>0</v>
      </c>
      <c r="T130" s="764">
        <f t="shared" si="67"/>
        <v>0</v>
      </c>
      <c r="U130" s="763">
        <f t="shared" si="68"/>
        <v>0</v>
      </c>
      <c r="V130" s="745">
        <f t="shared" si="68"/>
        <v>0</v>
      </c>
      <c r="W130" s="765">
        <f t="shared" si="68"/>
        <v>0</v>
      </c>
    </row>
    <row r="131" spans="5:23" ht="12.75" hidden="1" customHeight="1" x14ac:dyDescent="0.25">
      <c r="E131" s="682" t="e">
        <f t="shared" si="65"/>
        <v>#DIV/0!</v>
      </c>
      <c r="F131" s="755" t="e">
        <f t="shared" si="66"/>
        <v>#DIV/0!</v>
      </c>
      <c r="R131" s="763">
        <f t="shared" si="67"/>
        <v>0</v>
      </c>
      <c r="S131" s="683">
        <f t="shared" si="67"/>
        <v>0</v>
      </c>
      <c r="T131" s="764">
        <f t="shared" si="67"/>
        <v>0</v>
      </c>
      <c r="U131" s="763">
        <f t="shared" si="68"/>
        <v>0</v>
      </c>
      <c r="V131" s="745">
        <f t="shared" si="68"/>
        <v>0</v>
      </c>
      <c r="W131" s="765">
        <f t="shared" si="68"/>
        <v>0</v>
      </c>
    </row>
    <row r="132" spans="5:23" ht="12.75" hidden="1" customHeight="1" x14ac:dyDescent="0.25">
      <c r="E132" s="682" t="e">
        <f t="shared" si="65"/>
        <v>#DIV/0!</v>
      </c>
      <c r="F132" s="755" t="e">
        <f t="shared" si="66"/>
        <v>#DIV/0!</v>
      </c>
      <c r="R132" s="763">
        <f t="shared" si="67"/>
        <v>0</v>
      </c>
      <c r="S132" s="683">
        <f t="shared" si="67"/>
        <v>0</v>
      </c>
      <c r="T132" s="764">
        <f t="shared" si="67"/>
        <v>0</v>
      </c>
      <c r="U132" s="763">
        <f t="shared" si="68"/>
        <v>0</v>
      </c>
      <c r="V132" s="745">
        <f t="shared" si="68"/>
        <v>0</v>
      </c>
      <c r="W132" s="765">
        <f t="shared" si="68"/>
        <v>0</v>
      </c>
    </row>
    <row r="133" spans="5:23" ht="12.75" hidden="1" customHeight="1" x14ac:dyDescent="0.25">
      <c r="E133" s="682" t="e">
        <f t="shared" si="65"/>
        <v>#DIV/0!</v>
      </c>
      <c r="F133" s="755" t="e">
        <f t="shared" si="66"/>
        <v>#DIV/0!</v>
      </c>
      <c r="R133" s="763">
        <f t="shared" si="67"/>
        <v>0</v>
      </c>
      <c r="S133" s="683">
        <f t="shared" si="67"/>
        <v>0</v>
      </c>
      <c r="T133" s="764">
        <f t="shared" si="67"/>
        <v>0</v>
      </c>
      <c r="U133" s="763">
        <f t="shared" si="68"/>
        <v>0</v>
      </c>
      <c r="V133" s="745">
        <f t="shared" si="68"/>
        <v>0</v>
      </c>
      <c r="W133" s="765">
        <f t="shared" si="68"/>
        <v>0</v>
      </c>
    </row>
    <row r="134" spans="5:23" ht="12.75" hidden="1" customHeight="1" x14ac:dyDescent="0.25">
      <c r="E134" s="682" t="e">
        <f t="shared" si="65"/>
        <v>#DIV/0!</v>
      </c>
      <c r="F134" s="755" t="e">
        <f t="shared" si="66"/>
        <v>#DIV/0!</v>
      </c>
      <c r="R134" s="763">
        <f t="shared" si="67"/>
        <v>0</v>
      </c>
      <c r="S134" s="683">
        <f t="shared" si="67"/>
        <v>0</v>
      </c>
      <c r="T134" s="764">
        <f t="shared" si="67"/>
        <v>0</v>
      </c>
      <c r="U134" s="763">
        <f t="shared" si="68"/>
        <v>0</v>
      </c>
      <c r="V134" s="745">
        <f t="shared" si="68"/>
        <v>0</v>
      </c>
      <c r="W134" s="765">
        <f t="shared" si="68"/>
        <v>0</v>
      </c>
    </row>
    <row r="135" spans="5:23" ht="12.75" hidden="1" customHeight="1" x14ac:dyDescent="0.25">
      <c r="E135" s="682" t="e">
        <f t="shared" si="65"/>
        <v>#DIV/0!</v>
      </c>
      <c r="F135" s="755" t="e">
        <f t="shared" si="66"/>
        <v>#DIV/0!</v>
      </c>
      <c r="R135" s="763">
        <f t="shared" si="67"/>
        <v>0</v>
      </c>
      <c r="S135" s="683">
        <f t="shared" si="67"/>
        <v>0</v>
      </c>
      <c r="T135" s="764">
        <f t="shared" si="67"/>
        <v>0</v>
      </c>
      <c r="U135" s="763">
        <f t="shared" si="68"/>
        <v>0</v>
      </c>
      <c r="V135" s="745">
        <f t="shared" si="68"/>
        <v>0</v>
      </c>
      <c r="W135" s="765">
        <f t="shared" si="68"/>
        <v>0</v>
      </c>
    </row>
    <row r="136" spans="5:23" ht="12.75" hidden="1" customHeight="1" x14ac:dyDescent="0.25">
      <c r="E136" s="682" t="e">
        <f t="shared" si="65"/>
        <v>#DIV/0!</v>
      </c>
      <c r="F136" s="755" t="e">
        <f t="shared" si="66"/>
        <v>#DIV/0!</v>
      </c>
      <c r="R136" s="763">
        <f t="shared" si="67"/>
        <v>0</v>
      </c>
      <c r="S136" s="683">
        <f t="shared" si="67"/>
        <v>0</v>
      </c>
      <c r="T136" s="764">
        <f t="shared" si="67"/>
        <v>0</v>
      </c>
      <c r="U136" s="763">
        <f t="shared" si="68"/>
        <v>0</v>
      </c>
      <c r="V136" s="745">
        <f t="shared" si="68"/>
        <v>0</v>
      </c>
      <c r="W136" s="765">
        <f t="shared" si="68"/>
        <v>0</v>
      </c>
    </row>
    <row r="137" spans="5:23" ht="12.75" hidden="1" customHeight="1" x14ac:dyDescent="0.25">
      <c r="E137" s="682" t="e">
        <f t="shared" si="65"/>
        <v>#DIV/0!</v>
      </c>
      <c r="F137" s="755" t="e">
        <f t="shared" si="66"/>
        <v>#DIV/0!</v>
      </c>
      <c r="R137" s="763">
        <f t="shared" si="67"/>
        <v>0</v>
      </c>
      <c r="S137" s="683">
        <f t="shared" si="67"/>
        <v>0</v>
      </c>
      <c r="T137" s="764">
        <f t="shared" si="67"/>
        <v>0</v>
      </c>
      <c r="U137" s="763">
        <f t="shared" si="68"/>
        <v>0</v>
      </c>
      <c r="V137" s="745">
        <f t="shared" si="68"/>
        <v>0</v>
      </c>
      <c r="W137" s="765">
        <f t="shared" si="68"/>
        <v>0</v>
      </c>
    </row>
    <row r="138" spans="5:23" ht="12.75" hidden="1" customHeight="1" x14ac:dyDescent="0.25">
      <c r="E138" s="682" t="e">
        <f t="shared" si="65"/>
        <v>#DIV/0!</v>
      </c>
      <c r="F138" s="755" t="e">
        <f t="shared" si="66"/>
        <v>#DIV/0!</v>
      </c>
      <c r="R138" s="763">
        <f t="shared" si="67"/>
        <v>0</v>
      </c>
      <c r="S138" s="683">
        <f t="shared" si="67"/>
        <v>0</v>
      </c>
      <c r="T138" s="764">
        <f t="shared" si="67"/>
        <v>0</v>
      </c>
      <c r="U138" s="763">
        <f t="shared" si="68"/>
        <v>0</v>
      </c>
      <c r="V138" s="745">
        <f t="shared" si="68"/>
        <v>0</v>
      </c>
      <c r="W138" s="765">
        <f t="shared" si="68"/>
        <v>0</v>
      </c>
    </row>
    <row r="139" spans="5:23" ht="12.75" hidden="1" customHeight="1" x14ac:dyDescent="0.25">
      <c r="E139" s="682" t="e">
        <f t="shared" ref="E139:E173" si="69">J139/C139-1</f>
        <v>#DIV/0!</v>
      </c>
      <c r="F139" s="755" t="e">
        <f t="shared" ref="F139:F173" si="70">K139/C139-1</f>
        <v>#DIV/0!</v>
      </c>
      <c r="R139" s="763">
        <f t="shared" si="67"/>
        <v>0</v>
      </c>
      <c r="S139" s="683">
        <f t="shared" si="67"/>
        <v>0</v>
      </c>
      <c r="T139" s="764">
        <f t="shared" si="67"/>
        <v>0</v>
      </c>
      <c r="U139" s="763">
        <f t="shared" ref="U139:W154" si="71">((1+N139)^$H139)/((1+N138)^$H138)-1</f>
        <v>0</v>
      </c>
      <c r="V139" s="745">
        <f t="shared" si="71"/>
        <v>0</v>
      </c>
      <c r="W139" s="765">
        <f t="shared" si="71"/>
        <v>0</v>
      </c>
    </row>
    <row r="140" spans="5:23" ht="12.75" hidden="1" customHeight="1" x14ac:dyDescent="0.25">
      <c r="E140" s="682" t="e">
        <f t="shared" si="69"/>
        <v>#DIV/0!</v>
      </c>
      <c r="F140" s="755" t="e">
        <f t="shared" si="70"/>
        <v>#DIV/0!</v>
      </c>
      <c r="R140" s="763">
        <f t="shared" ref="R140:T155" si="72">((1+I140)^$H140)/((1+I139)^$H139)-1</f>
        <v>0</v>
      </c>
      <c r="S140" s="683">
        <f t="shared" si="72"/>
        <v>0</v>
      </c>
      <c r="T140" s="764">
        <f t="shared" si="72"/>
        <v>0</v>
      </c>
      <c r="U140" s="763">
        <f t="shared" si="71"/>
        <v>0</v>
      </c>
      <c r="V140" s="745">
        <f t="shared" si="71"/>
        <v>0</v>
      </c>
      <c r="W140" s="765">
        <f t="shared" si="71"/>
        <v>0</v>
      </c>
    </row>
    <row r="141" spans="5:23" ht="12.75" hidden="1" customHeight="1" x14ac:dyDescent="0.25">
      <c r="E141" s="682" t="e">
        <f t="shared" si="69"/>
        <v>#DIV/0!</v>
      </c>
      <c r="F141" s="755" t="e">
        <f t="shared" si="70"/>
        <v>#DIV/0!</v>
      </c>
      <c r="R141" s="763">
        <f t="shared" si="72"/>
        <v>0</v>
      </c>
      <c r="S141" s="683">
        <f t="shared" si="72"/>
        <v>0</v>
      </c>
      <c r="T141" s="764">
        <f t="shared" si="72"/>
        <v>0</v>
      </c>
      <c r="U141" s="763">
        <f t="shared" si="71"/>
        <v>0</v>
      </c>
      <c r="V141" s="745">
        <f t="shared" si="71"/>
        <v>0</v>
      </c>
      <c r="W141" s="765">
        <f t="shared" si="71"/>
        <v>0</v>
      </c>
    </row>
    <row r="142" spans="5:23" ht="12.75" hidden="1" customHeight="1" x14ac:dyDescent="0.25">
      <c r="E142" s="682" t="e">
        <f t="shared" si="69"/>
        <v>#DIV/0!</v>
      </c>
      <c r="F142" s="755" t="e">
        <f t="shared" si="70"/>
        <v>#DIV/0!</v>
      </c>
      <c r="R142" s="763">
        <f t="shared" si="72"/>
        <v>0</v>
      </c>
      <c r="S142" s="683">
        <f t="shared" si="72"/>
        <v>0</v>
      </c>
      <c r="T142" s="764">
        <f t="shared" si="72"/>
        <v>0</v>
      </c>
      <c r="U142" s="763">
        <f t="shared" si="71"/>
        <v>0</v>
      </c>
      <c r="V142" s="745">
        <f t="shared" si="71"/>
        <v>0</v>
      </c>
      <c r="W142" s="765">
        <f t="shared" si="71"/>
        <v>0</v>
      </c>
    </row>
    <row r="143" spans="5:23" ht="12.75" hidden="1" customHeight="1" x14ac:dyDescent="0.25">
      <c r="E143" s="682" t="e">
        <f t="shared" si="69"/>
        <v>#DIV/0!</v>
      </c>
      <c r="F143" s="755" t="e">
        <f t="shared" si="70"/>
        <v>#DIV/0!</v>
      </c>
      <c r="R143" s="763">
        <f t="shared" si="72"/>
        <v>0</v>
      </c>
      <c r="S143" s="683">
        <f t="shared" si="72"/>
        <v>0</v>
      </c>
      <c r="T143" s="764">
        <f t="shared" si="72"/>
        <v>0</v>
      </c>
      <c r="U143" s="763">
        <f t="shared" si="71"/>
        <v>0</v>
      </c>
      <c r="V143" s="745">
        <f t="shared" si="71"/>
        <v>0</v>
      </c>
      <c r="W143" s="765">
        <f t="shared" si="71"/>
        <v>0</v>
      </c>
    </row>
    <row r="144" spans="5:23" ht="12.75" hidden="1" customHeight="1" x14ac:dyDescent="0.25">
      <c r="E144" s="682" t="e">
        <f t="shared" si="69"/>
        <v>#DIV/0!</v>
      </c>
      <c r="F144" s="755" t="e">
        <f t="shared" si="70"/>
        <v>#DIV/0!</v>
      </c>
      <c r="R144" s="763">
        <f t="shared" si="72"/>
        <v>0</v>
      </c>
      <c r="S144" s="683">
        <f t="shared" si="72"/>
        <v>0</v>
      </c>
      <c r="T144" s="764">
        <f t="shared" si="72"/>
        <v>0</v>
      </c>
      <c r="U144" s="763">
        <f t="shared" si="71"/>
        <v>0</v>
      </c>
      <c r="V144" s="745">
        <f t="shared" si="71"/>
        <v>0</v>
      </c>
      <c r="W144" s="765">
        <f t="shared" si="71"/>
        <v>0</v>
      </c>
    </row>
    <row r="145" spans="5:23" ht="12.75" hidden="1" customHeight="1" x14ac:dyDescent="0.25">
      <c r="E145" s="682" t="e">
        <f t="shared" si="69"/>
        <v>#DIV/0!</v>
      </c>
      <c r="F145" s="755" t="e">
        <f t="shared" si="70"/>
        <v>#DIV/0!</v>
      </c>
      <c r="R145" s="763">
        <f t="shared" si="72"/>
        <v>0</v>
      </c>
      <c r="S145" s="683">
        <f t="shared" si="72"/>
        <v>0</v>
      </c>
      <c r="T145" s="764">
        <f t="shared" si="72"/>
        <v>0</v>
      </c>
      <c r="U145" s="763">
        <f t="shared" si="71"/>
        <v>0</v>
      </c>
      <c r="V145" s="745">
        <f t="shared" si="71"/>
        <v>0</v>
      </c>
      <c r="W145" s="765">
        <f t="shared" si="71"/>
        <v>0</v>
      </c>
    </row>
    <row r="146" spans="5:23" ht="12.75" hidden="1" customHeight="1" x14ac:dyDescent="0.25">
      <c r="E146" s="682" t="e">
        <f t="shared" si="69"/>
        <v>#DIV/0!</v>
      </c>
      <c r="F146" s="755" t="e">
        <f t="shared" si="70"/>
        <v>#DIV/0!</v>
      </c>
      <c r="R146" s="763">
        <f t="shared" si="72"/>
        <v>0</v>
      </c>
      <c r="S146" s="683">
        <f t="shared" si="72"/>
        <v>0</v>
      </c>
      <c r="T146" s="764">
        <f t="shared" si="72"/>
        <v>0</v>
      </c>
      <c r="U146" s="763">
        <f t="shared" si="71"/>
        <v>0</v>
      </c>
      <c r="V146" s="745">
        <f t="shared" si="71"/>
        <v>0</v>
      </c>
      <c r="W146" s="765">
        <f t="shared" si="71"/>
        <v>0</v>
      </c>
    </row>
    <row r="147" spans="5:23" ht="12.75" hidden="1" customHeight="1" x14ac:dyDescent="0.25">
      <c r="E147" s="682" t="e">
        <f t="shared" si="69"/>
        <v>#DIV/0!</v>
      </c>
      <c r="F147" s="755" t="e">
        <f t="shared" si="70"/>
        <v>#DIV/0!</v>
      </c>
      <c r="R147" s="763">
        <f t="shared" si="72"/>
        <v>0</v>
      </c>
      <c r="S147" s="683">
        <f t="shared" si="72"/>
        <v>0</v>
      </c>
      <c r="T147" s="764">
        <f t="shared" si="72"/>
        <v>0</v>
      </c>
      <c r="U147" s="763">
        <f t="shared" si="71"/>
        <v>0</v>
      </c>
      <c r="V147" s="745">
        <f t="shared" si="71"/>
        <v>0</v>
      </c>
      <c r="W147" s="765">
        <f t="shared" si="71"/>
        <v>0</v>
      </c>
    </row>
    <row r="148" spans="5:23" ht="12.75" hidden="1" customHeight="1" x14ac:dyDescent="0.25">
      <c r="E148" s="682" t="e">
        <f t="shared" si="69"/>
        <v>#DIV/0!</v>
      </c>
      <c r="F148" s="755" t="e">
        <f t="shared" si="70"/>
        <v>#DIV/0!</v>
      </c>
      <c r="R148" s="763">
        <f t="shared" si="72"/>
        <v>0</v>
      </c>
      <c r="S148" s="683">
        <f t="shared" si="72"/>
        <v>0</v>
      </c>
      <c r="T148" s="764">
        <f t="shared" si="72"/>
        <v>0</v>
      </c>
      <c r="U148" s="763">
        <f t="shared" si="71"/>
        <v>0</v>
      </c>
      <c r="V148" s="745">
        <f t="shared" si="71"/>
        <v>0</v>
      </c>
      <c r="W148" s="765">
        <f t="shared" si="71"/>
        <v>0</v>
      </c>
    </row>
    <row r="149" spans="5:23" ht="12.75" hidden="1" customHeight="1" x14ac:dyDescent="0.25">
      <c r="E149" s="682" t="e">
        <f t="shared" si="69"/>
        <v>#DIV/0!</v>
      </c>
      <c r="F149" s="755" t="e">
        <f t="shared" si="70"/>
        <v>#DIV/0!</v>
      </c>
      <c r="R149" s="763">
        <f t="shared" si="72"/>
        <v>0</v>
      </c>
      <c r="S149" s="683">
        <f t="shared" si="72"/>
        <v>0</v>
      </c>
      <c r="T149" s="764">
        <f t="shared" si="72"/>
        <v>0</v>
      </c>
      <c r="U149" s="763">
        <f t="shared" si="71"/>
        <v>0</v>
      </c>
      <c r="V149" s="745">
        <f t="shared" si="71"/>
        <v>0</v>
      </c>
      <c r="W149" s="765">
        <f t="shared" si="71"/>
        <v>0</v>
      </c>
    </row>
    <row r="150" spans="5:23" ht="12.75" hidden="1" customHeight="1" x14ac:dyDescent="0.25">
      <c r="E150" s="682" t="e">
        <f t="shared" si="69"/>
        <v>#DIV/0!</v>
      </c>
      <c r="F150" s="755" t="e">
        <f t="shared" si="70"/>
        <v>#DIV/0!</v>
      </c>
      <c r="R150" s="763">
        <f t="shared" si="72"/>
        <v>0</v>
      </c>
      <c r="S150" s="683">
        <f t="shared" si="72"/>
        <v>0</v>
      </c>
      <c r="T150" s="764">
        <f t="shared" si="72"/>
        <v>0</v>
      </c>
      <c r="U150" s="763">
        <f t="shared" si="71"/>
        <v>0</v>
      </c>
      <c r="V150" s="745">
        <f t="shared" si="71"/>
        <v>0</v>
      </c>
      <c r="W150" s="765">
        <f t="shared" si="71"/>
        <v>0</v>
      </c>
    </row>
    <row r="151" spans="5:23" ht="12.75" hidden="1" customHeight="1" x14ac:dyDescent="0.25">
      <c r="E151" s="682" t="e">
        <f t="shared" si="69"/>
        <v>#DIV/0!</v>
      </c>
      <c r="F151" s="755" t="e">
        <f t="shared" si="70"/>
        <v>#DIV/0!</v>
      </c>
      <c r="R151" s="763">
        <f t="shared" si="72"/>
        <v>0</v>
      </c>
      <c r="S151" s="683">
        <f t="shared" si="72"/>
        <v>0</v>
      </c>
      <c r="T151" s="764">
        <f t="shared" si="72"/>
        <v>0</v>
      </c>
      <c r="U151" s="763">
        <f t="shared" si="71"/>
        <v>0</v>
      </c>
      <c r="V151" s="745">
        <f t="shared" si="71"/>
        <v>0</v>
      </c>
      <c r="W151" s="765">
        <f t="shared" si="71"/>
        <v>0</v>
      </c>
    </row>
    <row r="152" spans="5:23" ht="12.75" hidden="1" customHeight="1" x14ac:dyDescent="0.25">
      <c r="E152" s="682" t="e">
        <f t="shared" si="69"/>
        <v>#DIV/0!</v>
      </c>
      <c r="F152" s="755" t="e">
        <f t="shared" si="70"/>
        <v>#DIV/0!</v>
      </c>
      <c r="R152" s="763">
        <f t="shared" si="72"/>
        <v>0</v>
      </c>
      <c r="S152" s="683">
        <f t="shared" si="72"/>
        <v>0</v>
      </c>
      <c r="T152" s="764">
        <f t="shared" si="72"/>
        <v>0</v>
      </c>
      <c r="U152" s="763">
        <f t="shared" si="71"/>
        <v>0</v>
      </c>
      <c r="V152" s="745">
        <f t="shared" si="71"/>
        <v>0</v>
      </c>
      <c r="W152" s="765">
        <f t="shared" si="71"/>
        <v>0</v>
      </c>
    </row>
    <row r="153" spans="5:23" ht="12.75" hidden="1" customHeight="1" x14ac:dyDescent="0.25">
      <c r="E153" s="682" t="e">
        <f t="shared" si="69"/>
        <v>#DIV/0!</v>
      </c>
      <c r="F153" s="755" t="e">
        <f t="shared" si="70"/>
        <v>#DIV/0!</v>
      </c>
      <c r="R153" s="763">
        <f t="shared" si="72"/>
        <v>0</v>
      </c>
      <c r="S153" s="683">
        <f t="shared" si="72"/>
        <v>0</v>
      </c>
      <c r="T153" s="764">
        <f t="shared" si="72"/>
        <v>0</v>
      </c>
      <c r="U153" s="763">
        <f t="shared" si="71"/>
        <v>0</v>
      </c>
      <c r="V153" s="745">
        <f t="shared" si="71"/>
        <v>0</v>
      </c>
      <c r="W153" s="765">
        <f t="shared" si="71"/>
        <v>0</v>
      </c>
    </row>
    <row r="154" spans="5:23" ht="12.75" hidden="1" customHeight="1" x14ac:dyDescent="0.25">
      <c r="E154" s="682" t="e">
        <f t="shared" si="69"/>
        <v>#DIV/0!</v>
      </c>
      <c r="F154" s="755" t="e">
        <f t="shared" si="70"/>
        <v>#DIV/0!</v>
      </c>
      <c r="R154" s="763">
        <f t="shared" si="72"/>
        <v>0</v>
      </c>
      <c r="S154" s="683">
        <f t="shared" si="72"/>
        <v>0</v>
      </c>
      <c r="T154" s="764">
        <f t="shared" si="72"/>
        <v>0</v>
      </c>
      <c r="U154" s="763">
        <f t="shared" si="71"/>
        <v>0</v>
      </c>
      <c r="V154" s="745">
        <f t="shared" si="71"/>
        <v>0</v>
      </c>
      <c r="W154" s="765">
        <f t="shared" si="71"/>
        <v>0</v>
      </c>
    </row>
    <row r="155" spans="5:23" ht="12.75" hidden="1" customHeight="1" x14ac:dyDescent="0.25">
      <c r="E155" s="682" t="e">
        <f t="shared" si="69"/>
        <v>#DIV/0!</v>
      </c>
      <c r="F155" s="755" t="e">
        <f t="shared" si="70"/>
        <v>#DIV/0!</v>
      </c>
      <c r="R155" s="763">
        <f t="shared" si="72"/>
        <v>0</v>
      </c>
      <c r="S155" s="683">
        <f t="shared" si="72"/>
        <v>0</v>
      </c>
      <c r="T155" s="764">
        <f t="shared" si="72"/>
        <v>0</v>
      </c>
      <c r="U155" s="763">
        <f t="shared" ref="U155:W170" si="73">((1+N155)^$H155)/((1+N154)^$H154)-1</f>
        <v>0</v>
      </c>
      <c r="V155" s="745">
        <f t="shared" si="73"/>
        <v>0</v>
      </c>
      <c r="W155" s="765">
        <f t="shared" si="73"/>
        <v>0</v>
      </c>
    </row>
    <row r="156" spans="5:23" ht="12.75" hidden="1" customHeight="1" x14ac:dyDescent="0.25">
      <c r="E156" s="682" t="e">
        <f t="shared" si="69"/>
        <v>#DIV/0!</v>
      </c>
      <c r="F156" s="755" t="e">
        <f t="shared" si="70"/>
        <v>#DIV/0!</v>
      </c>
      <c r="R156" s="763">
        <f t="shared" ref="R156:T171" si="74">((1+I156)^$H156)/((1+I155)^$H155)-1</f>
        <v>0</v>
      </c>
      <c r="S156" s="683">
        <f t="shared" si="74"/>
        <v>0</v>
      </c>
      <c r="T156" s="764">
        <f t="shared" si="74"/>
        <v>0</v>
      </c>
      <c r="U156" s="763">
        <f t="shared" si="73"/>
        <v>0</v>
      </c>
      <c r="V156" s="745">
        <f t="shared" si="73"/>
        <v>0</v>
      </c>
      <c r="W156" s="765">
        <f t="shared" si="73"/>
        <v>0</v>
      </c>
    </row>
    <row r="157" spans="5:23" ht="12.75" hidden="1" customHeight="1" x14ac:dyDescent="0.25">
      <c r="E157" s="682" t="e">
        <f t="shared" si="69"/>
        <v>#DIV/0!</v>
      </c>
      <c r="F157" s="755" t="e">
        <f t="shared" si="70"/>
        <v>#DIV/0!</v>
      </c>
      <c r="R157" s="763">
        <f t="shared" si="74"/>
        <v>0</v>
      </c>
      <c r="S157" s="683">
        <f t="shared" si="74"/>
        <v>0</v>
      </c>
      <c r="T157" s="764">
        <f t="shared" si="74"/>
        <v>0</v>
      </c>
      <c r="U157" s="763">
        <f t="shared" si="73"/>
        <v>0</v>
      </c>
      <c r="V157" s="745">
        <f t="shared" si="73"/>
        <v>0</v>
      </c>
      <c r="W157" s="765">
        <f t="shared" si="73"/>
        <v>0</v>
      </c>
    </row>
    <row r="158" spans="5:23" ht="12.75" hidden="1" customHeight="1" x14ac:dyDescent="0.25">
      <c r="E158" s="682" t="e">
        <f t="shared" si="69"/>
        <v>#DIV/0!</v>
      </c>
      <c r="F158" s="755" t="e">
        <f t="shared" si="70"/>
        <v>#DIV/0!</v>
      </c>
      <c r="R158" s="763">
        <f t="shared" si="74"/>
        <v>0</v>
      </c>
      <c r="S158" s="683">
        <f t="shared" si="74"/>
        <v>0</v>
      </c>
      <c r="T158" s="764">
        <f t="shared" si="74"/>
        <v>0</v>
      </c>
      <c r="U158" s="763">
        <f t="shared" si="73"/>
        <v>0</v>
      </c>
      <c r="V158" s="745">
        <f t="shared" si="73"/>
        <v>0</v>
      </c>
      <c r="W158" s="765">
        <f t="shared" si="73"/>
        <v>0</v>
      </c>
    </row>
    <row r="159" spans="5:23" ht="12.75" hidden="1" customHeight="1" x14ac:dyDescent="0.25">
      <c r="E159" s="682" t="e">
        <f t="shared" si="69"/>
        <v>#DIV/0!</v>
      </c>
      <c r="F159" s="755" t="e">
        <f t="shared" si="70"/>
        <v>#DIV/0!</v>
      </c>
      <c r="R159" s="763">
        <f t="shared" si="74"/>
        <v>0</v>
      </c>
      <c r="S159" s="683">
        <f t="shared" si="74"/>
        <v>0</v>
      </c>
      <c r="T159" s="764">
        <f t="shared" si="74"/>
        <v>0</v>
      </c>
      <c r="U159" s="763">
        <f t="shared" si="73"/>
        <v>0</v>
      </c>
      <c r="V159" s="745">
        <f t="shared" si="73"/>
        <v>0</v>
      </c>
      <c r="W159" s="765">
        <f t="shared" si="73"/>
        <v>0</v>
      </c>
    </row>
    <row r="160" spans="5:23" ht="12.75" hidden="1" customHeight="1" x14ac:dyDescent="0.25">
      <c r="E160" s="682" t="e">
        <f t="shared" si="69"/>
        <v>#DIV/0!</v>
      </c>
      <c r="F160" s="755" t="e">
        <f t="shared" si="70"/>
        <v>#DIV/0!</v>
      </c>
      <c r="R160" s="763">
        <f t="shared" si="74"/>
        <v>0</v>
      </c>
      <c r="S160" s="683">
        <f t="shared" si="74"/>
        <v>0</v>
      </c>
      <c r="T160" s="764">
        <f t="shared" si="74"/>
        <v>0</v>
      </c>
      <c r="U160" s="763">
        <f t="shared" si="73"/>
        <v>0</v>
      </c>
      <c r="V160" s="745">
        <f t="shared" si="73"/>
        <v>0</v>
      </c>
      <c r="W160" s="765">
        <f t="shared" si="73"/>
        <v>0</v>
      </c>
    </row>
    <row r="161" spans="5:23" ht="12.75" hidden="1" customHeight="1" x14ac:dyDescent="0.25">
      <c r="E161" s="682" t="e">
        <f t="shared" si="69"/>
        <v>#DIV/0!</v>
      </c>
      <c r="F161" s="755" t="e">
        <f t="shared" si="70"/>
        <v>#DIV/0!</v>
      </c>
      <c r="R161" s="763">
        <f t="shared" si="74"/>
        <v>0</v>
      </c>
      <c r="S161" s="683">
        <f t="shared" si="74"/>
        <v>0</v>
      </c>
      <c r="T161" s="764">
        <f t="shared" si="74"/>
        <v>0</v>
      </c>
      <c r="U161" s="763">
        <f t="shared" si="73"/>
        <v>0</v>
      </c>
      <c r="V161" s="745">
        <f t="shared" si="73"/>
        <v>0</v>
      </c>
      <c r="W161" s="765">
        <f t="shared" si="73"/>
        <v>0</v>
      </c>
    </row>
    <row r="162" spans="5:23" ht="12.75" hidden="1" customHeight="1" x14ac:dyDescent="0.25">
      <c r="E162" s="682" t="e">
        <f t="shared" si="69"/>
        <v>#DIV/0!</v>
      </c>
      <c r="F162" s="755" t="e">
        <f t="shared" si="70"/>
        <v>#DIV/0!</v>
      </c>
      <c r="R162" s="763">
        <f t="shared" si="74"/>
        <v>0</v>
      </c>
      <c r="S162" s="683">
        <f t="shared" si="74"/>
        <v>0</v>
      </c>
      <c r="T162" s="764">
        <f t="shared" si="74"/>
        <v>0</v>
      </c>
      <c r="U162" s="763">
        <f t="shared" si="73"/>
        <v>0</v>
      </c>
      <c r="V162" s="745">
        <f t="shared" si="73"/>
        <v>0</v>
      </c>
      <c r="W162" s="765">
        <f t="shared" si="73"/>
        <v>0</v>
      </c>
    </row>
    <row r="163" spans="5:23" ht="12.75" hidden="1" customHeight="1" x14ac:dyDescent="0.25">
      <c r="E163" s="682" t="e">
        <f t="shared" si="69"/>
        <v>#DIV/0!</v>
      </c>
      <c r="F163" s="755" t="e">
        <f t="shared" si="70"/>
        <v>#DIV/0!</v>
      </c>
      <c r="R163" s="763">
        <f t="shared" si="74"/>
        <v>0</v>
      </c>
      <c r="S163" s="683">
        <f t="shared" si="74"/>
        <v>0</v>
      </c>
      <c r="T163" s="764">
        <f t="shared" si="74"/>
        <v>0</v>
      </c>
      <c r="U163" s="763">
        <f t="shared" si="73"/>
        <v>0</v>
      </c>
      <c r="V163" s="745">
        <f t="shared" si="73"/>
        <v>0</v>
      </c>
      <c r="W163" s="765">
        <f t="shared" si="73"/>
        <v>0</v>
      </c>
    </row>
    <row r="164" spans="5:23" ht="12.75" hidden="1" customHeight="1" x14ac:dyDescent="0.25">
      <c r="E164" s="682" t="e">
        <f t="shared" si="69"/>
        <v>#DIV/0!</v>
      </c>
      <c r="F164" s="755" t="e">
        <f t="shared" si="70"/>
        <v>#DIV/0!</v>
      </c>
      <c r="R164" s="763">
        <f t="shared" si="74"/>
        <v>0</v>
      </c>
      <c r="S164" s="683">
        <f t="shared" si="74"/>
        <v>0</v>
      </c>
      <c r="T164" s="764">
        <f t="shared" si="74"/>
        <v>0</v>
      </c>
      <c r="U164" s="763">
        <f t="shared" si="73"/>
        <v>0</v>
      </c>
      <c r="V164" s="745">
        <f t="shared" si="73"/>
        <v>0</v>
      </c>
      <c r="W164" s="765">
        <f t="shared" si="73"/>
        <v>0</v>
      </c>
    </row>
    <row r="165" spans="5:23" ht="12.75" hidden="1" customHeight="1" x14ac:dyDescent="0.25">
      <c r="E165" s="682" t="e">
        <f t="shared" si="69"/>
        <v>#DIV/0!</v>
      </c>
      <c r="F165" s="755" t="e">
        <f t="shared" si="70"/>
        <v>#DIV/0!</v>
      </c>
      <c r="R165" s="763">
        <f t="shared" si="74"/>
        <v>0</v>
      </c>
      <c r="S165" s="683">
        <f t="shared" si="74"/>
        <v>0</v>
      </c>
      <c r="T165" s="764">
        <f t="shared" si="74"/>
        <v>0</v>
      </c>
      <c r="U165" s="763">
        <f t="shared" si="73"/>
        <v>0</v>
      </c>
      <c r="V165" s="745">
        <f t="shared" si="73"/>
        <v>0</v>
      </c>
      <c r="W165" s="765">
        <f t="shared" si="73"/>
        <v>0</v>
      </c>
    </row>
    <row r="166" spans="5:23" ht="12.75" hidden="1" customHeight="1" x14ac:dyDescent="0.25">
      <c r="E166" s="682" t="e">
        <f t="shared" si="69"/>
        <v>#DIV/0!</v>
      </c>
      <c r="F166" s="755" t="e">
        <f t="shared" si="70"/>
        <v>#DIV/0!</v>
      </c>
      <c r="R166" s="763">
        <f t="shared" si="74"/>
        <v>0</v>
      </c>
      <c r="S166" s="683">
        <f t="shared" si="74"/>
        <v>0</v>
      </c>
      <c r="T166" s="764">
        <f t="shared" si="74"/>
        <v>0</v>
      </c>
      <c r="U166" s="763">
        <f t="shared" si="73"/>
        <v>0</v>
      </c>
      <c r="V166" s="745">
        <f t="shared" si="73"/>
        <v>0</v>
      </c>
      <c r="W166" s="765">
        <f t="shared" si="73"/>
        <v>0</v>
      </c>
    </row>
    <row r="167" spans="5:23" ht="12.75" hidden="1" customHeight="1" x14ac:dyDescent="0.25">
      <c r="E167" s="682" t="e">
        <f t="shared" si="69"/>
        <v>#DIV/0!</v>
      </c>
      <c r="F167" s="755" t="e">
        <f t="shared" si="70"/>
        <v>#DIV/0!</v>
      </c>
      <c r="R167" s="763">
        <f t="shared" si="74"/>
        <v>0</v>
      </c>
      <c r="S167" s="683">
        <f t="shared" si="74"/>
        <v>0</v>
      </c>
      <c r="T167" s="764">
        <f t="shared" si="74"/>
        <v>0</v>
      </c>
      <c r="U167" s="763">
        <f t="shared" si="73"/>
        <v>0</v>
      </c>
      <c r="V167" s="745">
        <f t="shared" si="73"/>
        <v>0</v>
      </c>
      <c r="W167" s="765">
        <f t="shared" si="73"/>
        <v>0</v>
      </c>
    </row>
    <row r="168" spans="5:23" ht="12.75" hidden="1" customHeight="1" x14ac:dyDescent="0.25">
      <c r="E168" s="682" t="e">
        <f t="shared" si="69"/>
        <v>#DIV/0!</v>
      </c>
      <c r="F168" s="755" t="e">
        <f t="shared" si="70"/>
        <v>#DIV/0!</v>
      </c>
      <c r="R168" s="763">
        <f t="shared" si="74"/>
        <v>0</v>
      </c>
      <c r="S168" s="683">
        <f t="shared" si="74"/>
        <v>0</v>
      </c>
      <c r="T168" s="764">
        <f t="shared" si="74"/>
        <v>0</v>
      </c>
      <c r="U168" s="763">
        <f t="shared" si="73"/>
        <v>0</v>
      </c>
      <c r="V168" s="745">
        <f t="shared" si="73"/>
        <v>0</v>
      </c>
      <c r="W168" s="765">
        <f t="shared" si="73"/>
        <v>0</v>
      </c>
    </row>
    <row r="169" spans="5:23" ht="12.75" hidden="1" customHeight="1" x14ac:dyDescent="0.25">
      <c r="E169" s="682" t="e">
        <f t="shared" si="69"/>
        <v>#DIV/0!</v>
      </c>
      <c r="F169" s="755" t="e">
        <f t="shared" si="70"/>
        <v>#DIV/0!</v>
      </c>
      <c r="R169" s="763">
        <f t="shared" si="74"/>
        <v>0</v>
      </c>
      <c r="S169" s="683">
        <f t="shared" si="74"/>
        <v>0</v>
      </c>
      <c r="T169" s="764">
        <f t="shared" si="74"/>
        <v>0</v>
      </c>
      <c r="U169" s="763">
        <f t="shared" si="73"/>
        <v>0</v>
      </c>
      <c r="V169" s="745">
        <f t="shared" si="73"/>
        <v>0</v>
      </c>
      <c r="W169" s="765">
        <f t="shared" si="73"/>
        <v>0</v>
      </c>
    </row>
    <row r="170" spans="5:23" ht="12.75" hidden="1" customHeight="1" x14ac:dyDescent="0.25">
      <c r="E170" s="682" t="e">
        <f t="shared" si="69"/>
        <v>#DIV/0!</v>
      </c>
      <c r="F170" s="755" t="e">
        <f t="shared" si="70"/>
        <v>#DIV/0!</v>
      </c>
      <c r="R170" s="763">
        <f t="shared" si="74"/>
        <v>0</v>
      </c>
      <c r="S170" s="683">
        <f t="shared" si="74"/>
        <v>0</v>
      </c>
      <c r="T170" s="764">
        <f t="shared" si="74"/>
        <v>0</v>
      </c>
      <c r="U170" s="763">
        <f t="shared" si="73"/>
        <v>0</v>
      </c>
      <c r="V170" s="745">
        <f t="shared" si="73"/>
        <v>0</v>
      </c>
      <c r="W170" s="765">
        <f t="shared" si="73"/>
        <v>0</v>
      </c>
    </row>
    <row r="171" spans="5:23" ht="12.75" hidden="1" customHeight="1" x14ac:dyDescent="0.25">
      <c r="E171" s="682" t="e">
        <f t="shared" si="69"/>
        <v>#DIV/0!</v>
      </c>
      <c r="F171" s="755" t="e">
        <f t="shared" si="70"/>
        <v>#DIV/0!</v>
      </c>
      <c r="R171" s="763">
        <f t="shared" si="74"/>
        <v>0</v>
      </c>
      <c r="S171" s="683">
        <f t="shared" si="74"/>
        <v>0</v>
      </c>
      <c r="T171" s="764">
        <f t="shared" si="74"/>
        <v>0</v>
      </c>
      <c r="U171" s="763">
        <f t="shared" ref="U171:W173" si="75">((1+N171)^$H171)/((1+N170)^$H170)-1</f>
        <v>0</v>
      </c>
      <c r="V171" s="745">
        <f t="shared" si="75"/>
        <v>0</v>
      </c>
      <c r="W171" s="765">
        <f t="shared" si="75"/>
        <v>0</v>
      </c>
    </row>
    <row r="172" spans="5:23" ht="12.75" hidden="1" customHeight="1" x14ac:dyDescent="0.25">
      <c r="E172" s="682" t="e">
        <f t="shared" si="69"/>
        <v>#DIV/0!</v>
      </c>
      <c r="F172" s="755" t="e">
        <f t="shared" si="70"/>
        <v>#DIV/0!</v>
      </c>
      <c r="R172" s="763">
        <f t="shared" ref="R172:T173" si="76">((1+I172)^$H172)/((1+I171)^$H171)-1</f>
        <v>0</v>
      </c>
      <c r="S172" s="683">
        <f t="shared" si="76"/>
        <v>0</v>
      </c>
      <c r="T172" s="764">
        <f t="shared" si="76"/>
        <v>0</v>
      </c>
      <c r="U172" s="763">
        <f t="shared" si="75"/>
        <v>0</v>
      </c>
      <c r="V172" s="745">
        <f t="shared" si="75"/>
        <v>0</v>
      </c>
      <c r="W172" s="765">
        <f t="shared" si="75"/>
        <v>0</v>
      </c>
    </row>
    <row r="173" spans="5:23" ht="13.5" hidden="1" customHeight="1" thickBot="1" x14ac:dyDescent="0.3">
      <c r="E173" s="682" t="e">
        <f t="shared" si="69"/>
        <v>#DIV/0!</v>
      </c>
      <c r="F173" s="755" t="e">
        <f t="shared" si="70"/>
        <v>#DIV/0!</v>
      </c>
      <c r="R173" s="766">
        <f t="shared" si="76"/>
        <v>0</v>
      </c>
      <c r="S173" s="767">
        <f t="shared" si="76"/>
        <v>0</v>
      </c>
      <c r="T173" s="768">
        <f t="shared" si="76"/>
        <v>0</v>
      </c>
      <c r="U173" s="766">
        <f t="shared" si="75"/>
        <v>0</v>
      </c>
      <c r="V173" s="769">
        <f t="shared" si="75"/>
        <v>0</v>
      </c>
      <c r="W173" s="770">
        <f t="shared" si="75"/>
        <v>0</v>
      </c>
    </row>
  </sheetData>
  <mergeCells count="9">
    <mergeCell ref="B2:D2"/>
    <mergeCell ref="B1:W1"/>
    <mergeCell ref="R6:W6"/>
    <mergeCell ref="R7:T7"/>
    <mergeCell ref="U7:W7"/>
    <mergeCell ref="H6:K6"/>
    <mergeCell ref="E6:F6"/>
    <mergeCell ref="B6:C6"/>
    <mergeCell ref="M6:P6"/>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90169-D193-4A52-B153-260E98F583B3}">
  <dimension ref="A1:AP68"/>
  <sheetViews>
    <sheetView workbookViewId="0"/>
  </sheetViews>
  <sheetFormatPr defaultColWidth="9.21875" defaultRowHeight="14.4" x14ac:dyDescent="0.3"/>
  <cols>
    <col min="1" max="1" width="6.5546875" style="605" customWidth="1"/>
    <col min="2" max="2" width="34.5546875" style="605" customWidth="1"/>
    <col min="3" max="3" width="23.5546875" style="605" customWidth="1"/>
    <col min="4" max="4" width="25.5546875" style="605" customWidth="1"/>
    <col min="5" max="7" width="9.21875" style="605"/>
    <col min="8" max="8" width="14.21875" style="605" customWidth="1"/>
    <col min="9" max="16384" width="9.21875" style="605"/>
  </cols>
  <sheetData>
    <row r="1" spans="1:4" ht="20.100000000000001" customHeight="1" x14ac:dyDescent="0.3">
      <c r="A1" s="33" t="s">
        <v>671</v>
      </c>
      <c r="B1" s="40"/>
      <c r="C1" s="40"/>
      <c r="D1" s="40"/>
    </row>
    <row r="2" spans="1:4" ht="20.100000000000001" customHeight="1" x14ac:dyDescent="0.3">
      <c r="A2" s="1037" t="s">
        <v>636</v>
      </c>
      <c r="B2" s="1037"/>
      <c r="C2" s="1037"/>
      <c r="D2" s="1037"/>
    </row>
    <row r="3" spans="1:4" ht="20.100000000000001" customHeight="1" x14ac:dyDescent="0.3">
      <c r="A3" s="981" t="s">
        <v>637</v>
      </c>
      <c r="B3" s="981"/>
      <c r="C3" s="981"/>
      <c r="D3" s="981"/>
    </row>
    <row r="4" spans="1:4" ht="20.100000000000001" customHeight="1" x14ac:dyDescent="0.3">
      <c r="A4" s="981" t="s">
        <v>435</v>
      </c>
      <c r="B4" s="981"/>
      <c r="C4" s="981"/>
      <c r="D4" s="40"/>
    </row>
    <row r="5" spans="1:4" ht="20.100000000000001" customHeight="1" x14ac:dyDescent="0.3">
      <c r="A5" s="19" t="s">
        <v>436</v>
      </c>
      <c r="B5" s="40"/>
      <c r="C5" s="40"/>
      <c r="D5" s="40"/>
    </row>
    <row r="6" spans="1:4" ht="15" thickBot="1" x14ac:dyDescent="0.35">
      <c r="A6" s="40"/>
      <c r="B6" s="40"/>
      <c r="C6" s="40"/>
      <c r="D6" s="40"/>
    </row>
    <row r="7" spans="1:4" ht="46.5" customHeight="1" x14ac:dyDescent="0.3">
      <c r="A7" s="606" t="s">
        <v>325</v>
      </c>
      <c r="B7" s="607" t="s">
        <v>209</v>
      </c>
      <c r="C7" s="608" t="s">
        <v>666</v>
      </c>
      <c r="D7" s="609" t="s">
        <v>667</v>
      </c>
    </row>
    <row r="8" spans="1:4" x14ac:dyDescent="0.3">
      <c r="A8" s="610" t="s">
        <v>405</v>
      </c>
      <c r="B8" s="611" t="s">
        <v>327</v>
      </c>
      <c r="C8" s="611" t="s">
        <v>328</v>
      </c>
      <c r="D8" s="612" t="s">
        <v>329</v>
      </c>
    </row>
    <row r="9" spans="1:4" x14ac:dyDescent="0.3">
      <c r="A9" s="1038" t="s">
        <v>638</v>
      </c>
      <c r="B9" s="1039"/>
      <c r="C9" s="1039"/>
      <c r="D9" s="1040"/>
    </row>
    <row r="10" spans="1:4" x14ac:dyDescent="0.3">
      <c r="A10" s="613" t="s">
        <v>639</v>
      </c>
      <c r="B10" s="43" t="s">
        <v>640</v>
      </c>
      <c r="C10" s="43"/>
      <c r="D10" s="182"/>
    </row>
    <row r="11" spans="1:4" x14ac:dyDescent="0.3">
      <c r="A11" s="613" t="s">
        <v>641</v>
      </c>
      <c r="B11" s="43" t="s">
        <v>528</v>
      </c>
      <c r="C11" s="43"/>
      <c r="D11" s="182"/>
    </row>
    <row r="12" spans="1:4" x14ac:dyDescent="0.3">
      <c r="A12" s="613" t="s">
        <v>642</v>
      </c>
      <c r="B12" s="43" t="s">
        <v>643</v>
      </c>
      <c r="C12" s="43"/>
      <c r="D12" s="182"/>
    </row>
    <row r="13" spans="1:4" x14ac:dyDescent="0.3">
      <c r="A13" s="613"/>
      <c r="B13" s="43"/>
      <c r="C13" s="43"/>
      <c r="D13" s="182"/>
    </row>
    <row r="14" spans="1:4" x14ac:dyDescent="0.3">
      <c r="A14" s="1038" t="s">
        <v>644</v>
      </c>
      <c r="B14" s="1039"/>
      <c r="C14" s="1039"/>
      <c r="D14" s="1040"/>
    </row>
    <row r="15" spans="1:4" x14ac:dyDescent="0.3">
      <c r="A15" s="613" t="s">
        <v>645</v>
      </c>
      <c r="B15" s="43" t="s">
        <v>640</v>
      </c>
      <c r="C15" s="43"/>
      <c r="D15" s="182"/>
    </row>
    <row r="16" spans="1:4" x14ac:dyDescent="0.3">
      <c r="A16" s="613" t="s">
        <v>646</v>
      </c>
      <c r="B16" s="43" t="s">
        <v>528</v>
      </c>
      <c r="C16" s="43"/>
      <c r="D16" s="182"/>
    </row>
    <row r="17" spans="1:4" x14ac:dyDescent="0.3">
      <c r="A17" s="613" t="s">
        <v>647</v>
      </c>
      <c r="B17" s="43" t="s">
        <v>643</v>
      </c>
      <c r="C17" s="43"/>
      <c r="D17" s="182"/>
    </row>
    <row r="18" spans="1:4" x14ac:dyDescent="0.3">
      <c r="A18" s="613"/>
      <c r="B18" s="43"/>
      <c r="C18" s="43"/>
      <c r="D18" s="182"/>
    </row>
    <row r="19" spans="1:4" x14ac:dyDescent="0.3">
      <c r="A19" s="1041" t="s">
        <v>648</v>
      </c>
      <c r="B19" s="1042"/>
      <c r="C19" s="1042"/>
      <c r="D19" s="1043"/>
    </row>
    <row r="20" spans="1:4" x14ac:dyDescent="0.3">
      <c r="A20" s="614"/>
      <c r="B20" s="183" t="s">
        <v>649</v>
      </c>
      <c r="C20" s="43"/>
      <c r="D20" s="182"/>
    </row>
    <row r="21" spans="1:4" x14ac:dyDescent="0.3">
      <c r="A21" s="613" t="s">
        <v>650</v>
      </c>
      <c r="B21" s="43" t="s">
        <v>640</v>
      </c>
      <c r="C21" s="43"/>
      <c r="D21" s="182"/>
    </row>
    <row r="22" spans="1:4" x14ac:dyDescent="0.3">
      <c r="A22" s="613" t="s">
        <v>651</v>
      </c>
      <c r="B22" s="43" t="s">
        <v>528</v>
      </c>
      <c r="C22" s="43"/>
      <c r="D22" s="182"/>
    </row>
    <row r="23" spans="1:4" x14ac:dyDescent="0.3">
      <c r="A23" s="613" t="s">
        <v>652</v>
      </c>
      <c r="B23" s="43" t="s">
        <v>643</v>
      </c>
      <c r="C23" s="43"/>
      <c r="D23" s="182"/>
    </row>
    <row r="24" spans="1:4" x14ac:dyDescent="0.3">
      <c r="A24" s="613"/>
      <c r="B24" s="43"/>
      <c r="C24" s="43"/>
      <c r="D24" s="182"/>
    </row>
    <row r="25" spans="1:4" x14ac:dyDescent="0.3">
      <c r="A25" s="615"/>
      <c r="B25" s="183" t="s">
        <v>653</v>
      </c>
      <c r="C25" s="43"/>
      <c r="D25" s="182"/>
    </row>
    <row r="26" spans="1:4" x14ac:dyDescent="0.3">
      <c r="A26" s="615">
        <v>12</v>
      </c>
      <c r="B26" s="43" t="s">
        <v>640</v>
      </c>
      <c r="C26" s="43"/>
      <c r="D26" s="182"/>
    </row>
    <row r="27" spans="1:4" x14ac:dyDescent="0.3">
      <c r="A27" s="615">
        <v>13</v>
      </c>
      <c r="B27" s="43" t="s">
        <v>528</v>
      </c>
      <c r="C27" s="43"/>
      <c r="D27" s="182"/>
    </row>
    <row r="28" spans="1:4" x14ac:dyDescent="0.3">
      <c r="A28" s="615">
        <v>14</v>
      </c>
      <c r="B28" s="43" t="s">
        <v>643</v>
      </c>
      <c r="C28" s="43"/>
      <c r="D28" s="182"/>
    </row>
    <row r="29" spans="1:4" x14ac:dyDescent="0.3">
      <c r="A29" s="615"/>
      <c r="B29" s="43"/>
      <c r="C29" s="43"/>
      <c r="D29" s="182"/>
    </row>
    <row r="30" spans="1:4" x14ac:dyDescent="0.3">
      <c r="A30" s="615"/>
      <c r="B30" s="183" t="s">
        <v>654</v>
      </c>
      <c r="C30" s="43"/>
      <c r="D30" s="182"/>
    </row>
    <row r="31" spans="1:4" x14ac:dyDescent="0.3">
      <c r="A31" s="615">
        <v>15</v>
      </c>
      <c r="B31" s="43" t="s">
        <v>640</v>
      </c>
      <c r="C31" s="43"/>
      <c r="D31" s="182"/>
    </row>
    <row r="32" spans="1:4" x14ac:dyDescent="0.3">
      <c r="A32" s="615">
        <v>16</v>
      </c>
      <c r="B32" s="43" t="s">
        <v>528</v>
      </c>
      <c r="C32" s="43"/>
      <c r="D32" s="182"/>
    </row>
    <row r="33" spans="1:4" x14ac:dyDescent="0.3">
      <c r="A33" s="615">
        <v>17</v>
      </c>
      <c r="B33" s="43" t="s">
        <v>643</v>
      </c>
      <c r="C33" s="43"/>
      <c r="D33" s="182"/>
    </row>
    <row r="34" spans="1:4" x14ac:dyDescent="0.3">
      <c r="A34" s="615"/>
      <c r="B34" s="43"/>
      <c r="C34" s="43"/>
      <c r="D34" s="182"/>
    </row>
    <row r="35" spans="1:4" x14ac:dyDescent="0.3">
      <c r="A35" s="615"/>
      <c r="B35" s="183" t="s">
        <v>655</v>
      </c>
      <c r="C35" s="43"/>
      <c r="D35" s="182"/>
    </row>
    <row r="36" spans="1:4" x14ac:dyDescent="0.3">
      <c r="A36" s="615">
        <v>18</v>
      </c>
      <c r="B36" s="43" t="s">
        <v>640</v>
      </c>
      <c r="C36" s="43"/>
      <c r="D36" s="182"/>
    </row>
    <row r="37" spans="1:4" x14ac:dyDescent="0.3">
      <c r="A37" s="615">
        <v>19</v>
      </c>
      <c r="B37" s="43" t="s">
        <v>528</v>
      </c>
      <c r="C37" s="43"/>
      <c r="D37" s="182"/>
    </row>
    <row r="38" spans="1:4" x14ac:dyDescent="0.3">
      <c r="A38" s="615">
        <v>20</v>
      </c>
      <c r="B38" s="43" t="s">
        <v>643</v>
      </c>
      <c r="C38" s="43"/>
      <c r="D38" s="182"/>
    </row>
    <row r="39" spans="1:4" x14ac:dyDescent="0.3">
      <c r="A39" s="615"/>
      <c r="B39" s="43"/>
      <c r="C39" s="43"/>
      <c r="D39" s="182"/>
    </row>
    <row r="40" spans="1:4" x14ac:dyDescent="0.3">
      <c r="A40" s="621" t="s">
        <v>656</v>
      </c>
      <c r="B40" s="183"/>
      <c r="C40" s="183"/>
      <c r="D40" s="622"/>
    </row>
    <row r="41" spans="1:4" x14ac:dyDescent="0.3">
      <c r="A41" s="615">
        <v>21</v>
      </c>
      <c r="B41" s="43" t="s">
        <v>640</v>
      </c>
      <c r="C41" s="43"/>
      <c r="D41" s="182"/>
    </row>
    <row r="42" spans="1:4" x14ac:dyDescent="0.3">
      <c r="A42" s="615">
        <v>22</v>
      </c>
      <c r="B42" s="43" t="s">
        <v>528</v>
      </c>
      <c r="C42" s="43"/>
      <c r="D42" s="182"/>
    </row>
    <row r="43" spans="1:4" x14ac:dyDescent="0.3">
      <c r="A43" s="615">
        <v>23</v>
      </c>
      <c r="B43" s="43" t="s">
        <v>643</v>
      </c>
      <c r="C43" s="43"/>
      <c r="D43" s="182"/>
    </row>
    <row r="44" spans="1:4" x14ac:dyDescent="0.3">
      <c r="A44" s="615"/>
      <c r="B44" s="43"/>
      <c r="C44" s="43"/>
      <c r="D44" s="182"/>
    </row>
    <row r="45" spans="1:4" x14ac:dyDescent="0.3">
      <c r="A45" s="615"/>
      <c r="B45" s="43"/>
      <c r="C45" s="43"/>
      <c r="D45" s="182"/>
    </row>
    <row r="46" spans="1:4" x14ac:dyDescent="0.3">
      <c r="A46" s="1038" t="s">
        <v>657</v>
      </c>
      <c r="B46" s="1039"/>
      <c r="C46" s="1039"/>
      <c r="D46" s="1040"/>
    </row>
    <row r="47" spans="1:4" ht="27.75" customHeight="1" x14ac:dyDescent="0.3">
      <c r="A47" s="616">
        <v>24</v>
      </c>
      <c r="B47" s="617" t="s">
        <v>658</v>
      </c>
      <c r="C47" s="43"/>
      <c r="D47" s="182"/>
    </row>
    <row r="48" spans="1:4" ht="27" customHeight="1" x14ac:dyDescent="0.3">
      <c r="A48" s="616">
        <v>25</v>
      </c>
      <c r="B48" s="617" t="s">
        <v>659</v>
      </c>
      <c r="C48" s="43"/>
      <c r="D48" s="182"/>
    </row>
    <row r="49" spans="1:42" x14ac:dyDescent="0.3">
      <c r="A49" s="616">
        <v>26</v>
      </c>
      <c r="B49" s="617" t="s">
        <v>643</v>
      </c>
      <c r="C49" s="43"/>
      <c r="D49" s="182"/>
    </row>
    <row r="50" spans="1:42" ht="30" customHeight="1" x14ac:dyDescent="0.3">
      <c r="A50" s="47"/>
      <c r="B50" s="623"/>
      <c r="C50" s="40"/>
      <c r="D50" s="40"/>
    </row>
    <row r="51" spans="1:42" ht="22.5" customHeight="1" x14ac:dyDescent="0.3">
      <c r="A51" s="624">
        <v>6</v>
      </c>
      <c r="B51" s="625" t="s">
        <v>871</v>
      </c>
      <c r="C51" s="503"/>
      <c r="D51" s="503"/>
    </row>
    <row r="52" spans="1:42" ht="20.25" customHeight="1" x14ac:dyDescent="0.3">
      <c r="A52" s="624">
        <v>27</v>
      </c>
      <c r="B52" s="617" t="s">
        <v>672</v>
      </c>
      <c r="C52" s="503"/>
      <c r="D52" s="503"/>
    </row>
    <row r="53" spans="1:42" ht="21.75" customHeight="1" x14ac:dyDescent="0.3">
      <c r="A53" s="624">
        <v>28</v>
      </c>
      <c r="B53" s="617" t="s">
        <v>872</v>
      </c>
      <c r="C53" s="503"/>
      <c r="D53" s="503"/>
    </row>
    <row r="54" spans="1:42" ht="28.5" customHeight="1" x14ac:dyDescent="0.3">
      <c r="A54" s="624">
        <v>29</v>
      </c>
      <c r="B54" s="617" t="s">
        <v>674</v>
      </c>
      <c r="C54" s="503"/>
      <c r="D54" s="503"/>
    </row>
    <row r="55" spans="1:42" ht="20.25" customHeight="1" x14ac:dyDescent="0.3">
      <c r="A55" s="624">
        <v>30</v>
      </c>
      <c r="B55" s="617"/>
      <c r="C55" s="503">
        <f>C52-C53-C54</f>
        <v>0</v>
      </c>
      <c r="D55" s="503">
        <f>D52-D53-D54</f>
        <v>0</v>
      </c>
    </row>
    <row r="57" spans="1:42" x14ac:dyDescent="0.3">
      <c r="A57" s="72" t="s">
        <v>463</v>
      </c>
      <c r="B57"/>
      <c r="C57"/>
      <c r="D57"/>
    </row>
    <row r="58" spans="1:42" ht="32.25" customHeight="1" x14ac:dyDescent="0.3">
      <c r="A58" s="121" t="s">
        <v>660</v>
      </c>
      <c r="B58" s="1036" t="s">
        <v>661</v>
      </c>
      <c r="C58" s="1036"/>
      <c r="D58" s="1036"/>
      <c r="E58" s="1036"/>
      <c r="F58" s="1036"/>
      <c r="G58" s="1036"/>
      <c r="H58" s="1036"/>
    </row>
    <row r="59" spans="1:42" s="619" customFormat="1" ht="33.75" customHeight="1" x14ac:dyDescent="0.3">
      <c r="A59" s="618" t="s">
        <v>662</v>
      </c>
      <c r="B59" s="1044" t="s">
        <v>663</v>
      </c>
      <c r="C59" s="1044"/>
      <c r="D59" s="1044"/>
      <c r="E59" s="1044"/>
      <c r="F59" s="1044"/>
      <c r="G59" s="1044"/>
      <c r="H59" s="1044"/>
      <c r="I59" s="605"/>
      <c r="J59" s="605"/>
      <c r="K59" s="605"/>
      <c r="L59" s="605"/>
      <c r="M59" s="605"/>
      <c r="N59" s="605"/>
      <c r="O59" s="605"/>
      <c r="P59" s="605"/>
      <c r="Q59" s="605"/>
      <c r="R59" s="605"/>
      <c r="S59" s="605"/>
      <c r="T59" s="605"/>
      <c r="U59" s="605"/>
      <c r="V59" s="605"/>
      <c r="W59" s="605"/>
      <c r="X59" s="605"/>
      <c r="Y59" s="605"/>
      <c r="Z59" s="605"/>
      <c r="AA59" s="605"/>
      <c r="AB59" s="605"/>
      <c r="AC59" s="605"/>
      <c r="AD59" s="605"/>
      <c r="AE59" s="605"/>
      <c r="AF59" s="605"/>
      <c r="AG59" s="605"/>
      <c r="AH59" s="605"/>
      <c r="AI59" s="605"/>
      <c r="AJ59" s="605"/>
      <c r="AK59" s="605"/>
      <c r="AL59" s="605"/>
      <c r="AM59" s="605"/>
      <c r="AN59" s="605"/>
      <c r="AO59" s="605"/>
      <c r="AP59" s="605"/>
    </row>
    <row r="60" spans="1:42" s="619" customFormat="1" ht="21" customHeight="1" x14ac:dyDescent="0.3">
      <c r="A60" s="618"/>
      <c r="B60" s="1044" t="s">
        <v>664</v>
      </c>
      <c r="C60" s="1044"/>
      <c r="D60" s="1044"/>
      <c r="E60" s="1044"/>
      <c r="F60" s="1044"/>
      <c r="G60" s="1044"/>
      <c r="H60" s="1044"/>
      <c r="I60" s="605"/>
      <c r="J60" s="605"/>
      <c r="K60" s="605"/>
      <c r="L60" s="605"/>
      <c r="M60" s="605"/>
      <c r="N60" s="605"/>
      <c r="O60" s="605"/>
      <c r="P60" s="605"/>
      <c r="Q60" s="605"/>
      <c r="R60" s="605"/>
      <c r="S60" s="605"/>
      <c r="T60" s="605"/>
      <c r="U60" s="605"/>
      <c r="V60" s="605"/>
      <c r="W60" s="605"/>
      <c r="X60" s="605"/>
      <c r="Y60" s="605"/>
      <c r="Z60" s="605"/>
      <c r="AA60" s="605"/>
      <c r="AB60" s="605"/>
      <c r="AC60" s="605"/>
      <c r="AD60" s="605"/>
      <c r="AE60" s="605"/>
      <c r="AF60" s="605"/>
      <c r="AG60" s="605"/>
      <c r="AH60" s="605"/>
      <c r="AI60" s="605"/>
      <c r="AJ60" s="605"/>
      <c r="AK60" s="605"/>
      <c r="AL60" s="605"/>
      <c r="AM60" s="605"/>
      <c r="AN60" s="605"/>
      <c r="AO60" s="605"/>
      <c r="AP60" s="605"/>
    </row>
    <row r="61" spans="1:42" ht="30.75" customHeight="1" x14ac:dyDescent="0.3">
      <c r="A61" s="121" t="s">
        <v>665</v>
      </c>
      <c r="B61" s="1036" t="s">
        <v>673</v>
      </c>
      <c r="C61" s="1036"/>
      <c r="D61" s="1036"/>
      <c r="E61" s="1036"/>
      <c r="F61" s="1036"/>
      <c r="G61" s="1036"/>
      <c r="H61" s="1036"/>
    </row>
    <row r="62" spans="1:42" s="620" customFormat="1" ht="19.5" customHeight="1" x14ac:dyDescent="0.3">
      <c r="D62" s="638"/>
    </row>
    <row r="63" spans="1:42" x14ac:dyDescent="0.3">
      <c r="B63" s="120"/>
      <c r="C63" s="47"/>
      <c r="D63" s="638"/>
    </row>
    <row r="68" spans="2:3" x14ac:dyDescent="0.3">
      <c r="B68" s="18"/>
      <c r="C68" s="47"/>
    </row>
  </sheetData>
  <mergeCells count="11">
    <mergeCell ref="B61:H61"/>
    <mergeCell ref="A2:D2"/>
    <mergeCell ref="A3:D3"/>
    <mergeCell ref="A4:C4"/>
    <mergeCell ref="A9:D9"/>
    <mergeCell ref="A14:D14"/>
    <mergeCell ref="A19:D19"/>
    <mergeCell ref="A46:D46"/>
    <mergeCell ref="B58:H58"/>
    <mergeCell ref="B59:H59"/>
    <mergeCell ref="B60:H60"/>
  </mergeCells>
  <pageMargins left="0.7" right="0.7" top="0.38" bottom="0.33" header="0.3" footer="0.3"/>
  <pageSetup scale="68" orientation="portrait" r:id="rId1"/>
  <headerFooter>
    <oddFooter xml:space="preserve">&amp;CPage No. </oddFooter>
  </headerFooter>
  <rowBreaks count="1" manualBreakCount="1">
    <brk id="61" max="7" man="1"/>
  </rowBreaks>
  <colBreaks count="1" manualBreakCount="1">
    <brk id="8" max="73"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3FA61-4DFE-421B-81D8-A2662AC07352}">
  <sheetPr>
    <tabColor rgb="FFFF0000"/>
  </sheetPr>
  <dimension ref="A1:L26"/>
  <sheetViews>
    <sheetView showGridLines="0" workbookViewId="0">
      <selection activeCell="E3" sqref="E3"/>
    </sheetView>
  </sheetViews>
  <sheetFormatPr defaultColWidth="0" defaultRowHeight="13.2" zeroHeight="1" x14ac:dyDescent="0.25"/>
  <cols>
    <col min="1" max="1" width="5.5546875" style="40" customWidth="1"/>
    <col min="2" max="2" width="1.77734375" style="379" customWidth="1"/>
    <col min="3" max="3" width="42.44140625" style="379" customWidth="1"/>
    <col min="4" max="4" width="27.21875" style="379" customWidth="1"/>
    <col min="5" max="5" width="2.44140625" style="379" customWidth="1"/>
    <col min="6" max="6" width="42.44140625" style="379" customWidth="1"/>
    <col min="7" max="7" width="26.44140625" style="379" customWidth="1"/>
    <col min="8" max="12" width="0" style="379" hidden="1" customWidth="1"/>
    <col min="13" max="16384" width="9.21875" style="379" hidden="1"/>
  </cols>
  <sheetData>
    <row r="1" spans="1:7" ht="20.55" customHeight="1" x14ac:dyDescent="0.25">
      <c r="B1" s="388"/>
      <c r="C1" s="378" t="s">
        <v>118</v>
      </c>
      <c r="D1" s="388"/>
      <c r="E1" s="378"/>
      <c r="F1" s="378"/>
    </row>
    <row r="2" spans="1:7" s="18" customFormat="1" ht="13.5" customHeight="1" x14ac:dyDescent="0.25">
      <c r="A2" s="40"/>
      <c r="B2" s="628"/>
      <c r="C2" s="981" t="s">
        <v>435</v>
      </c>
      <c r="D2" s="981"/>
      <c r="E2" s="981"/>
      <c r="F2" s="379"/>
      <c r="G2" s="379"/>
    </row>
    <row r="3" spans="1:7" s="18" customFormat="1" ht="13.5" customHeight="1" x14ac:dyDescent="0.25">
      <c r="A3" s="40"/>
      <c r="B3" s="628"/>
      <c r="C3" s="19" t="s">
        <v>436</v>
      </c>
      <c r="D3" s="40"/>
      <c r="E3" s="40"/>
      <c r="F3" s="379"/>
      <c r="G3" s="379"/>
    </row>
    <row r="4" spans="1:7" x14ac:dyDescent="0.25">
      <c r="B4" s="18"/>
      <c r="C4" s="40" t="s">
        <v>693</v>
      </c>
      <c r="D4" s="18"/>
    </row>
    <row r="5" spans="1:7" s="389" customFormat="1" x14ac:dyDescent="0.25">
      <c r="A5" s="33"/>
      <c r="B5" s="72"/>
      <c r="C5" s="33" t="s">
        <v>706</v>
      </c>
      <c r="D5" s="72"/>
      <c r="E5" s="379"/>
      <c r="F5" s="379"/>
      <c r="G5" s="379"/>
    </row>
    <row r="6" spans="1:7" x14ac:dyDescent="0.25">
      <c r="B6" s="18"/>
      <c r="C6" s="1045" t="s">
        <v>628</v>
      </c>
      <c r="D6" s="1045"/>
    </row>
    <row r="7" spans="1:7" x14ac:dyDescent="0.25">
      <c r="B7" s="18"/>
      <c r="C7" s="390"/>
      <c r="D7" s="390"/>
    </row>
    <row r="8" spans="1:7" x14ac:dyDescent="0.25">
      <c r="A8" s="391"/>
      <c r="B8" s="18"/>
      <c r="C8" s="593" t="s">
        <v>632</v>
      </c>
      <c r="D8" s="392" t="s">
        <v>197</v>
      </c>
    </row>
    <row r="9" spans="1:7" ht="17.100000000000001" customHeight="1" x14ac:dyDescent="0.25">
      <c r="A9" s="393"/>
      <c r="B9" s="18"/>
      <c r="C9" s="394" t="s">
        <v>119</v>
      </c>
      <c r="D9" s="854">
        <f>'II TAC'!B36</f>
        <v>0</v>
      </c>
    </row>
    <row r="10" spans="1:7" ht="18.600000000000001" customHeight="1" x14ac:dyDescent="0.25">
      <c r="A10" s="393"/>
      <c r="B10" s="18"/>
      <c r="C10" s="394" t="s">
        <v>323</v>
      </c>
      <c r="D10" s="854" t="e">
        <f>'III RCR'!C18</f>
        <v>#DIV/0!</v>
      </c>
    </row>
    <row r="11" spans="1:7" x14ac:dyDescent="0.25">
      <c r="A11" s="393"/>
      <c r="B11" s="18"/>
      <c r="C11" s="380"/>
      <c r="D11" s="380"/>
    </row>
    <row r="12" spans="1:7" ht="16.350000000000001" customHeight="1" x14ac:dyDescent="0.25">
      <c r="A12" s="393"/>
      <c r="B12" s="18"/>
      <c r="C12" s="395" t="s">
        <v>324</v>
      </c>
      <c r="D12" s="855" t="e">
        <f>D9/D10</f>
        <v>#DIV/0!</v>
      </c>
    </row>
    <row r="13" spans="1:7" ht="13.35" customHeight="1" x14ac:dyDescent="0.25">
      <c r="B13" s="18"/>
      <c r="C13" s="20"/>
      <c r="D13" s="20"/>
    </row>
    <row r="14" spans="1:7" ht="24.6" customHeight="1" x14ac:dyDescent="0.25">
      <c r="A14" s="396"/>
      <c r="B14" s="18"/>
      <c r="C14" s="397" t="s">
        <v>121</v>
      </c>
      <c r="D14" s="398">
        <v>500000</v>
      </c>
    </row>
    <row r="15" spans="1:7" ht="24.6" customHeight="1" x14ac:dyDescent="0.25">
      <c r="B15" s="18"/>
      <c r="C15" s="399" t="s">
        <v>122</v>
      </c>
      <c r="D15" s="400" t="e">
        <f>IF(AND((D12&gt;120%),(D9&gt;D14)),"Yes","No")</f>
        <v>#DIV/0!</v>
      </c>
    </row>
    <row r="16" spans="1:7" ht="24.6" customHeight="1" x14ac:dyDescent="0.25">
      <c r="B16" s="18"/>
      <c r="D16" s="604"/>
    </row>
    <row r="17" spans="2:2" ht="24.6" customHeight="1" x14ac:dyDescent="0.25">
      <c r="B17" s="18"/>
    </row>
    <row r="18" spans="2:2" x14ac:dyDescent="0.25"/>
    <row r="19" spans="2:2" x14ac:dyDescent="0.25"/>
    <row r="20" spans="2:2" x14ac:dyDescent="0.25"/>
    <row r="21" spans="2:2" x14ac:dyDescent="0.25"/>
    <row r="22" spans="2:2" x14ac:dyDescent="0.25"/>
    <row r="23" spans="2:2" x14ac:dyDescent="0.25"/>
    <row r="24" spans="2:2" x14ac:dyDescent="0.25"/>
    <row r="25" spans="2:2" x14ac:dyDescent="0.25"/>
    <row r="26" spans="2:2" x14ac:dyDescent="0.25"/>
  </sheetData>
  <mergeCells count="2">
    <mergeCell ref="C6:D6"/>
    <mergeCell ref="C2:E2"/>
  </mergeCells>
  <conditionalFormatting sqref="D15:D16 G15:G17">
    <cfRule type="containsText" dxfId="0" priority="2" stopIfTrue="1" operator="containsText" text="No">
      <formula>NOT(ISERROR(SEARCH("No",D15)))</formula>
    </cfRule>
  </conditionalFormatting>
  <pageMargins left="0.75" right="0.75" top="1" bottom="1" header="0.5" footer="0.5"/>
  <pageSetup scale="60"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A72C0-1947-49BA-8631-DE6153FB6774}">
  <sheetPr>
    <tabColor rgb="FFFF0000"/>
  </sheetPr>
  <dimension ref="A1:AC129"/>
  <sheetViews>
    <sheetView showGridLines="0" workbookViewId="0">
      <selection sqref="A1:B1"/>
    </sheetView>
  </sheetViews>
  <sheetFormatPr defaultColWidth="0" defaultRowHeight="18" customHeight="1" x14ac:dyDescent="0.25"/>
  <cols>
    <col min="1" max="1" width="62.44140625" style="18" customWidth="1"/>
    <col min="2" max="2" width="17.109375" style="30" customWidth="1"/>
    <col min="3" max="29" width="0" style="18" hidden="1" customWidth="1"/>
    <col min="30" max="16384" width="9.21875" style="18" hidden="1"/>
  </cols>
  <sheetData>
    <row r="1" spans="1:25" ht="18" customHeight="1" x14ac:dyDescent="0.25">
      <c r="A1" s="1049" t="s">
        <v>117</v>
      </c>
      <c r="B1" s="1050"/>
      <c r="C1" s="379"/>
      <c r="D1" s="379"/>
      <c r="E1" s="379"/>
      <c r="F1" s="379"/>
      <c r="G1" s="379"/>
      <c r="H1" s="379"/>
      <c r="I1" s="379"/>
      <c r="J1" s="379"/>
      <c r="K1" s="379"/>
      <c r="L1" s="379"/>
      <c r="M1" s="379"/>
      <c r="N1" s="379"/>
      <c r="O1" s="379"/>
      <c r="P1" s="379"/>
      <c r="Q1" s="379"/>
      <c r="R1" s="379"/>
      <c r="S1" s="379"/>
      <c r="T1" s="379"/>
      <c r="U1" s="379"/>
      <c r="V1" s="379"/>
      <c r="W1" s="379"/>
      <c r="X1" s="379"/>
      <c r="Y1" s="379"/>
    </row>
    <row r="2" spans="1:25" ht="14.25" customHeight="1" x14ac:dyDescent="0.25">
      <c r="A2" s="981" t="s">
        <v>435</v>
      </c>
      <c r="B2" s="981"/>
      <c r="C2" s="981"/>
    </row>
    <row r="3" spans="1:25" ht="14.25" customHeight="1" x14ac:dyDescent="0.25">
      <c r="A3" s="19" t="s">
        <v>436</v>
      </c>
      <c r="B3" s="40"/>
      <c r="C3" s="40"/>
    </row>
    <row r="4" spans="1:25" ht="14.25" customHeight="1" x14ac:dyDescent="0.25">
      <c r="A4" s="637" t="s">
        <v>693</v>
      </c>
      <c r="B4" s="40"/>
      <c r="C4" s="40"/>
    </row>
    <row r="5" spans="1:25" ht="18" customHeight="1" x14ac:dyDescent="0.25">
      <c r="A5" s="1048" t="s">
        <v>100</v>
      </c>
      <c r="B5" s="1048"/>
      <c r="C5" s="379"/>
      <c r="D5" s="379"/>
      <c r="E5" s="379"/>
      <c r="F5" s="379"/>
      <c r="G5" s="379"/>
      <c r="H5" s="379"/>
      <c r="I5" s="379"/>
      <c r="J5" s="379"/>
      <c r="K5" s="379"/>
      <c r="L5" s="379"/>
      <c r="M5" s="379"/>
      <c r="N5" s="379"/>
      <c r="O5" s="379"/>
      <c r="P5" s="379"/>
      <c r="Q5" s="379"/>
      <c r="R5" s="379"/>
      <c r="S5" s="379"/>
      <c r="T5" s="379"/>
      <c r="U5" s="379"/>
      <c r="V5" s="379"/>
      <c r="W5" s="379"/>
      <c r="X5" s="379"/>
      <c r="Y5" s="379"/>
    </row>
    <row r="6" spans="1:25" ht="18" customHeight="1" x14ac:dyDescent="0.25">
      <c r="A6" s="1046" t="s">
        <v>116</v>
      </c>
      <c r="B6" s="1047"/>
      <c r="C6" s="379"/>
      <c r="D6" s="379"/>
      <c r="E6" s="379"/>
      <c r="F6" s="379"/>
      <c r="G6" s="379"/>
      <c r="H6" s="379"/>
      <c r="I6" s="379"/>
      <c r="J6" s="379"/>
      <c r="K6" s="379"/>
      <c r="L6" s="379"/>
      <c r="M6" s="379"/>
      <c r="N6" s="379"/>
      <c r="O6" s="379"/>
      <c r="P6" s="379"/>
      <c r="Q6" s="379"/>
      <c r="R6" s="379"/>
      <c r="S6" s="379"/>
      <c r="T6" s="379"/>
      <c r="U6" s="379"/>
      <c r="V6" s="379"/>
      <c r="W6" s="379"/>
      <c r="X6" s="379"/>
      <c r="Y6" s="379"/>
    </row>
    <row r="7" spans="1:25" ht="18" customHeight="1" x14ac:dyDescent="0.25">
      <c r="A7" s="857"/>
      <c r="B7" s="861" t="s">
        <v>45</v>
      </c>
      <c r="C7" s="379"/>
      <c r="D7" s="379"/>
      <c r="E7" s="379"/>
      <c r="F7" s="379"/>
      <c r="G7" s="379"/>
      <c r="H7" s="379"/>
      <c r="I7" s="379"/>
      <c r="J7" s="379"/>
      <c r="K7" s="379"/>
      <c r="L7" s="379"/>
      <c r="M7" s="379"/>
      <c r="N7" s="379"/>
      <c r="O7" s="379"/>
      <c r="P7" s="379"/>
      <c r="Q7" s="379"/>
      <c r="R7" s="379"/>
      <c r="S7" s="379"/>
      <c r="T7" s="379"/>
      <c r="U7" s="379"/>
      <c r="V7" s="379"/>
      <c r="W7" s="379"/>
      <c r="X7" s="379"/>
      <c r="Y7" s="379"/>
    </row>
    <row r="8" spans="1:25" ht="18" customHeight="1" x14ac:dyDescent="0.25">
      <c r="A8" s="858" t="s">
        <v>244</v>
      </c>
      <c r="B8" s="862">
        <f>SUM(B9:B12)</f>
        <v>0</v>
      </c>
      <c r="C8" s="379"/>
      <c r="D8" s="379"/>
      <c r="E8" s="379"/>
      <c r="F8" s="379"/>
      <c r="G8" s="379"/>
      <c r="H8" s="379"/>
      <c r="I8" s="379"/>
      <c r="J8" s="379"/>
      <c r="K8" s="379"/>
      <c r="L8" s="379"/>
      <c r="M8" s="379"/>
      <c r="N8" s="379"/>
      <c r="O8" s="379"/>
      <c r="P8" s="379"/>
      <c r="Q8" s="379"/>
      <c r="R8" s="379"/>
      <c r="S8" s="379"/>
      <c r="T8" s="379"/>
      <c r="U8" s="379"/>
      <c r="V8" s="379"/>
      <c r="W8" s="379"/>
      <c r="X8" s="379"/>
      <c r="Y8" s="379"/>
    </row>
    <row r="9" spans="1:25" ht="18" customHeight="1" x14ac:dyDescent="0.25">
      <c r="A9" s="857" t="s">
        <v>240</v>
      </c>
      <c r="B9" s="863">
        <f>'Market Consistent Balance Sheet'!D149</f>
        <v>0</v>
      </c>
      <c r="C9" s="379"/>
      <c r="D9" s="379"/>
      <c r="E9" s="379"/>
      <c r="F9" s="379"/>
      <c r="G9" s="379"/>
      <c r="H9" s="379"/>
      <c r="I9" s="379"/>
      <c r="J9" s="379"/>
      <c r="K9" s="379"/>
      <c r="L9" s="379"/>
      <c r="M9" s="379"/>
      <c r="N9" s="379"/>
      <c r="O9" s="379"/>
      <c r="P9" s="379"/>
      <c r="Q9" s="379"/>
      <c r="R9" s="379"/>
      <c r="S9" s="379"/>
      <c r="T9" s="379"/>
      <c r="U9" s="379"/>
      <c r="V9" s="379"/>
      <c r="W9" s="379"/>
      <c r="X9" s="379"/>
      <c r="Y9" s="379"/>
    </row>
    <row r="10" spans="1:25" ht="18" customHeight="1" x14ac:dyDescent="0.25">
      <c r="A10" s="857" t="s">
        <v>115</v>
      </c>
      <c r="B10" s="863">
        <f>'Market Consistent Balance Sheet'!D150</f>
        <v>0</v>
      </c>
      <c r="C10" s="379"/>
      <c r="D10" s="379"/>
      <c r="E10" s="379"/>
      <c r="F10" s="379"/>
      <c r="G10" s="379"/>
      <c r="H10" s="379"/>
      <c r="I10" s="379"/>
      <c r="J10" s="379"/>
      <c r="K10" s="379"/>
      <c r="L10" s="379"/>
      <c r="M10" s="379"/>
      <c r="N10" s="379"/>
      <c r="O10" s="379"/>
      <c r="P10" s="379"/>
      <c r="Q10" s="379"/>
      <c r="R10" s="379"/>
      <c r="S10" s="379"/>
      <c r="T10" s="379"/>
      <c r="U10" s="379"/>
      <c r="V10" s="379"/>
      <c r="W10" s="379"/>
      <c r="X10" s="379"/>
      <c r="Y10" s="379"/>
    </row>
    <row r="11" spans="1:25" ht="18" customHeight="1" x14ac:dyDescent="0.25">
      <c r="A11" s="857" t="s">
        <v>3</v>
      </c>
      <c r="B11" s="863">
        <f>'Market Consistent Balance Sheet'!D151</f>
        <v>0</v>
      </c>
      <c r="C11" s="379"/>
      <c r="D11" s="379"/>
      <c r="E11" s="379"/>
      <c r="F11" s="379"/>
      <c r="G11" s="379"/>
      <c r="H11" s="379"/>
      <c r="I11" s="379"/>
      <c r="J11" s="379"/>
      <c r="K11" s="379"/>
      <c r="L11" s="379"/>
      <c r="M11" s="379"/>
      <c r="N11" s="379"/>
      <c r="O11" s="379"/>
      <c r="P11" s="379"/>
      <c r="Q11" s="379"/>
      <c r="R11" s="379"/>
      <c r="S11" s="379"/>
      <c r="T11" s="379"/>
      <c r="U11" s="379"/>
      <c r="V11" s="379"/>
      <c r="W11" s="379"/>
      <c r="X11" s="379"/>
      <c r="Y11" s="379"/>
    </row>
    <row r="12" spans="1:25" ht="18" customHeight="1" x14ac:dyDescent="0.25">
      <c r="A12" s="857" t="s">
        <v>305</v>
      </c>
      <c r="B12" s="863">
        <f>'Market Consistent Balance Sheet'!D152</f>
        <v>0</v>
      </c>
      <c r="C12" s="379"/>
      <c r="D12" s="379"/>
      <c r="E12" s="379"/>
      <c r="F12" s="379"/>
      <c r="G12" s="379"/>
      <c r="H12" s="379"/>
      <c r="I12" s="379"/>
      <c r="J12" s="379"/>
      <c r="K12" s="379"/>
      <c r="L12" s="379"/>
      <c r="M12" s="379"/>
      <c r="N12" s="379"/>
      <c r="O12" s="379"/>
      <c r="P12" s="379"/>
      <c r="Q12" s="379"/>
      <c r="R12" s="379"/>
      <c r="S12" s="379"/>
      <c r="T12" s="379"/>
      <c r="U12" s="379"/>
      <c r="V12" s="379"/>
      <c r="W12" s="379"/>
      <c r="X12" s="379"/>
      <c r="Y12" s="379"/>
    </row>
    <row r="13" spans="1:25" ht="18" customHeight="1" x14ac:dyDescent="0.25">
      <c r="A13" s="858" t="s">
        <v>114</v>
      </c>
      <c r="B13" s="862">
        <f>SUM(B14:B20)</f>
        <v>0</v>
      </c>
      <c r="C13" s="379"/>
      <c r="D13" s="379"/>
      <c r="E13" s="379"/>
      <c r="F13" s="379"/>
      <c r="G13" s="379"/>
      <c r="H13" s="379"/>
      <c r="I13" s="379"/>
      <c r="J13" s="379"/>
      <c r="K13" s="379"/>
      <c r="L13" s="379"/>
      <c r="M13" s="379"/>
      <c r="N13" s="379"/>
      <c r="O13" s="379"/>
      <c r="P13" s="379"/>
      <c r="Q13" s="379"/>
      <c r="R13" s="379"/>
      <c r="S13" s="379"/>
      <c r="T13" s="379"/>
      <c r="U13" s="379"/>
      <c r="V13" s="379"/>
      <c r="W13" s="379"/>
      <c r="X13" s="379"/>
      <c r="Y13" s="379"/>
    </row>
    <row r="14" spans="1:25" ht="18" customHeight="1" x14ac:dyDescent="0.25">
      <c r="A14" s="857" t="s">
        <v>4</v>
      </c>
      <c r="B14" s="863">
        <f>'Market Consistent Balance Sheet'!D159</f>
        <v>0</v>
      </c>
      <c r="C14" s="379"/>
      <c r="D14" s="379"/>
      <c r="E14" s="379"/>
      <c r="F14" s="379"/>
      <c r="G14" s="379"/>
      <c r="H14" s="379"/>
      <c r="I14" s="379"/>
      <c r="J14" s="379"/>
      <c r="K14" s="379"/>
      <c r="L14" s="379"/>
      <c r="M14" s="379"/>
      <c r="N14" s="379"/>
      <c r="O14" s="379"/>
      <c r="P14" s="379"/>
      <c r="Q14" s="379"/>
      <c r="R14" s="379"/>
      <c r="S14" s="379"/>
      <c r="T14" s="379"/>
      <c r="U14" s="379"/>
      <c r="V14" s="379"/>
      <c r="W14" s="379"/>
      <c r="X14" s="379"/>
      <c r="Y14" s="379"/>
    </row>
    <row r="15" spans="1:25" ht="18" customHeight="1" x14ac:dyDescent="0.25">
      <c r="A15" s="857" t="s">
        <v>241</v>
      </c>
      <c r="B15" s="863">
        <f>'Market Consistent Balance Sheet'!D160</f>
        <v>0</v>
      </c>
      <c r="C15" s="379"/>
      <c r="D15" s="379"/>
      <c r="E15" s="379"/>
      <c r="F15" s="379"/>
      <c r="G15" s="379"/>
      <c r="H15" s="379"/>
      <c r="I15" s="379"/>
      <c r="J15" s="379"/>
      <c r="K15" s="379"/>
      <c r="L15" s="379"/>
      <c r="M15" s="379"/>
      <c r="N15" s="379"/>
      <c r="O15" s="379"/>
      <c r="P15" s="379"/>
      <c r="Q15" s="379"/>
      <c r="R15" s="379"/>
      <c r="S15" s="379"/>
      <c r="T15" s="379"/>
      <c r="U15" s="379"/>
      <c r="V15" s="379"/>
      <c r="W15" s="379"/>
      <c r="X15" s="379"/>
      <c r="Y15" s="379"/>
    </row>
    <row r="16" spans="1:25" ht="18" customHeight="1" x14ac:dyDescent="0.25">
      <c r="A16" s="857" t="s">
        <v>5</v>
      </c>
      <c r="B16" s="863">
        <f>'Market Consistent Balance Sheet'!D161</f>
        <v>0</v>
      </c>
      <c r="C16" s="379"/>
      <c r="D16" s="379"/>
      <c r="E16" s="379"/>
      <c r="F16" s="379"/>
      <c r="G16" s="379"/>
      <c r="H16" s="379"/>
      <c r="I16" s="379"/>
      <c r="J16" s="379"/>
      <c r="K16" s="379"/>
      <c r="L16" s="379"/>
      <c r="M16" s="379"/>
      <c r="N16" s="379"/>
      <c r="O16" s="379"/>
      <c r="P16" s="379"/>
      <c r="Q16" s="379"/>
      <c r="R16" s="379"/>
      <c r="S16" s="379"/>
      <c r="T16" s="379"/>
      <c r="U16" s="379"/>
      <c r="V16" s="379"/>
      <c r="W16" s="379"/>
      <c r="X16" s="379"/>
      <c r="Y16" s="379"/>
    </row>
    <row r="17" spans="1:25" ht="18" customHeight="1" x14ac:dyDescent="0.25">
      <c r="A17" s="857" t="s">
        <v>242</v>
      </c>
      <c r="B17" s="863">
        <f>'Market Consistent Balance Sheet'!D162</f>
        <v>0</v>
      </c>
      <c r="C17" s="379"/>
      <c r="D17" s="379"/>
      <c r="E17" s="379"/>
      <c r="F17" s="379"/>
      <c r="G17" s="379"/>
      <c r="H17" s="379"/>
      <c r="I17" s="379"/>
      <c r="J17" s="379"/>
      <c r="K17" s="379"/>
      <c r="L17" s="379"/>
      <c r="M17" s="379"/>
      <c r="N17" s="379"/>
      <c r="O17" s="379"/>
      <c r="P17" s="379"/>
      <c r="Q17" s="379"/>
      <c r="R17" s="379"/>
      <c r="S17" s="379"/>
      <c r="T17" s="379"/>
      <c r="U17" s="379"/>
      <c r="V17" s="379"/>
      <c r="W17" s="379"/>
      <c r="X17" s="379"/>
      <c r="Y17" s="379"/>
    </row>
    <row r="18" spans="1:25" ht="18" customHeight="1" x14ac:dyDescent="0.25">
      <c r="A18" s="857" t="s">
        <v>179</v>
      </c>
      <c r="B18" s="863">
        <f>'Market Consistent Balance Sheet'!D163</f>
        <v>0</v>
      </c>
      <c r="C18" s="379"/>
      <c r="D18" s="379"/>
      <c r="E18" s="379"/>
      <c r="F18" s="379"/>
      <c r="G18" s="379"/>
      <c r="H18" s="379"/>
      <c r="I18" s="379"/>
      <c r="J18" s="379"/>
      <c r="K18" s="379"/>
      <c r="L18" s="379"/>
      <c r="M18" s="379"/>
      <c r="N18" s="379"/>
      <c r="O18" s="379"/>
      <c r="P18" s="379"/>
      <c r="Q18" s="379"/>
      <c r="R18" s="379"/>
      <c r="S18" s="379"/>
      <c r="T18" s="379"/>
      <c r="U18" s="379"/>
      <c r="V18" s="379"/>
      <c r="W18" s="379"/>
      <c r="X18" s="379"/>
      <c r="Y18" s="379"/>
    </row>
    <row r="19" spans="1:25" ht="18" customHeight="1" x14ac:dyDescent="0.25">
      <c r="A19" s="857" t="s">
        <v>6</v>
      </c>
      <c r="B19" s="863">
        <f>'Market Consistent Balance Sheet'!D164</f>
        <v>0</v>
      </c>
      <c r="C19" s="379"/>
      <c r="D19" s="379"/>
      <c r="E19" s="379"/>
      <c r="F19" s="379"/>
      <c r="G19" s="379"/>
      <c r="H19" s="379"/>
      <c r="I19" s="379"/>
      <c r="J19" s="379"/>
      <c r="K19" s="379"/>
      <c r="L19" s="379"/>
      <c r="M19" s="379"/>
      <c r="N19" s="379"/>
      <c r="O19" s="379"/>
      <c r="P19" s="379"/>
      <c r="Q19" s="379"/>
      <c r="R19" s="379"/>
      <c r="S19" s="379"/>
      <c r="T19" s="379"/>
      <c r="U19" s="379"/>
      <c r="V19" s="379"/>
      <c r="W19" s="379"/>
      <c r="X19" s="379"/>
      <c r="Y19" s="379"/>
    </row>
    <row r="20" spans="1:25" ht="27.75" customHeight="1" x14ac:dyDescent="0.25">
      <c r="A20" s="859" t="s">
        <v>243</v>
      </c>
      <c r="B20" s="863">
        <f>'Market Consistent Balance Sheet'!D165</f>
        <v>0</v>
      </c>
      <c r="C20" s="379"/>
      <c r="D20" s="379"/>
      <c r="E20" s="379"/>
      <c r="F20" s="379"/>
      <c r="G20" s="379"/>
      <c r="H20" s="379"/>
      <c r="I20" s="379"/>
      <c r="J20" s="379"/>
      <c r="K20" s="379"/>
      <c r="L20" s="379"/>
      <c r="M20" s="379"/>
      <c r="N20" s="379"/>
      <c r="O20" s="379"/>
      <c r="P20" s="379"/>
      <c r="Q20" s="379"/>
      <c r="R20" s="379"/>
      <c r="S20" s="379"/>
      <c r="T20" s="379"/>
      <c r="U20" s="379"/>
      <c r="V20" s="379"/>
      <c r="W20" s="379"/>
      <c r="X20" s="379"/>
      <c r="Y20" s="379"/>
    </row>
    <row r="21" spans="1:25" ht="18" customHeight="1" x14ac:dyDescent="0.25">
      <c r="A21" s="858" t="s">
        <v>113</v>
      </c>
      <c r="B21" s="862">
        <f>SUM(B22:B35)</f>
        <v>0</v>
      </c>
      <c r="C21" s="379"/>
      <c r="D21" s="379"/>
      <c r="E21" s="379"/>
      <c r="F21" s="379"/>
      <c r="G21" s="379"/>
      <c r="H21" s="379"/>
      <c r="I21" s="379"/>
      <c r="J21" s="379"/>
      <c r="K21" s="379"/>
      <c r="L21" s="379"/>
      <c r="M21" s="379"/>
      <c r="N21" s="379"/>
      <c r="O21" s="379"/>
      <c r="P21" s="379"/>
      <c r="Q21" s="379"/>
      <c r="R21" s="379"/>
      <c r="S21" s="379"/>
      <c r="T21" s="379"/>
      <c r="U21" s="379"/>
      <c r="V21" s="379"/>
      <c r="W21" s="379"/>
      <c r="X21" s="379"/>
      <c r="Y21" s="379"/>
    </row>
    <row r="22" spans="1:25" ht="18" customHeight="1" x14ac:dyDescent="0.25">
      <c r="A22" s="860" t="str">
        <f>'Market Consistent Balance Sheet'!C91</f>
        <v>Goodwill and other intangible assets (e.g. capitalized expenditure)</v>
      </c>
      <c r="B22" s="863">
        <f>'Market Consistent Balance Sheet'!L91</f>
        <v>0</v>
      </c>
      <c r="C22" s="379"/>
      <c r="D22" s="379"/>
      <c r="E22" s="379"/>
      <c r="F22" s="379"/>
      <c r="G22" s="379"/>
      <c r="H22" s="379"/>
      <c r="I22" s="379"/>
      <c r="J22" s="379"/>
      <c r="K22" s="379"/>
      <c r="L22" s="379"/>
      <c r="M22" s="379"/>
      <c r="N22" s="379"/>
      <c r="O22" s="379"/>
      <c r="P22" s="379"/>
      <c r="Q22" s="379"/>
      <c r="R22" s="379"/>
      <c r="S22" s="379"/>
      <c r="T22" s="379"/>
      <c r="U22" s="379"/>
      <c r="V22" s="379"/>
      <c r="W22" s="379"/>
      <c r="X22" s="379"/>
      <c r="Y22" s="379"/>
    </row>
    <row r="23" spans="1:25" ht="18" customHeight="1" x14ac:dyDescent="0.25">
      <c r="A23" s="860" t="str">
        <f>'Market Consistent Balance Sheet'!C92</f>
        <v>Inadmissible Property, Plant and Equipment</v>
      </c>
      <c r="B23" s="863">
        <f>'Market Consistent Balance Sheet'!L92</f>
        <v>0</v>
      </c>
      <c r="C23" s="379"/>
      <c r="D23" s="379"/>
      <c r="E23" s="379"/>
      <c r="F23" s="379"/>
      <c r="G23" s="379"/>
      <c r="H23" s="379"/>
      <c r="I23" s="379"/>
      <c r="J23" s="379"/>
      <c r="K23" s="379"/>
      <c r="L23" s="379"/>
      <c r="M23" s="379"/>
      <c r="N23" s="379"/>
      <c r="O23" s="379"/>
      <c r="P23" s="379"/>
      <c r="Q23" s="379"/>
      <c r="R23" s="379"/>
      <c r="S23" s="379"/>
      <c r="T23" s="379"/>
      <c r="U23" s="379"/>
      <c r="V23" s="379"/>
      <c r="W23" s="379"/>
      <c r="X23" s="379"/>
      <c r="Y23" s="379"/>
    </row>
    <row r="24" spans="1:25" ht="19.5" customHeight="1" x14ac:dyDescent="0.25">
      <c r="A24" s="860" t="str">
        <f>'Market Consistent Balance Sheet'!C93</f>
        <v>Inadmissible loans and advances</v>
      </c>
      <c r="B24" s="863">
        <f>'Market Consistent Balance Sheet'!L93</f>
        <v>0</v>
      </c>
      <c r="C24" s="379"/>
      <c r="D24" s="379"/>
      <c r="E24" s="379"/>
      <c r="F24" s="379"/>
      <c r="G24" s="379"/>
      <c r="H24" s="379"/>
      <c r="I24" s="379"/>
      <c r="J24" s="379"/>
      <c r="K24" s="379"/>
      <c r="L24" s="379"/>
      <c r="M24" s="379"/>
      <c r="N24" s="379"/>
      <c r="O24" s="379"/>
      <c r="P24" s="379"/>
      <c r="Q24" s="379"/>
      <c r="R24" s="379"/>
      <c r="S24" s="379"/>
      <c r="T24" s="379"/>
      <c r="U24" s="379"/>
      <c r="V24" s="379"/>
      <c r="W24" s="379"/>
      <c r="X24" s="379"/>
      <c r="Y24" s="379"/>
    </row>
    <row r="25" spans="1:25" ht="18" customHeight="1" x14ac:dyDescent="0.25">
      <c r="A25" s="860" t="str">
        <f>'Market Consistent Balance Sheet'!C94</f>
        <v>Deferred income tax assets</v>
      </c>
      <c r="B25" s="863">
        <f>'Market Consistent Balance Sheet'!L94</f>
        <v>0</v>
      </c>
      <c r="C25" s="379"/>
      <c r="D25" s="379"/>
      <c r="E25" s="379"/>
      <c r="F25" s="379"/>
      <c r="G25" s="379"/>
      <c r="H25" s="379"/>
      <c r="I25" s="379"/>
      <c r="J25" s="379"/>
      <c r="K25" s="379"/>
      <c r="L25" s="379"/>
      <c r="M25" s="379"/>
      <c r="N25" s="379"/>
      <c r="O25" s="379"/>
      <c r="P25" s="379"/>
      <c r="Q25" s="379"/>
      <c r="R25" s="379"/>
      <c r="S25" s="379"/>
      <c r="T25" s="379"/>
      <c r="U25" s="379"/>
      <c r="V25" s="379"/>
      <c r="W25" s="379"/>
      <c r="X25" s="379"/>
      <c r="Y25" s="379"/>
    </row>
    <row r="26" spans="1:25" ht="18" customHeight="1" x14ac:dyDescent="0.25">
      <c r="A26" s="860" t="str">
        <f>'Market Consistent Balance Sheet'!C95</f>
        <v>Prepayments</v>
      </c>
      <c r="B26" s="863">
        <f>'Market Consistent Balance Sheet'!L95</f>
        <v>0</v>
      </c>
      <c r="C26" s="379"/>
      <c r="D26" s="379"/>
      <c r="E26" s="379"/>
      <c r="F26" s="379"/>
      <c r="G26" s="379"/>
      <c r="H26" s="379"/>
      <c r="I26" s="379"/>
      <c r="J26" s="379"/>
      <c r="K26" s="379"/>
      <c r="L26" s="379"/>
      <c r="M26" s="379"/>
      <c r="N26" s="379"/>
      <c r="O26" s="379"/>
      <c r="P26" s="379"/>
      <c r="Q26" s="379"/>
      <c r="R26" s="379"/>
      <c r="S26" s="379"/>
      <c r="T26" s="379"/>
      <c r="U26" s="379"/>
      <c r="V26" s="379"/>
      <c r="W26" s="379"/>
      <c r="X26" s="379"/>
      <c r="Y26" s="379"/>
    </row>
    <row r="27" spans="1:25" ht="18" customHeight="1" x14ac:dyDescent="0.25">
      <c r="A27" s="860" t="str">
        <f>'Market Consistent Balance Sheet'!C96</f>
        <v>Inventory</v>
      </c>
      <c r="B27" s="863">
        <f>'Market Consistent Balance Sheet'!L96</f>
        <v>0</v>
      </c>
      <c r="C27" s="379"/>
      <c r="D27" s="379"/>
      <c r="E27" s="379"/>
      <c r="F27" s="379"/>
      <c r="G27" s="379"/>
      <c r="H27" s="379"/>
      <c r="I27" s="379"/>
      <c r="J27" s="379"/>
      <c r="K27" s="379"/>
      <c r="L27" s="379"/>
      <c r="M27" s="379"/>
      <c r="N27" s="379"/>
      <c r="O27" s="379"/>
      <c r="P27" s="379"/>
      <c r="Q27" s="379"/>
      <c r="R27" s="379"/>
      <c r="S27" s="379"/>
      <c r="T27" s="379"/>
      <c r="U27" s="379"/>
      <c r="V27" s="379"/>
      <c r="W27" s="379"/>
      <c r="X27" s="379"/>
      <c r="Y27" s="379"/>
    </row>
    <row r="28" spans="1:25" ht="18" customHeight="1" x14ac:dyDescent="0.25">
      <c r="A28" s="860" t="str">
        <f>'Market Consistent Balance Sheet'!C97</f>
        <v>Tax receivables</v>
      </c>
      <c r="B28" s="863">
        <f>'Market Consistent Balance Sheet'!L97</f>
        <v>0</v>
      </c>
      <c r="C28" s="379"/>
      <c r="D28" s="379"/>
      <c r="E28" s="379"/>
      <c r="F28" s="379"/>
      <c r="G28" s="379"/>
      <c r="H28" s="379"/>
      <c r="I28" s="379"/>
      <c r="J28" s="379"/>
      <c r="K28" s="379"/>
      <c r="L28" s="379"/>
      <c r="M28" s="379"/>
      <c r="N28" s="379"/>
      <c r="O28" s="379"/>
      <c r="P28" s="379"/>
      <c r="Q28" s="379"/>
      <c r="R28" s="379"/>
      <c r="S28" s="379"/>
      <c r="T28" s="379"/>
      <c r="U28" s="379"/>
      <c r="V28" s="379"/>
      <c r="W28" s="379"/>
      <c r="X28" s="379"/>
      <c r="Y28" s="379"/>
    </row>
    <row r="29" spans="1:25" ht="18" customHeight="1" x14ac:dyDescent="0.25">
      <c r="A29" s="860" t="str">
        <f>'Market Consistent Balance Sheet'!C98</f>
        <v>Assets pledged to support credit facilities</v>
      </c>
      <c r="B29" s="863">
        <f>'Market Consistent Balance Sheet'!L98</f>
        <v>0</v>
      </c>
      <c r="C29" s="379"/>
      <c r="D29" s="379"/>
      <c r="E29" s="379"/>
      <c r="F29" s="379"/>
      <c r="G29" s="379"/>
      <c r="H29" s="379"/>
      <c r="I29" s="379"/>
      <c r="J29" s="379"/>
      <c r="K29" s="379"/>
      <c r="L29" s="379"/>
      <c r="M29" s="379"/>
      <c r="N29" s="379"/>
      <c r="O29" s="379"/>
      <c r="P29" s="379"/>
      <c r="Q29" s="379"/>
      <c r="R29" s="379"/>
      <c r="S29" s="379"/>
      <c r="T29" s="379"/>
      <c r="U29" s="379"/>
      <c r="V29" s="379"/>
      <c r="W29" s="379"/>
      <c r="X29" s="379"/>
      <c r="Y29" s="379"/>
    </row>
    <row r="30" spans="1:25" ht="26.4" x14ac:dyDescent="0.25">
      <c r="A30" s="860" t="str">
        <f>'Market Consistent Balance Sheet'!C99</f>
        <v xml:space="preserve">Positive Net amounts receivable from a coinsurer, overdue for more than 6 / 9 / 12  months, </v>
      </c>
      <c r="B30" s="863">
        <f>'Market Consistent Balance Sheet'!L99</f>
        <v>0</v>
      </c>
      <c r="C30" s="379"/>
      <c r="D30" s="379"/>
      <c r="E30" s="379"/>
      <c r="F30" s="379"/>
      <c r="G30" s="379"/>
      <c r="H30" s="379"/>
      <c r="I30" s="379"/>
      <c r="J30" s="379"/>
      <c r="K30" s="379"/>
      <c r="L30" s="379"/>
      <c r="M30" s="379"/>
      <c r="N30" s="379"/>
      <c r="O30" s="379"/>
      <c r="P30" s="379"/>
      <c r="Q30" s="379"/>
      <c r="R30" s="379"/>
      <c r="S30" s="379"/>
      <c r="T30" s="379"/>
      <c r="U30" s="379"/>
      <c r="V30" s="379"/>
      <c r="W30" s="379"/>
      <c r="X30" s="379"/>
      <c r="Y30" s="379"/>
    </row>
    <row r="31" spans="1:25" ht="26.4" x14ac:dyDescent="0.25">
      <c r="A31" s="860" t="str">
        <f>'Market Consistent Balance Sheet'!C100</f>
        <v>Claims Receivable under policies held by an insurer for its own benefit (other than reinsurance policies)</v>
      </c>
      <c r="B31" s="863">
        <f>'Market Consistent Balance Sheet'!L100</f>
        <v>0</v>
      </c>
      <c r="C31" s="379"/>
      <c r="D31" s="379"/>
      <c r="E31" s="379"/>
      <c r="F31" s="379"/>
      <c r="G31" s="379"/>
      <c r="H31" s="379"/>
      <c r="I31" s="379"/>
      <c r="J31" s="379"/>
      <c r="K31" s="379"/>
      <c r="L31" s="379"/>
      <c r="M31" s="379"/>
      <c r="N31" s="379"/>
      <c r="O31" s="379"/>
      <c r="P31" s="379"/>
      <c r="Q31" s="379"/>
      <c r="R31" s="379"/>
      <c r="S31" s="379"/>
      <c r="T31" s="379"/>
      <c r="U31" s="379"/>
      <c r="V31" s="379"/>
      <c r="W31" s="379"/>
      <c r="X31" s="379"/>
      <c r="Y31" s="379"/>
    </row>
    <row r="32" spans="1:25" ht="18" customHeight="1" x14ac:dyDescent="0.25">
      <c r="A32" s="860" t="str">
        <f>'Market Consistent Balance Sheet'!C101</f>
        <v>Inadmissible investments in shares</v>
      </c>
      <c r="B32" s="863">
        <f>'Market Consistent Balance Sheet'!L101</f>
        <v>0</v>
      </c>
      <c r="C32" s="379"/>
      <c r="D32" s="379"/>
      <c r="E32" s="379"/>
      <c r="F32" s="379"/>
      <c r="G32" s="379"/>
      <c r="H32" s="379"/>
      <c r="I32" s="379"/>
      <c r="J32" s="379"/>
      <c r="K32" s="379"/>
      <c r="L32" s="379"/>
      <c r="M32" s="379"/>
      <c r="N32" s="379"/>
      <c r="O32" s="379"/>
      <c r="P32" s="379"/>
      <c r="Q32" s="379"/>
      <c r="R32" s="379"/>
      <c r="S32" s="379"/>
      <c r="T32" s="379"/>
      <c r="U32" s="379"/>
      <c r="V32" s="379"/>
      <c r="W32" s="379"/>
      <c r="X32" s="379"/>
      <c r="Y32" s="379"/>
    </row>
    <row r="33" spans="1:25" ht="18" customHeight="1" x14ac:dyDescent="0.25">
      <c r="A33" s="860" t="str">
        <f>'Market Consistent Balance Sheet'!C102</f>
        <v>Inadmissible investments in related parties</v>
      </c>
      <c r="B33" s="863">
        <f>'Market Consistent Balance Sheet'!L102</f>
        <v>0</v>
      </c>
      <c r="C33" s="379"/>
      <c r="D33" s="379"/>
      <c r="E33" s="379"/>
      <c r="F33" s="379"/>
      <c r="G33" s="379"/>
      <c r="H33" s="379"/>
      <c r="I33" s="379"/>
      <c r="J33" s="379"/>
      <c r="K33" s="379"/>
      <c r="L33" s="379"/>
      <c r="M33" s="379"/>
      <c r="N33" s="379"/>
      <c r="O33" s="379"/>
      <c r="P33" s="379"/>
      <c r="Q33" s="379"/>
      <c r="R33" s="379"/>
      <c r="S33" s="379"/>
      <c r="T33" s="379"/>
      <c r="U33" s="379"/>
      <c r="V33" s="379"/>
      <c r="W33" s="379"/>
      <c r="X33" s="379"/>
      <c r="Y33" s="379"/>
    </row>
    <row r="34" spans="1:25" ht="26.4" x14ac:dyDescent="0.25">
      <c r="A34" s="860" t="str">
        <f>'Market Consistent Balance Sheet'!C103</f>
        <v xml:space="preserve">Positive Net amounts receivable from a reinsurer, overdue for more than 9 / 12 months, </v>
      </c>
      <c r="B34" s="863">
        <f>'Market Consistent Balance Sheet'!L103</f>
        <v>0</v>
      </c>
      <c r="C34" s="379"/>
      <c r="D34" s="379"/>
      <c r="E34" s="379"/>
      <c r="F34" s="379"/>
      <c r="G34" s="379"/>
      <c r="H34" s="379"/>
      <c r="I34" s="379"/>
      <c r="J34" s="379"/>
      <c r="K34" s="379"/>
      <c r="L34" s="379"/>
      <c r="M34" s="379"/>
      <c r="N34" s="379"/>
      <c r="O34" s="379"/>
      <c r="P34" s="379"/>
      <c r="Q34" s="379"/>
      <c r="R34" s="379"/>
      <c r="S34" s="379"/>
      <c r="T34" s="379"/>
      <c r="U34" s="379"/>
      <c r="V34" s="379"/>
      <c r="W34" s="379"/>
      <c r="X34" s="379"/>
      <c r="Y34" s="379"/>
    </row>
    <row r="35" spans="1:25" ht="26.4" x14ac:dyDescent="0.25">
      <c r="A35" s="860" t="str">
        <f>'Market Consistent Balance Sheet'!C104</f>
        <v>Mortgage loans on immovable property approved by the Board as at 31.12.2010,  exceeding 80% of the value of the property</v>
      </c>
      <c r="B35" s="864">
        <f>'Market Consistent Balance Sheet'!L104</f>
        <v>0</v>
      </c>
      <c r="C35" s="379"/>
      <c r="D35" s="379"/>
      <c r="E35" s="379"/>
      <c r="F35" s="379"/>
      <c r="G35" s="379"/>
      <c r="H35" s="379"/>
      <c r="I35" s="379"/>
      <c r="J35" s="379"/>
      <c r="K35" s="379"/>
      <c r="L35" s="379"/>
      <c r="M35" s="379"/>
      <c r="N35" s="379"/>
      <c r="O35" s="379"/>
      <c r="P35" s="379"/>
      <c r="Q35" s="379"/>
      <c r="R35" s="379"/>
      <c r="S35" s="379"/>
      <c r="T35" s="379"/>
      <c r="U35" s="379"/>
      <c r="V35" s="379"/>
      <c r="W35" s="379"/>
      <c r="X35" s="379"/>
      <c r="Y35" s="379"/>
    </row>
    <row r="36" spans="1:25" ht="18" customHeight="1" x14ac:dyDescent="0.4">
      <c r="A36" s="865" t="s">
        <v>112</v>
      </c>
      <c r="B36" s="866">
        <f>B8+B13-B21</f>
        <v>0</v>
      </c>
      <c r="C36" s="379"/>
      <c r="D36" s="379"/>
      <c r="E36" s="379"/>
      <c r="F36" s="379"/>
      <c r="G36" s="379"/>
      <c r="H36" s="379"/>
      <c r="I36" s="379"/>
      <c r="J36" s="379"/>
      <c r="K36" s="379"/>
      <c r="L36" s="379"/>
      <c r="M36" s="379"/>
      <c r="N36" s="379"/>
      <c r="O36" s="379"/>
      <c r="P36" s="379"/>
      <c r="Q36" s="379"/>
      <c r="R36" s="379"/>
      <c r="S36" s="379"/>
      <c r="T36" s="379"/>
      <c r="U36" s="379"/>
      <c r="V36" s="379"/>
      <c r="W36" s="379"/>
      <c r="X36" s="379"/>
      <c r="Y36" s="379"/>
    </row>
    <row r="37" spans="1:25" ht="18" customHeight="1" x14ac:dyDescent="0.25">
      <c r="A37" s="379"/>
      <c r="B37" s="379"/>
      <c r="C37" s="379"/>
      <c r="D37" s="379"/>
      <c r="E37" s="379"/>
      <c r="F37" s="379"/>
      <c r="G37" s="379"/>
      <c r="H37" s="379"/>
      <c r="I37" s="379"/>
      <c r="J37" s="379"/>
      <c r="K37" s="379"/>
      <c r="L37" s="379"/>
      <c r="M37" s="379"/>
      <c r="N37" s="379"/>
      <c r="O37" s="379"/>
      <c r="P37" s="379"/>
      <c r="Q37" s="379"/>
      <c r="R37" s="379"/>
      <c r="S37" s="379"/>
      <c r="T37" s="379"/>
      <c r="U37" s="379"/>
      <c r="V37" s="379"/>
      <c r="W37" s="379"/>
      <c r="X37" s="379"/>
      <c r="Y37" s="379"/>
    </row>
    <row r="38" spans="1:25" ht="18" customHeight="1" x14ac:dyDescent="0.25">
      <c r="A38" s="379"/>
      <c r="B38" s="379"/>
      <c r="C38" s="379"/>
      <c r="D38" s="379"/>
      <c r="E38" s="379"/>
      <c r="F38" s="379"/>
      <c r="G38" s="379"/>
      <c r="H38" s="379"/>
      <c r="I38" s="379"/>
      <c r="J38" s="379"/>
      <c r="K38" s="379"/>
      <c r="L38" s="379"/>
      <c r="M38" s="379"/>
      <c r="N38" s="379"/>
      <c r="O38" s="379"/>
      <c r="P38" s="379"/>
      <c r="Q38" s="379"/>
      <c r="R38" s="379"/>
      <c r="S38" s="379"/>
      <c r="T38" s="379"/>
      <c r="U38" s="379"/>
      <c r="V38" s="379"/>
      <c r="W38" s="379"/>
      <c r="X38" s="379"/>
      <c r="Y38" s="379"/>
    </row>
    <row r="39" spans="1:25" ht="18" customHeight="1" x14ac:dyDescent="0.25">
      <c r="A39" s="379"/>
      <c r="B39" s="379"/>
      <c r="C39" s="379"/>
      <c r="D39" s="379"/>
      <c r="E39" s="379"/>
      <c r="F39" s="379"/>
      <c r="G39" s="379"/>
      <c r="H39" s="379"/>
      <c r="I39" s="379"/>
      <c r="J39" s="379"/>
      <c r="K39" s="379"/>
      <c r="L39" s="379"/>
      <c r="M39" s="379"/>
      <c r="N39" s="379"/>
      <c r="O39" s="379"/>
      <c r="P39" s="379"/>
      <c r="Q39" s="379"/>
      <c r="R39" s="379"/>
      <c r="S39" s="379"/>
      <c r="T39" s="379"/>
      <c r="U39" s="379"/>
      <c r="V39" s="379"/>
      <c r="W39" s="379"/>
      <c r="X39" s="379"/>
      <c r="Y39" s="379"/>
    </row>
    <row r="40" spans="1:25" ht="18" customHeight="1" x14ac:dyDescent="0.25">
      <c r="A40" s="379"/>
      <c r="B40" s="379"/>
      <c r="C40" s="379"/>
      <c r="D40" s="379"/>
      <c r="E40" s="379"/>
      <c r="F40" s="379"/>
      <c r="G40" s="379"/>
      <c r="H40" s="379"/>
      <c r="I40" s="379"/>
      <c r="J40" s="379"/>
      <c r="K40" s="379"/>
      <c r="L40" s="379"/>
      <c r="M40" s="379"/>
      <c r="N40" s="379"/>
      <c r="O40" s="379"/>
      <c r="P40" s="379"/>
      <c r="Q40" s="379"/>
      <c r="R40" s="379"/>
      <c r="S40" s="379"/>
      <c r="T40" s="379"/>
      <c r="U40" s="379"/>
      <c r="V40" s="379"/>
      <c r="W40" s="379"/>
      <c r="X40" s="379"/>
      <c r="Y40" s="379"/>
    </row>
    <row r="41" spans="1:25" ht="18" customHeight="1" x14ac:dyDescent="0.25">
      <c r="A41" s="379"/>
      <c r="B41" s="379"/>
      <c r="C41" s="379"/>
      <c r="D41" s="379"/>
      <c r="E41" s="379"/>
      <c r="F41" s="379"/>
      <c r="G41" s="379"/>
      <c r="H41" s="379"/>
      <c r="I41" s="379"/>
      <c r="J41" s="379"/>
      <c r="K41" s="379"/>
      <c r="L41" s="379"/>
      <c r="M41" s="379"/>
      <c r="N41" s="379"/>
      <c r="O41" s="379"/>
      <c r="P41" s="379"/>
      <c r="Q41" s="379"/>
      <c r="R41" s="379"/>
      <c r="S41" s="379"/>
      <c r="T41" s="379"/>
      <c r="U41" s="379"/>
      <c r="V41" s="379"/>
      <c r="W41" s="379"/>
      <c r="X41" s="379"/>
      <c r="Y41" s="379"/>
    </row>
    <row r="42" spans="1:25" ht="18" customHeight="1" x14ac:dyDescent="0.25">
      <c r="A42" s="379"/>
      <c r="B42" s="379"/>
      <c r="C42" s="379"/>
      <c r="D42" s="379"/>
      <c r="E42" s="379"/>
      <c r="F42" s="379"/>
      <c r="G42" s="379"/>
      <c r="H42" s="379"/>
      <c r="I42" s="379"/>
      <c r="J42" s="379"/>
      <c r="K42" s="379"/>
      <c r="L42" s="379"/>
      <c r="M42" s="379"/>
      <c r="N42" s="379"/>
      <c r="O42" s="379"/>
      <c r="P42" s="379"/>
      <c r="Q42" s="379"/>
      <c r="R42" s="379"/>
      <c r="S42" s="379"/>
      <c r="T42" s="379"/>
      <c r="U42" s="379"/>
      <c r="V42" s="379"/>
      <c r="W42" s="379"/>
      <c r="X42" s="379"/>
      <c r="Y42" s="379"/>
    </row>
    <row r="43" spans="1:25" ht="18" customHeight="1" x14ac:dyDescent="0.25">
      <c r="A43" s="379"/>
      <c r="B43" s="379"/>
      <c r="C43" s="379"/>
      <c r="D43" s="379"/>
      <c r="E43" s="379"/>
      <c r="F43" s="379"/>
      <c r="G43" s="379"/>
      <c r="H43" s="379"/>
      <c r="I43" s="379"/>
      <c r="J43" s="379"/>
      <c r="K43" s="379"/>
      <c r="L43" s="379"/>
      <c r="M43" s="379"/>
      <c r="N43" s="379"/>
      <c r="O43" s="379"/>
      <c r="P43" s="379"/>
      <c r="Q43" s="379"/>
      <c r="R43" s="379"/>
      <c r="S43" s="379"/>
      <c r="T43" s="379"/>
      <c r="U43" s="379"/>
      <c r="V43" s="379"/>
      <c r="W43" s="379"/>
      <c r="X43" s="379"/>
      <c r="Y43" s="379"/>
    </row>
    <row r="44" spans="1:25" ht="18" customHeight="1" x14ac:dyDescent="0.25">
      <c r="A44" s="379"/>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row>
    <row r="45" spans="1:25" ht="18" customHeight="1" x14ac:dyDescent="0.25">
      <c r="A45" s="379"/>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row>
    <row r="46" spans="1:25" ht="18" customHeight="1" x14ac:dyDescent="0.25">
      <c r="A46" s="379"/>
      <c r="B46" s="379"/>
      <c r="C46" s="379"/>
      <c r="D46" s="379"/>
      <c r="E46" s="379"/>
      <c r="F46" s="379"/>
      <c r="G46" s="379"/>
      <c r="H46" s="379"/>
      <c r="I46" s="379"/>
      <c r="J46" s="379"/>
      <c r="K46" s="379"/>
      <c r="L46" s="379"/>
      <c r="M46" s="379"/>
      <c r="N46" s="379"/>
      <c r="O46" s="379"/>
      <c r="P46" s="379"/>
      <c r="Q46" s="379"/>
      <c r="R46" s="379"/>
      <c r="S46" s="379"/>
      <c r="T46" s="379"/>
      <c r="U46" s="379"/>
      <c r="V46" s="379"/>
      <c r="W46" s="379"/>
      <c r="X46" s="379"/>
      <c r="Y46" s="379"/>
    </row>
    <row r="47" spans="1:25" ht="18" customHeight="1" x14ac:dyDescent="0.25">
      <c r="A47" s="379"/>
      <c r="B47" s="379"/>
      <c r="C47" s="379"/>
      <c r="D47" s="379"/>
      <c r="E47" s="379"/>
      <c r="F47" s="379"/>
      <c r="G47" s="379"/>
      <c r="H47" s="379"/>
      <c r="I47" s="379"/>
      <c r="J47" s="379"/>
      <c r="K47" s="379"/>
      <c r="L47" s="379"/>
      <c r="M47" s="379"/>
      <c r="N47" s="379"/>
      <c r="O47" s="379"/>
      <c r="P47" s="379"/>
      <c r="Q47" s="379"/>
      <c r="R47" s="379"/>
      <c r="S47" s="379"/>
      <c r="T47" s="379"/>
      <c r="U47" s="379"/>
      <c r="V47" s="379"/>
      <c r="W47" s="379"/>
      <c r="X47" s="379"/>
      <c r="Y47" s="379"/>
    </row>
    <row r="48" spans="1:25" ht="18" customHeight="1" x14ac:dyDescent="0.25">
      <c r="A48" s="379"/>
      <c r="B48" s="379"/>
      <c r="C48" s="379"/>
      <c r="D48" s="379"/>
      <c r="E48" s="379"/>
      <c r="F48" s="379"/>
      <c r="G48" s="379"/>
      <c r="H48" s="379"/>
      <c r="I48" s="379"/>
      <c r="J48" s="379"/>
      <c r="K48" s="379"/>
      <c r="L48" s="379"/>
      <c r="M48" s="379"/>
      <c r="N48" s="379"/>
      <c r="O48" s="379"/>
      <c r="P48" s="379"/>
      <c r="Q48" s="379"/>
      <c r="R48" s="379"/>
      <c r="S48" s="379"/>
      <c r="T48" s="379"/>
      <c r="U48" s="379"/>
      <c r="V48" s="379"/>
      <c r="W48" s="379"/>
      <c r="X48" s="379"/>
      <c r="Y48" s="379"/>
    </row>
    <row r="49" spans="1:25" ht="18" customHeight="1" x14ac:dyDescent="0.25">
      <c r="A49" s="379"/>
      <c r="B49" s="379"/>
      <c r="C49" s="379"/>
      <c r="D49" s="379"/>
      <c r="E49" s="379"/>
      <c r="F49" s="379"/>
      <c r="G49" s="379"/>
      <c r="H49" s="379"/>
      <c r="I49" s="379"/>
      <c r="J49" s="379"/>
      <c r="K49" s="379"/>
      <c r="L49" s="379"/>
      <c r="M49" s="379"/>
      <c r="N49" s="379"/>
      <c r="O49" s="379"/>
      <c r="P49" s="379"/>
      <c r="Q49" s="379"/>
      <c r="R49" s="379"/>
      <c r="S49" s="379"/>
      <c r="T49" s="379"/>
      <c r="U49" s="379"/>
      <c r="V49" s="379"/>
      <c r="W49" s="379"/>
      <c r="X49" s="379"/>
      <c r="Y49" s="379"/>
    </row>
    <row r="50" spans="1:25" ht="18" customHeight="1" x14ac:dyDescent="0.25">
      <c r="A50" s="379"/>
      <c r="B50" s="379"/>
      <c r="C50" s="379"/>
      <c r="D50" s="379"/>
      <c r="E50" s="379"/>
      <c r="F50" s="379"/>
      <c r="G50" s="379"/>
      <c r="H50" s="379"/>
      <c r="I50" s="379"/>
      <c r="J50" s="379"/>
      <c r="K50" s="379"/>
      <c r="L50" s="379"/>
      <c r="M50" s="379"/>
      <c r="N50" s="379"/>
      <c r="O50" s="379"/>
      <c r="P50" s="379"/>
      <c r="Q50" s="379"/>
      <c r="R50" s="379"/>
      <c r="S50" s="379"/>
      <c r="T50" s="379"/>
      <c r="U50" s="379"/>
      <c r="V50" s="379"/>
      <c r="W50" s="379"/>
      <c r="X50" s="379"/>
      <c r="Y50" s="379"/>
    </row>
    <row r="51" spans="1:25" ht="18" customHeight="1" x14ac:dyDescent="0.25">
      <c r="A51" s="379"/>
      <c r="B51" s="379"/>
      <c r="C51" s="379"/>
      <c r="D51" s="379"/>
      <c r="E51" s="379"/>
      <c r="F51" s="379"/>
      <c r="G51" s="379"/>
      <c r="H51" s="379"/>
      <c r="I51" s="379"/>
      <c r="J51" s="379"/>
      <c r="K51" s="379"/>
      <c r="L51" s="379"/>
      <c r="M51" s="379"/>
      <c r="N51" s="379"/>
      <c r="O51" s="379"/>
      <c r="P51" s="379"/>
      <c r="Q51" s="379"/>
      <c r="R51" s="379"/>
      <c r="S51" s="379"/>
      <c r="T51" s="379"/>
      <c r="U51" s="379"/>
      <c r="V51" s="379"/>
      <c r="W51" s="379"/>
      <c r="X51" s="379"/>
      <c r="Y51" s="379"/>
    </row>
    <row r="52" spans="1:25" ht="18" customHeight="1" x14ac:dyDescent="0.25">
      <c r="A52" s="379"/>
      <c r="B52" s="379"/>
      <c r="C52" s="379"/>
      <c r="D52" s="379"/>
      <c r="E52" s="379"/>
      <c r="F52" s="379"/>
      <c r="G52" s="379"/>
      <c r="H52" s="379"/>
      <c r="I52" s="379"/>
      <c r="J52" s="379"/>
      <c r="K52" s="379"/>
      <c r="L52" s="379"/>
      <c r="M52" s="379"/>
      <c r="N52" s="379"/>
      <c r="O52" s="379"/>
      <c r="P52" s="379"/>
      <c r="Q52" s="379"/>
      <c r="R52" s="379"/>
      <c r="S52" s="379"/>
      <c r="T52" s="379"/>
      <c r="U52" s="379"/>
      <c r="V52" s="379"/>
      <c r="W52" s="379"/>
      <c r="X52" s="379"/>
      <c r="Y52" s="379"/>
    </row>
    <row r="53" spans="1:25" ht="18" customHeight="1" x14ac:dyDescent="0.25">
      <c r="A53" s="379"/>
      <c r="B53" s="379"/>
      <c r="C53" s="379"/>
      <c r="D53" s="379"/>
      <c r="E53" s="379"/>
      <c r="F53" s="379"/>
      <c r="G53" s="379"/>
      <c r="H53" s="379"/>
      <c r="I53" s="379"/>
      <c r="J53" s="379"/>
      <c r="K53" s="379"/>
      <c r="L53" s="379"/>
      <c r="M53" s="379"/>
      <c r="N53" s="379"/>
      <c r="O53" s="379"/>
      <c r="P53" s="379"/>
      <c r="Q53" s="379"/>
      <c r="R53" s="379"/>
      <c r="S53" s="379"/>
      <c r="T53" s="379"/>
      <c r="U53" s="379"/>
      <c r="V53" s="379"/>
      <c r="W53" s="379"/>
      <c r="X53" s="379"/>
      <c r="Y53" s="379"/>
    </row>
    <row r="54" spans="1:25" ht="18" customHeight="1" x14ac:dyDescent="0.25">
      <c r="A54" s="379"/>
      <c r="B54" s="379"/>
      <c r="C54" s="379"/>
      <c r="D54" s="379"/>
      <c r="E54" s="379"/>
      <c r="F54" s="379"/>
      <c r="G54" s="379"/>
      <c r="H54" s="379"/>
      <c r="I54" s="379"/>
      <c r="J54" s="379"/>
      <c r="K54" s="379"/>
      <c r="L54" s="379"/>
      <c r="M54" s="379"/>
      <c r="N54" s="379"/>
      <c r="O54" s="379"/>
      <c r="P54" s="379"/>
      <c r="Q54" s="379"/>
      <c r="R54" s="379"/>
      <c r="S54" s="379"/>
      <c r="T54" s="379"/>
      <c r="U54" s="379"/>
      <c r="V54" s="379"/>
      <c r="W54" s="379"/>
      <c r="X54" s="379"/>
      <c r="Y54" s="379"/>
    </row>
    <row r="55" spans="1:25" ht="18" customHeight="1" x14ac:dyDescent="0.25">
      <c r="A55" s="379"/>
      <c r="B55" s="379"/>
      <c r="C55" s="379"/>
      <c r="D55" s="379"/>
      <c r="E55" s="379"/>
      <c r="F55" s="379"/>
      <c r="G55" s="379"/>
      <c r="H55" s="379"/>
      <c r="I55" s="379"/>
      <c r="J55" s="379"/>
      <c r="K55" s="379"/>
      <c r="L55" s="379"/>
      <c r="M55" s="379"/>
      <c r="N55" s="379"/>
      <c r="O55" s="379"/>
      <c r="P55" s="379"/>
      <c r="Q55" s="379"/>
      <c r="R55" s="379"/>
      <c r="S55" s="379"/>
      <c r="T55" s="379"/>
      <c r="U55" s="379"/>
      <c r="V55" s="379"/>
      <c r="W55" s="379"/>
      <c r="X55" s="379"/>
      <c r="Y55" s="379"/>
    </row>
    <row r="56" spans="1:25" ht="18" customHeight="1" x14ac:dyDescent="0.25">
      <c r="A56" s="379"/>
      <c r="B56" s="379"/>
      <c r="C56" s="379"/>
      <c r="D56" s="379"/>
      <c r="E56" s="379"/>
      <c r="F56" s="379"/>
      <c r="G56" s="379"/>
      <c r="H56" s="379"/>
      <c r="I56" s="379"/>
      <c r="J56" s="379"/>
      <c r="K56" s="379"/>
      <c r="L56" s="379"/>
      <c r="M56" s="379"/>
      <c r="N56" s="379"/>
      <c r="O56" s="379"/>
      <c r="P56" s="379"/>
      <c r="Q56" s="379"/>
      <c r="R56" s="379"/>
      <c r="S56" s="379"/>
      <c r="T56" s="379"/>
      <c r="U56" s="379"/>
      <c r="V56" s="379"/>
      <c r="W56" s="379"/>
      <c r="X56" s="379"/>
      <c r="Y56" s="379"/>
    </row>
    <row r="57" spans="1:25" ht="18" customHeight="1" x14ac:dyDescent="0.25">
      <c r="A57" s="379"/>
      <c r="B57" s="379"/>
      <c r="C57" s="379"/>
      <c r="D57" s="379"/>
      <c r="E57" s="379"/>
      <c r="F57" s="379"/>
      <c r="G57" s="379"/>
      <c r="H57" s="379"/>
      <c r="I57" s="379"/>
      <c r="J57" s="379"/>
      <c r="K57" s="379"/>
      <c r="L57" s="379"/>
      <c r="M57" s="379"/>
      <c r="N57" s="379"/>
      <c r="O57" s="379"/>
      <c r="P57" s="379"/>
      <c r="Q57" s="379"/>
      <c r="R57" s="379"/>
      <c r="S57" s="379"/>
      <c r="T57" s="379"/>
      <c r="U57" s="379"/>
      <c r="V57" s="379"/>
      <c r="W57" s="379"/>
      <c r="X57" s="379"/>
      <c r="Y57" s="379"/>
    </row>
    <row r="58" spans="1:25" ht="18" customHeight="1" x14ac:dyDescent="0.25">
      <c r="A58" s="379"/>
      <c r="B58" s="379"/>
      <c r="C58" s="379"/>
      <c r="D58" s="379"/>
      <c r="E58" s="379"/>
      <c r="F58" s="379"/>
      <c r="G58" s="379"/>
      <c r="H58" s="379"/>
      <c r="I58" s="379"/>
      <c r="J58" s="379"/>
      <c r="K58" s="379"/>
      <c r="L58" s="379"/>
      <c r="M58" s="379"/>
      <c r="N58" s="379"/>
      <c r="O58" s="379"/>
      <c r="P58" s="379"/>
      <c r="Q58" s="379"/>
      <c r="R58" s="379"/>
      <c r="S58" s="379"/>
      <c r="T58" s="379"/>
      <c r="U58" s="379"/>
      <c r="V58" s="379"/>
      <c r="W58" s="379"/>
      <c r="X58" s="379"/>
      <c r="Y58" s="379"/>
    </row>
    <row r="59" spans="1:25" ht="18" customHeight="1" x14ac:dyDescent="0.25">
      <c r="A59" s="379"/>
      <c r="B59" s="379"/>
      <c r="C59" s="379"/>
      <c r="D59" s="379"/>
      <c r="E59" s="379"/>
      <c r="F59" s="379"/>
      <c r="G59" s="379"/>
      <c r="H59" s="379"/>
      <c r="I59" s="379"/>
      <c r="J59" s="379"/>
      <c r="K59" s="379"/>
      <c r="L59" s="379"/>
      <c r="M59" s="379"/>
      <c r="N59" s="379"/>
      <c r="O59" s="379"/>
      <c r="P59" s="379"/>
      <c r="Q59" s="379"/>
      <c r="R59" s="379"/>
      <c r="S59" s="379"/>
      <c r="T59" s="379"/>
      <c r="U59" s="379"/>
      <c r="V59" s="379"/>
      <c r="W59" s="379"/>
      <c r="X59" s="379"/>
      <c r="Y59" s="379"/>
    </row>
    <row r="60" spans="1:25" ht="18" customHeight="1" x14ac:dyDescent="0.25">
      <c r="A60" s="379"/>
      <c r="B60" s="379"/>
      <c r="C60" s="379"/>
      <c r="D60" s="379"/>
      <c r="E60" s="379"/>
      <c r="F60" s="379"/>
      <c r="G60" s="379"/>
      <c r="H60" s="379"/>
      <c r="I60" s="379"/>
      <c r="J60" s="379"/>
      <c r="K60" s="379"/>
      <c r="L60" s="379"/>
      <c r="M60" s="379"/>
      <c r="N60" s="379"/>
      <c r="O60" s="379"/>
      <c r="P60" s="379"/>
      <c r="Q60" s="379"/>
      <c r="R60" s="379"/>
      <c r="S60" s="379"/>
      <c r="T60" s="379"/>
      <c r="U60" s="379"/>
      <c r="V60" s="379"/>
      <c r="W60" s="379"/>
      <c r="X60" s="379"/>
      <c r="Y60" s="379"/>
    </row>
    <row r="61" spans="1:25" ht="18" customHeight="1" x14ac:dyDescent="0.25">
      <c r="A61" s="379"/>
      <c r="B61" s="379"/>
      <c r="C61" s="379"/>
      <c r="D61" s="379"/>
      <c r="E61" s="379"/>
      <c r="F61" s="379"/>
      <c r="G61" s="379"/>
      <c r="H61" s="379"/>
      <c r="I61" s="379"/>
      <c r="J61" s="379"/>
      <c r="K61" s="379"/>
      <c r="L61" s="379"/>
      <c r="M61" s="379"/>
      <c r="N61" s="379"/>
      <c r="O61" s="379"/>
      <c r="P61" s="379"/>
      <c r="Q61" s="379"/>
      <c r="R61" s="379"/>
      <c r="S61" s="379"/>
      <c r="T61" s="379"/>
      <c r="U61" s="379"/>
      <c r="V61" s="379"/>
      <c r="W61" s="379"/>
      <c r="X61" s="379"/>
      <c r="Y61" s="379"/>
    </row>
    <row r="62" spans="1:25" ht="18" customHeight="1" x14ac:dyDescent="0.25">
      <c r="A62" s="37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row>
    <row r="63" spans="1:25" ht="18" customHeight="1" x14ac:dyDescent="0.25">
      <c r="A63" s="379"/>
      <c r="B63" s="379"/>
      <c r="C63" s="379"/>
      <c r="D63" s="379"/>
      <c r="E63" s="379"/>
      <c r="F63" s="379"/>
      <c r="G63" s="379"/>
      <c r="H63" s="379"/>
      <c r="I63" s="379"/>
      <c r="J63" s="379"/>
      <c r="K63" s="379"/>
      <c r="L63" s="379"/>
      <c r="M63" s="379"/>
      <c r="N63" s="379"/>
      <c r="O63" s="379"/>
      <c r="P63" s="379"/>
      <c r="Q63" s="379"/>
      <c r="R63" s="379"/>
      <c r="S63" s="379"/>
      <c r="T63" s="379"/>
      <c r="U63" s="379"/>
      <c r="V63" s="379"/>
      <c r="W63" s="379"/>
      <c r="X63" s="379"/>
      <c r="Y63" s="379"/>
    </row>
    <row r="64" spans="1:25" ht="18" customHeight="1" x14ac:dyDescent="0.25">
      <c r="A64" s="379"/>
      <c r="B64" s="379"/>
      <c r="C64" s="379"/>
      <c r="D64" s="379"/>
      <c r="E64" s="379"/>
      <c r="F64" s="379"/>
      <c r="G64" s="379"/>
      <c r="H64" s="379"/>
      <c r="I64" s="379"/>
      <c r="J64" s="379"/>
      <c r="K64" s="379"/>
      <c r="L64" s="379"/>
      <c r="M64" s="379"/>
      <c r="N64" s="379"/>
      <c r="O64" s="379"/>
      <c r="P64" s="379"/>
      <c r="Q64" s="379"/>
      <c r="R64" s="379"/>
      <c r="S64" s="379"/>
      <c r="T64" s="379"/>
      <c r="U64" s="379"/>
      <c r="V64" s="379"/>
      <c r="W64" s="379"/>
      <c r="X64" s="379"/>
      <c r="Y64" s="379"/>
    </row>
    <row r="65" spans="1:25" ht="18" customHeight="1" x14ac:dyDescent="0.25">
      <c r="A65" s="379"/>
      <c r="B65" s="379"/>
      <c r="C65" s="379"/>
      <c r="D65" s="379"/>
      <c r="E65" s="379"/>
      <c r="F65" s="379"/>
      <c r="G65" s="379"/>
      <c r="H65" s="379"/>
      <c r="I65" s="379"/>
      <c r="J65" s="379"/>
      <c r="K65" s="379"/>
      <c r="L65" s="379"/>
      <c r="M65" s="379"/>
      <c r="N65" s="379"/>
      <c r="O65" s="379"/>
      <c r="P65" s="379"/>
      <c r="Q65" s="379"/>
      <c r="R65" s="379"/>
      <c r="S65" s="379"/>
      <c r="T65" s="379"/>
      <c r="U65" s="379"/>
      <c r="V65" s="379"/>
      <c r="W65" s="379"/>
      <c r="X65" s="379"/>
      <c r="Y65" s="379"/>
    </row>
    <row r="66" spans="1:25" ht="18" customHeight="1" x14ac:dyDescent="0.25">
      <c r="A66" s="379"/>
      <c r="B66" s="379"/>
      <c r="C66" s="379"/>
      <c r="D66" s="379"/>
      <c r="E66" s="379"/>
      <c r="F66" s="379"/>
      <c r="G66" s="379"/>
      <c r="H66" s="379"/>
      <c r="I66" s="379"/>
      <c r="J66" s="379"/>
      <c r="K66" s="379"/>
      <c r="L66" s="379"/>
      <c r="M66" s="379"/>
      <c r="N66" s="379"/>
      <c r="O66" s="379"/>
      <c r="P66" s="379"/>
      <c r="Q66" s="379"/>
      <c r="R66" s="379"/>
      <c r="S66" s="379"/>
      <c r="T66" s="379"/>
      <c r="U66" s="379"/>
      <c r="V66" s="379"/>
      <c r="W66" s="379"/>
      <c r="X66" s="379"/>
      <c r="Y66" s="379"/>
    </row>
    <row r="67" spans="1:25" ht="18" customHeight="1" x14ac:dyDescent="0.25">
      <c r="A67" s="379"/>
      <c r="B67" s="379"/>
      <c r="C67" s="379"/>
      <c r="D67" s="379"/>
      <c r="E67" s="379"/>
      <c r="F67" s="379"/>
      <c r="G67" s="379"/>
      <c r="H67" s="379"/>
      <c r="I67" s="379"/>
      <c r="J67" s="379"/>
      <c r="K67" s="379"/>
      <c r="L67" s="379"/>
      <c r="M67" s="379"/>
      <c r="N67" s="379"/>
      <c r="O67" s="379"/>
      <c r="P67" s="379"/>
      <c r="Q67" s="379"/>
      <c r="R67" s="379"/>
      <c r="S67" s="379"/>
      <c r="T67" s="379"/>
      <c r="U67" s="379"/>
      <c r="V67" s="379"/>
      <c r="W67" s="379"/>
      <c r="X67" s="379"/>
      <c r="Y67" s="379"/>
    </row>
    <row r="68" spans="1:25" ht="18" customHeight="1" x14ac:dyDescent="0.25">
      <c r="A68" s="379"/>
      <c r="B68" s="379"/>
      <c r="C68" s="379"/>
      <c r="D68" s="379"/>
      <c r="E68" s="379"/>
      <c r="F68" s="379"/>
      <c r="G68" s="379"/>
      <c r="H68" s="379"/>
      <c r="I68" s="379"/>
      <c r="J68" s="379"/>
      <c r="K68" s="379"/>
      <c r="L68" s="379"/>
      <c r="M68" s="379"/>
      <c r="N68" s="379"/>
      <c r="O68" s="379"/>
      <c r="P68" s="379"/>
      <c r="Q68" s="379"/>
      <c r="R68" s="379"/>
      <c r="S68" s="379"/>
      <c r="T68" s="379"/>
      <c r="U68" s="379"/>
      <c r="V68" s="379"/>
      <c r="W68" s="379"/>
      <c r="X68" s="379"/>
      <c r="Y68" s="379"/>
    </row>
    <row r="69" spans="1:25" ht="18" customHeight="1" x14ac:dyDescent="0.25">
      <c r="A69" s="379"/>
      <c r="B69" s="379"/>
      <c r="C69" s="379"/>
      <c r="D69" s="379"/>
      <c r="E69" s="379"/>
      <c r="F69" s="379"/>
      <c r="G69" s="379"/>
      <c r="H69" s="379"/>
      <c r="I69" s="379"/>
      <c r="J69" s="379"/>
      <c r="K69" s="379"/>
      <c r="L69" s="379"/>
      <c r="M69" s="379"/>
      <c r="N69" s="379"/>
      <c r="O69" s="379"/>
      <c r="P69" s="379"/>
      <c r="Q69" s="379"/>
      <c r="R69" s="379"/>
      <c r="S69" s="379"/>
      <c r="T69" s="379"/>
      <c r="U69" s="379"/>
      <c r="V69" s="379"/>
      <c r="W69" s="379"/>
      <c r="X69" s="379"/>
      <c r="Y69" s="379"/>
    </row>
    <row r="70" spans="1:25" ht="18" customHeight="1" x14ac:dyDescent="0.25">
      <c r="A70" s="379"/>
      <c r="B70" s="379"/>
      <c r="C70" s="379"/>
      <c r="D70" s="379"/>
      <c r="E70" s="379"/>
      <c r="F70" s="379"/>
      <c r="G70" s="379"/>
      <c r="H70" s="379"/>
      <c r="I70" s="379"/>
      <c r="J70" s="379"/>
      <c r="K70" s="379"/>
      <c r="L70" s="379"/>
      <c r="M70" s="379"/>
      <c r="N70" s="379"/>
      <c r="O70" s="379"/>
      <c r="P70" s="379"/>
      <c r="Q70" s="379"/>
      <c r="R70" s="379"/>
      <c r="S70" s="379"/>
      <c r="T70" s="379"/>
      <c r="U70" s="379"/>
      <c r="V70" s="379"/>
      <c r="W70" s="379"/>
      <c r="X70" s="379"/>
      <c r="Y70" s="379"/>
    </row>
    <row r="71" spans="1:25" ht="18" customHeight="1" x14ac:dyDescent="0.25">
      <c r="A71" s="379"/>
      <c r="B71" s="379"/>
      <c r="C71" s="379"/>
      <c r="D71" s="379"/>
      <c r="E71" s="379"/>
      <c r="F71" s="379"/>
      <c r="G71" s="379"/>
      <c r="H71" s="379"/>
      <c r="I71" s="379"/>
      <c r="J71" s="379"/>
      <c r="K71" s="379"/>
      <c r="L71" s="379"/>
      <c r="M71" s="379"/>
      <c r="N71" s="379"/>
      <c r="O71" s="379"/>
      <c r="P71" s="379"/>
      <c r="Q71" s="379"/>
      <c r="R71" s="379"/>
      <c r="S71" s="379"/>
      <c r="T71" s="379"/>
      <c r="U71" s="379"/>
      <c r="V71" s="379"/>
      <c r="W71" s="379"/>
      <c r="X71" s="379"/>
      <c r="Y71" s="379"/>
    </row>
    <row r="72" spans="1:25" ht="18" customHeight="1" x14ac:dyDescent="0.25">
      <c r="A72" s="379"/>
      <c r="B72" s="379"/>
      <c r="C72" s="379"/>
      <c r="D72" s="379"/>
      <c r="E72" s="379"/>
      <c r="F72" s="379"/>
      <c r="G72" s="379"/>
      <c r="H72" s="379"/>
      <c r="I72" s="379"/>
      <c r="J72" s="379"/>
      <c r="K72" s="379"/>
      <c r="L72" s="379"/>
      <c r="M72" s="379"/>
      <c r="N72" s="379"/>
      <c r="O72" s="379"/>
      <c r="P72" s="379"/>
      <c r="Q72" s="379"/>
      <c r="R72" s="379"/>
      <c r="S72" s="379"/>
      <c r="T72" s="379"/>
      <c r="U72" s="379"/>
      <c r="V72" s="379"/>
      <c r="W72" s="379"/>
      <c r="X72" s="379"/>
      <c r="Y72" s="379"/>
    </row>
    <row r="73" spans="1:25" ht="18" customHeight="1" x14ac:dyDescent="0.25">
      <c r="A73" s="379"/>
      <c r="B73" s="379"/>
      <c r="C73" s="379"/>
      <c r="D73" s="379"/>
      <c r="E73" s="379"/>
      <c r="F73" s="379"/>
      <c r="G73" s="379"/>
      <c r="H73" s="379"/>
      <c r="I73" s="379"/>
      <c r="J73" s="379"/>
      <c r="K73" s="379"/>
      <c r="L73" s="379"/>
      <c r="M73" s="379"/>
      <c r="N73" s="379"/>
      <c r="O73" s="379"/>
      <c r="P73" s="379"/>
      <c r="Q73" s="379"/>
      <c r="R73" s="379"/>
      <c r="S73" s="379"/>
      <c r="T73" s="379"/>
      <c r="U73" s="379"/>
      <c r="V73" s="379"/>
      <c r="W73" s="379"/>
      <c r="X73" s="379"/>
      <c r="Y73" s="379"/>
    </row>
    <row r="74" spans="1:25" ht="18" customHeight="1" x14ac:dyDescent="0.25">
      <c r="A74" s="379"/>
      <c r="B74" s="379"/>
      <c r="C74" s="379"/>
      <c r="D74" s="379"/>
      <c r="E74" s="379"/>
      <c r="F74" s="379"/>
      <c r="G74" s="379"/>
      <c r="H74" s="379"/>
      <c r="I74" s="379"/>
      <c r="J74" s="379"/>
      <c r="K74" s="379"/>
      <c r="L74" s="379"/>
      <c r="M74" s="379"/>
      <c r="N74" s="379"/>
      <c r="O74" s="379"/>
      <c r="P74" s="379"/>
      <c r="Q74" s="379"/>
      <c r="R74" s="379"/>
      <c r="S74" s="379"/>
      <c r="T74" s="379"/>
      <c r="U74" s="379"/>
      <c r="V74" s="379"/>
      <c r="W74" s="379"/>
      <c r="X74" s="379"/>
      <c r="Y74" s="379"/>
    </row>
    <row r="75" spans="1:25" ht="18" customHeight="1" x14ac:dyDescent="0.25">
      <c r="A75" s="379"/>
      <c r="B75" s="379"/>
      <c r="C75" s="379"/>
      <c r="D75" s="379"/>
      <c r="E75" s="379"/>
      <c r="F75" s="379"/>
      <c r="G75" s="379"/>
      <c r="H75" s="379"/>
      <c r="I75" s="379"/>
      <c r="J75" s="379"/>
      <c r="K75" s="379"/>
      <c r="L75" s="379"/>
      <c r="M75" s="379"/>
      <c r="N75" s="379"/>
      <c r="O75" s="379"/>
      <c r="P75" s="379"/>
      <c r="Q75" s="379"/>
      <c r="R75" s="379"/>
      <c r="S75" s="379"/>
      <c r="T75" s="379"/>
      <c r="U75" s="379"/>
      <c r="V75" s="379"/>
      <c r="W75" s="379"/>
      <c r="X75" s="379"/>
      <c r="Y75" s="379"/>
    </row>
    <row r="76" spans="1:25" ht="18" customHeight="1" x14ac:dyDescent="0.25">
      <c r="A76" s="379"/>
      <c r="B76" s="379"/>
      <c r="C76" s="379"/>
      <c r="D76" s="379"/>
      <c r="E76" s="379"/>
      <c r="F76" s="379"/>
      <c r="G76" s="379"/>
      <c r="H76" s="379"/>
      <c r="I76" s="379"/>
      <c r="J76" s="379"/>
      <c r="K76" s="379"/>
      <c r="L76" s="379"/>
      <c r="M76" s="379"/>
      <c r="N76" s="379"/>
      <c r="O76" s="379"/>
      <c r="P76" s="379"/>
      <c r="Q76" s="379"/>
      <c r="R76" s="379"/>
      <c r="S76" s="379"/>
      <c r="T76" s="379"/>
      <c r="U76" s="379"/>
      <c r="V76" s="379"/>
      <c r="W76" s="379"/>
      <c r="X76" s="379"/>
      <c r="Y76" s="379"/>
    </row>
    <row r="77" spans="1:25" ht="18" customHeight="1" x14ac:dyDescent="0.25">
      <c r="A77" s="379"/>
      <c r="B77" s="379"/>
      <c r="C77" s="379"/>
      <c r="D77" s="379"/>
      <c r="E77" s="379"/>
      <c r="F77" s="379"/>
      <c r="G77" s="379"/>
      <c r="H77" s="379"/>
      <c r="I77" s="379"/>
      <c r="J77" s="379"/>
      <c r="K77" s="379"/>
      <c r="L77" s="379"/>
      <c r="M77" s="379"/>
      <c r="N77" s="379"/>
      <c r="O77" s="379"/>
      <c r="P77" s="379"/>
      <c r="Q77" s="379"/>
      <c r="R77" s="379"/>
      <c r="S77" s="379"/>
      <c r="T77" s="379"/>
      <c r="U77" s="379"/>
      <c r="V77" s="379"/>
      <c r="W77" s="379"/>
      <c r="X77" s="379"/>
      <c r="Y77" s="379"/>
    </row>
    <row r="78" spans="1:25" ht="18" customHeight="1" x14ac:dyDescent="0.25">
      <c r="A78" s="379"/>
      <c r="B78" s="379"/>
      <c r="C78" s="379"/>
      <c r="D78" s="379"/>
      <c r="E78" s="379"/>
      <c r="F78" s="379"/>
      <c r="G78" s="379"/>
      <c r="H78" s="379"/>
      <c r="I78" s="379"/>
      <c r="J78" s="379"/>
      <c r="K78" s="379"/>
      <c r="L78" s="379"/>
      <c r="M78" s="379"/>
      <c r="N78" s="379"/>
      <c r="O78" s="379"/>
      <c r="P78" s="379"/>
      <c r="Q78" s="379"/>
      <c r="R78" s="379"/>
      <c r="S78" s="379"/>
      <c r="T78" s="379"/>
      <c r="U78" s="379"/>
      <c r="V78" s="379"/>
      <c r="W78" s="379"/>
      <c r="X78" s="379"/>
      <c r="Y78" s="379"/>
    </row>
    <row r="79" spans="1:25" ht="18" customHeight="1" x14ac:dyDescent="0.25">
      <c r="A79" s="379"/>
      <c r="B79" s="379"/>
      <c r="C79" s="379"/>
      <c r="D79" s="379"/>
      <c r="E79" s="379"/>
      <c r="F79" s="379"/>
      <c r="G79" s="379"/>
      <c r="H79" s="379"/>
      <c r="I79" s="379"/>
      <c r="J79" s="379"/>
      <c r="K79" s="379"/>
      <c r="L79" s="379"/>
      <c r="M79" s="379"/>
      <c r="N79" s="379"/>
      <c r="O79" s="379"/>
      <c r="P79" s="379"/>
      <c r="Q79" s="379"/>
      <c r="R79" s="379"/>
      <c r="S79" s="379"/>
      <c r="T79" s="379"/>
      <c r="U79" s="379"/>
      <c r="V79" s="379"/>
      <c r="W79" s="379"/>
      <c r="X79" s="379"/>
      <c r="Y79" s="379"/>
    </row>
    <row r="80" spans="1:25" ht="18" customHeight="1" x14ac:dyDescent="0.25">
      <c r="A80" s="379"/>
      <c r="B80" s="379"/>
      <c r="C80" s="379"/>
      <c r="D80" s="379"/>
      <c r="E80" s="379"/>
      <c r="F80" s="379"/>
      <c r="G80" s="379"/>
      <c r="H80" s="379"/>
      <c r="I80" s="379"/>
      <c r="J80" s="379"/>
      <c r="K80" s="379"/>
      <c r="L80" s="379"/>
      <c r="M80" s="379"/>
      <c r="N80" s="379"/>
      <c r="O80" s="379"/>
      <c r="P80" s="379"/>
      <c r="Q80" s="379"/>
      <c r="R80" s="379"/>
      <c r="S80" s="379"/>
      <c r="T80" s="379"/>
      <c r="U80" s="379"/>
      <c r="V80" s="379"/>
      <c r="W80" s="379"/>
      <c r="X80" s="379"/>
      <c r="Y80" s="379"/>
    </row>
    <row r="81" spans="1:25" ht="18" customHeight="1" x14ac:dyDescent="0.25">
      <c r="A81" s="379"/>
      <c r="B81" s="379"/>
      <c r="C81" s="379"/>
      <c r="D81" s="379"/>
      <c r="E81" s="379"/>
      <c r="F81" s="379"/>
      <c r="G81" s="379"/>
      <c r="H81" s="379"/>
      <c r="I81" s="379"/>
      <c r="J81" s="379"/>
      <c r="K81" s="379"/>
      <c r="L81" s="379"/>
      <c r="M81" s="379"/>
      <c r="N81" s="379"/>
      <c r="O81" s="379"/>
      <c r="P81" s="379"/>
      <c r="Q81" s="379"/>
      <c r="R81" s="379"/>
      <c r="S81" s="379"/>
      <c r="T81" s="379"/>
      <c r="U81" s="379"/>
      <c r="V81" s="379"/>
      <c r="W81" s="379"/>
      <c r="X81" s="379"/>
      <c r="Y81" s="379"/>
    </row>
    <row r="82" spans="1:25" ht="18" customHeight="1" x14ac:dyDescent="0.25">
      <c r="A82" s="379"/>
      <c r="B82" s="379"/>
      <c r="C82" s="379"/>
      <c r="D82" s="379"/>
      <c r="E82" s="379"/>
      <c r="F82" s="379"/>
      <c r="G82" s="379"/>
      <c r="H82" s="379"/>
      <c r="I82" s="379"/>
      <c r="J82" s="379"/>
      <c r="K82" s="379"/>
      <c r="L82" s="379"/>
      <c r="M82" s="379"/>
      <c r="N82" s="379"/>
      <c r="O82" s="379"/>
      <c r="P82" s="379"/>
      <c r="Q82" s="379"/>
      <c r="R82" s="379"/>
      <c r="S82" s="379"/>
      <c r="T82" s="379"/>
      <c r="U82" s="379"/>
      <c r="V82" s="379"/>
      <c r="W82" s="379"/>
      <c r="X82" s="379"/>
      <c r="Y82" s="379"/>
    </row>
    <row r="83" spans="1:25" ht="18" customHeight="1" x14ac:dyDescent="0.25">
      <c r="A83" s="379"/>
      <c r="B83" s="379"/>
      <c r="C83" s="379"/>
      <c r="D83" s="379"/>
      <c r="E83" s="379"/>
      <c r="F83" s="379"/>
      <c r="G83" s="379"/>
      <c r="H83" s="379"/>
      <c r="I83" s="379"/>
      <c r="J83" s="379"/>
      <c r="K83" s="379"/>
      <c r="L83" s="379"/>
      <c r="M83" s="379"/>
      <c r="N83" s="379"/>
      <c r="O83" s="379"/>
      <c r="P83" s="379"/>
      <c r="Q83" s="379"/>
      <c r="R83" s="379"/>
      <c r="S83" s="379"/>
      <c r="T83" s="379"/>
      <c r="U83" s="379"/>
      <c r="V83" s="379"/>
      <c r="W83" s="379"/>
      <c r="X83" s="379"/>
      <c r="Y83" s="379"/>
    </row>
    <row r="84" spans="1:25" ht="18" customHeight="1" x14ac:dyDescent="0.25">
      <c r="A84" s="379"/>
      <c r="B84" s="379"/>
      <c r="C84" s="379"/>
      <c r="D84" s="379"/>
      <c r="E84" s="379"/>
      <c r="F84" s="379"/>
      <c r="G84" s="379"/>
      <c r="H84" s="379"/>
      <c r="I84" s="379"/>
      <c r="J84" s="379"/>
      <c r="K84" s="379"/>
      <c r="L84" s="379"/>
      <c r="M84" s="379"/>
      <c r="N84" s="379"/>
      <c r="O84" s="379"/>
      <c r="P84" s="379"/>
      <c r="Q84" s="379"/>
      <c r="R84" s="379"/>
      <c r="S84" s="379"/>
      <c r="T84" s="379"/>
      <c r="U84" s="379"/>
      <c r="V84" s="379"/>
      <c r="W84" s="379"/>
      <c r="X84" s="379"/>
      <c r="Y84" s="379"/>
    </row>
    <row r="85" spans="1:25" ht="18" customHeight="1" x14ac:dyDescent="0.25">
      <c r="A85" s="379"/>
      <c r="B85" s="379"/>
      <c r="C85" s="379"/>
      <c r="D85" s="379"/>
      <c r="E85" s="379"/>
      <c r="F85" s="379"/>
      <c r="G85" s="379"/>
      <c r="H85" s="379"/>
      <c r="I85" s="379"/>
      <c r="J85" s="379"/>
      <c r="K85" s="379"/>
      <c r="L85" s="379"/>
      <c r="M85" s="379"/>
      <c r="N85" s="379"/>
      <c r="O85" s="379"/>
      <c r="P85" s="379"/>
      <c r="Q85" s="379"/>
      <c r="R85" s="379"/>
      <c r="S85" s="379"/>
      <c r="T85" s="379"/>
      <c r="U85" s="379"/>
      <c r="V85" s="379"/>
      <c r="W85" s="379"/>
      <c r="X85" s="379"/>
      <c r="Y85" s="379"/>
    </row>
    <row r="86" spans="1:25" ht="18" customHeight="1" x14ac:dyDescent="0.25">
      <c r="A86" s="379"/>
      <c r="B86" s="379"/>
      <c r="C86" s="379"/>
      <c r="D86" s="379"/>
      <c r="E86" s="379"/>
      <c r="F86" s="379"/>
      <c r="G86" s="379"/>
      <c r="H86" s="379"/>
      <c r="I86" s="379"/>
      <c r="J86" s="379"/>
      <c r="K86" s="379"/>
      <c r="L86" s="379"/>
      <c r="M86" s="379"/>
      <c r="N86" s="379"/>
      <c r="O86" s="379"/>
      <c r="P86" s="379"/>
      <c r="Q86" s="379"/>
      <c r="R86" s="379"/>
      <c r="S86" s="379"/>
      <c r="T86" s="379"/>
      <c r="U86" s="379"/>
      <c r="V86" s="379"/>
      <c r="W86" s="379"/>
      <c r="X86" s="379"/>
      <c r="Y86" s="379"/>
    </row>
    <row r="87" spans="1:25" ht="18" customHeight="1" x14ac:dyDescent="0.25">
      <c r="A87" s="379"/>
      <c r="B87" s="379"/>
      <c r="C87" s="379"/>
      <c r="D87" s="379"/>
      <c r="E87" s="379"/>
      <c r="F87" s="379"/>
      <c r="G87" s="379"/>
      <c r="H87" s="379"/>
      <c r="I87" s="379"/>
      <c r="J87" s="379"/>
      <c r="K87" s="379"/>
      <c r="L87" s="379"/>
      <c r="M87" s="379"/>
      <c r="N87" s="379"/>
      <c r="O87" s="379"/>
      <c r="P87" s="379"/>
      <c r="Q87" s="379"/>
      <c r="R87" s="379"/>
      <c r="S87" s="379"/>
      <c r="T87" s="379"/>
      <c r="U87" s="379"/>
      <c r="V87" s="379"/>
      <c r="W87" s="379"/>
      <c r="X87" s="379"/>
      <c r="Y87" s="379"/>
    </row>
    <row r="88" spans="1:25" ht="18" customHeight="1" x14ac:dyDescent="0.25">
      <c r="A88" s="379"/>
      <c r="B88" s="379"/>
      <c r="C88" s="379"/>
      <c r="D88" s="379"/>
      <c r="E88" s="379"/>
      <c r="F88" s="379"/>
      <c r="G88" s="379"/>
      <c r="H88" s="379"/>
      <c r="I88" s="379"/>
      <c r="J88" s="379"/>
      <c r="K88" s="379"/>
      <c r="L88" s="379"/>
      <c r="M88" s="379"/>
      <c r="N88" s="379"/>
      <c r="O88" s="379"/>
      <c r="P88" s="379"/>
      <c r="Q88" s="379"/>
      <c r="R88" s="379"/>
      <c r="S88" s="379"/>
      <c r="T88" s="379"/>
      <c r="U88" s="379"/>
      <c r="V88" s="379"/>
      <c r="W88" s="379"/>
      <c r="X88" s="379"/>
      <c r="Y88" s="379"/>
    </row>
    <row r="89" spans="1:25" ht="18" customHeight="1" x14ac:dyDescent="0.25">
      <c r="A89" s="379"/>
      <c r="B89" s="379"/>
      <c r="C89" s="379"/>
      <c r="D89" s="379"/>
      <c r="E89" s="379"/>
      <c r="F89" s="379"/>
      <c r="G89" s="379"/>
      <c r="H89" s="379"/>
      <c r="I89" s="379"/>
      <c r="J89" s="379"/>
      <c r="K89" s="379"/>
      <c r="L89" s="379"/>
      <c r="M89" s="379"/>
      <c r="N89" s="379"/>
      <c r="O89" s="379"/>
      <c r="P89" s="379"/>
      <c r="Q89" s="379"/>
      <c r="R89" s="379"/>
      <c r="S89" s="379"/>
      <c r="T89" s="379"/>
      <c r="U89" s="379"/>
      <c r="V89" s="379"/>
      <c r="W89" s="379"/>
      <c r="X89" s="379"/>
      <c r="Y89" s="379"/>
    </row>
    <row r="90" spans="1:25" ht="18" customHeight="1" x14ac:dyDescent="0.25">
      <c r="A90" s="379"/>
      <c r="B90" s="379"/>
      <c r="C90" s="379"/>
      <c r="D90" s="379"/>
      <c r="E90" s="379"/>
      <c r="F90" s="379"/>
      <c r="G90" s="379"/>
      <c r="H90" s="379"/>
      <c r="I90" s="379"/>
      <c r="J90" s="379"/>
      <c r="K90" s="379"/>
      <c r="L90" s="379"/>
      <c r="M90" s="379"/>
      <c r="N90" s="379"/>
      <c r="O90" s="379"/>
      <c r="P90" s="379"/>
      <c r="Q90" s="379"/>
      <c r="R90" s="379"/>
      <c r="S90" s="379"/>
      <c r="T90" s="379"/>
      <c r="U90" s="379"/>
      <c r="V90" s="379"/>
      <c r="W90" s="379"/>
      <c r="X90" s="379"/>
      <c r="Y90" s="379"/>
    </row>
    <row r="91" spans="1:25" ht="18" customHeight="1" x14ac:dyDescent="0.25">
      <c r="A91" s="379"/>
      <c r="B91" s="379"/>
      <c r="C91" s="379"/>
      <c r="D91" s="379"/>
      <c r="E91" s="379"/>
      <c r="F91" s="379"/>
      <c r="G91" s="379"/>
      <c r="H91" s="379"/>
      <c r="I91" s="379"/>
      <c r="J91" s="379"/>
      <c r="K91" s="379"/>
      <c r="L91" s="379"/>
      <c r="M91" s="379"/>
      <c r="N91" s="379"/>
      <c r="O91" s="379"/>
      <c r="P91" s="379"/>
      <c r="Q91" s="379"/>
      <c r="R91" s="379"/>
      <c r="S91" s="379"/>
      <c r="T91" s="379"/>
      <c r="U91" s="379"/>
      <c r="V91" s="379"/>
      <c r="W91" s="379"/>
      <c r="X91" s="379"/>
      <c r="Y91" s="379"/>
    </row>
    <row r="92" spans="1:25" ht="18" customHeight="1" x14ac:dyDescent="0.25">
      <c r="A92" s="379"/>
      <c r="B92" s="379"/>
      <c r="C92" s="379"/>
      <c r="D92" s="379"/>
      <c r="E92" s="379"/>
      <c r="F92" s="379"/>
      <c r="G92" s="379"/>
      <c r="H92" s="379"/>
      <c r="I92" s="379"/>
      <c r="J92" s="379"/>
      <c r="K92" s="379"/>
      <c r="L92" s="379"/>
      <c r="M92" s="379"/>
      <c r="N92" s="379"/>
      <c r="O92" s="379"/>
      <c r="P92" s="379"/>
      <c r="Q92" s="379"/>
      <c r="R92" s="379"/>
      <c r="S92" s="379"/>
      <c r="T92" s="379"/>
      <c r="U92" s="379"/>
      <c r="V92" s="379"/>
      <c r="W92" s="379"/>
      <c r="X92" s="379"/>
      <c r="Y92" s="379"/>
    </row>
    <row r="93" spans="1:25" ht="18" customHeight="1" x14ac:dyDescent="0.25">
      <c r="A93" s="379"/>
      <c r="B93" s="379"/>
      <c r="C93" s="379"/>
      <c r="D93" s="379"/>
      <c r="E93" s="379"/>
      <c r="F93" s="379"/>
      <c r="G93" s="379"/>
      <c r="H93" s="379"/>
      <c r="I93" s="379"/>
      <c r="J93" s="379"/>
      <c r="K93" s="379"/>
      <c r="L93" s="379"/>
      <c r="M93" s="379"/>
      <c r="N93" s="379"/>
      <c r="O93" s="379"/>
      <c r="P93" s="379"/>
      <c r="Q93" s="379"/>
      <c r="R93" s="379"/>
      <c r="S93" s="379"/>
      <c r="T93" s="379"/>
      <c r="U93" s="379"/>
      <c r="V93" s="379"/>
      <c r="W93" s="379"/>
      <c r="X93" s="379"/>
      <c r="Y93" s="379"/>
    </row>
    <row r="94" spans="1:25" ht="18" customHeight="1" x14ac:dyDescent="0.25">
      <c r="A94" s="379"/>
      <c r="B94" s="379"/>
      <c r="C94" s="379"/>
      <c r="D94" s="379"/>
      <c r="E94" s="379"/>
      <c r="F94" s="379"/>
      <c r="G94" s="379"/>
      <c r="H94" s="379"/>
      <c r="I94" s="379"/>
      <c r="J94" s="379"/>
      <c r="K94" s="379"/>
      <c r="L94" s="379"/>
      <c r="M94" s="379"/>
      <c r="N94" s="379"/>
      <c r="O94" s="379"/>
      <c r="P94" s="379"/>
      <c r="Q94" s="379"/>
      <c r="R94" s="379"/>
      <c r="S94" s="379"/>
      <c r="T94" s="379"/>
      <c r="U94" s="379"/>
      <c r="V94" s="379"/>
      <c r="W94" s="379"/>
      <c r="X94" s="379"/>
      <c r="Y94" s="379"/>
    </row>
    <row r="95" spans="1:25" ht="18" customHeight="1" x14ac:dyDescent="0.25">
      <c r="A95" s="379"/>
      <c r="B95" s="379"/>
      <c r="C95" s="379"/>
      <c r="D95" s="379"/>
      <c r="E95" s="379"/>
      <c r="F95" s="379"/>
      <c r="G95" s="379"/>
      <c r="H95" s="379"/>
      <c r="I95" s="379"/>
      <c r="J95" s="379"/>
      <c r="K95" s="379"/>
      <c r="L95" s="379"/>
      <c r="M95" s="379"/>
      <c r="N95" s="379"/>
      <c r="O95" s="379"/>
      <c r="P95" s="379"/>
      <c r="Q95" s="379"/>
      <c r="R95" s="379"/>
      <c r="S95" s="379"/>
      <c r="T95" s="379"/>
      <c r="U95" s="379"/>
      <c r="V95" s="379"/>
      <c r="W95" s="379"/>
      <c r="X95" s="379"/>
      <c r="Y95" s="379"/>
    </row>
    <row r="96" spans="1:25" ht="18" customHeight="1" x14ac:dyDescent="0.25">
      <c r="A96" s="379"/>
      <c r="B96" s="379"/>
      <c r="C96" s="379"/>
      <c r="D96" s="379"/>
      <c r="E96" s="379"/>
      <c r="F96" s="379"/>
      <c r="G96" s="379"/>
      <c r="H96" s="379"/>
      <c r="I96" s="379"/>
      <c r="J96" s="379"/>
      <c r="K96" s="379"/>
      <c r="L96" s="379"/>
      <c r="M96" s="379"/>
      <c r="N96" s="379"/>
      <c r="O96" s="379"/>
      <c r="P96" s="379"/>
      <c r="Q96" s="379"/>
      <c r="R96" s="379"/>
      <c r="S96" s="379"/>
      <c r="T96" s="379"/>
      <c r="U96" s="379"/>
      <c r="V96" s="379"/>
      <c r="W96" s="379"/>
      <c r="X96" s="379"/>
      <c r="Y96" s="379"/>
    </row>
    <row r="97" spans="1:25" ht="18" customHeight="1" x14ac:dyDescent="0.25">
      <c r="A97" s="379"/>
      <c r="B97" s="379"/>
      <c r="C97" s="379"/>
      <c r="D97" s="379"/>
      <c r="E97" s="379"/>
      <c r="F97" s="379"/>
      <c r="G97" s="379"/>
      <c r="H97" s="379"/>
      <c r="I97" s="379"/>
      <c r="J97" s="379"/>
      <c r="K97" s="379"/>
      <c r="L97" s="379"/>
      <c r="M97" s="379"/>
      <c r="N97" s="379"/>
      <c r="O97" s="379"/>
      <c r="P97" s="379"/>
      <c r="Q97" s="379"/>
      <c r="R97" s="379"/>
      <c r="S97" s="379"/>
      <c r="T97" s="379"/>
      <c r="U97" s="379"/>
      <c r="V97" s="379"/>
      <c r="W97" s="379"/>
      <c r="X97" s="379"/>
      <c r="Y97" s="379"/>
    </row>
    <row r="98" spans="1:25" ht="18" customHeight="1" x14ac:dyDescent="0.25">
      <c r="A98" s="379"/>
      <c r="B98" s="379"/>
      <c r="C98" s="379"/>
      <c r="D98" s="379"/>
      <c r="E98" s="379"/>
      <c r="F98" s="379"/>
      <c r="G98" s="379"/>
      <c r="H98" s="379"/>
      <c r="I98" s="379"/>
      <c r="J98" s="379"/>
      <c r="K98" s="379"/>
      <c r="L98" s="379"/>
      <c r="M98" s="379"/>
      <c r="N98" s="379"/>
      <c r="O98" s="379"/>
      <c r="P98" s="379"/>
      <c r="Q98" s="379"/>
      <c r="R98" s="379"/>
      <c r="S98" s="379"/>
      <c r="T98" s="379"/>
      <c r="U98" s="379"/>
      <c r="V98" s="379"/>
      <c r="W98" s="379"/>
      <c r="X98" s="379"/>
      <c r="Y98" s="379"/>
    </row>
    <row r="99" spans="1:25" ht="18" customHeight="1" x14ac:dyDescent="0.25">
      <c r="A99" s="379"/>
      <c r="B99" s="379"/>
      <c r="C99" s="379"/>
      <c r="D99" s="379"/>
      <c r="E99" s="379"/>
      <c r="F99" s="379"/>
      <c r="G99" s="379"/>
      <c r="H99" s="379"/>
      <c r="I99" s="379"/>
      <c r="J99" s="379"/>
      <c r="K99" s="379"/>
      <c r="L99" s="379"/>
      <c r="M99" s="379"/>
      <c r="N99" s="379"/>
      <c r="O99" s="379"/>
      <c r="P99" s="379"/>
      <c r="Q99" s="379"/>
      <c r="R99" s="379"/>
      <c r="S99" s="379"/>
      <c r="T99" s="379"/>
      <c r="U99" s="379"/>
      <c r="V99" s="379"/>
      <c r="W99" s="379"/>
      <c r="X99" s="379"/>
      <c r="Y99" s="379"/>
    </row>
    <row r="100" spans="1:25" ht="18" customHeight="1" x14ac:dyDescent="0.25">
      <c r="A100" s="379"/>
      <c r="B100" s="379"/>
      <c r="C100" s="379"/>
      <c r="D100" s="379"/>
      <c r="E100" s="379"/>
      <c r="F100" s="379"/>
      <c r="G100" s="379"/>
      <c r="H100" s="379"/>
      <c r="I100" s="379"/>
      <c r="J100" s="379"/>
      <c r="K100" s="379"/>
      <c r="L100" s="379"/>
      <c r="M100" s="379"/>
      <c r="N100" s="379"/>
      <c r="O100" s="379"/>
      <c r="P100" s="379"/>
      <c r="Q100" s="379"/>
      <c r="R100" s="379"/>
      <c r="S100" s="379"/>
      <c r="T100" s="379"/>
      <c r="U100" s="379"/>
      <c r="V100" s="379"/>
      <c r="W100" s="379"/>
      <c r="X100" s="379"/>
      <c r="Y100" s="379"/>
    </row>
    <row r="101" spans="1:25" ht="18" customHeight="1" x14ac:dyDescent="0.25">
      <c r="A101" s="379"/>
      <c r="B101" s="379"/>
      <c r="C101" s="379"/>
      <c r="D101" s="379"/>
      <c r="E101" s="379"/>
      <c r="F101" s="379"/>
      <c r="G101" s="379"/>
      <c r="H101" s="379"/>
      <c r="I101" s="379"/>
      <c r="J101" s="379"/>
      <c r="K101" s="379"/>
      <c r="L101" s="379"/>
      <c r="M101" s="379"/>
      <c r="N101" s="379"/>
      <c r="O101" s="379"/>
      <c r="P101" s="379"/>
      <c r="Q101" s="379"/>
      <c r="R101" s="379"/>
      <c r="S101" s="379"/>
      <c r="T101" s="379"/>
      <c r="U101" s="379"/>
      <c r="V101" s="379"/>
      <c r="W101" s="379"/>
      <c r="X101" s="379"/>
      <c r="Y101" s="379"/>
    </row>
    <row r="102" spans="1:25" ht="18" customHeight="1" x14ac:dyDescent="0.25">
      <c r="A102" s="379"/>
      <c r="B102" s="379"/>
      <c r="C102" s="379"/>
      <c r="D102" s="379"/>
      <c r="E102" s="379"/>
      <c r="F102" s="379"/>
      <c r="G102" s="379"/>
      <c r="H102" s="379"/>
      <c r="I102" s="379"/>
      <c r="J102" s="379"/>
      <c r="K102" s="379"/>
      <c r="L102" s="379"/>
      <c r="M102" s="379"/>
      <c r="N102" s="379"/>
      <c r="O102" s="379"/>
      <c r="P102" s="379"/>
      <c r="Q102" s="379"/>
      <c r="R102" s="379"/>
      <c r="S102" s="379"/>
      <c r="T102" s="379"/>
      <c r="U102" s="379"/>
      <c r="V102" s="379"/>
      <c r="W102" s="379"/>
      <c r="X102" s="379"/>
      <c r="Y102" s="379"/>
    </row>
    <row r="103" spans="1:25" ht="18" customHeight="1" x14ac:dyDescent="0.25">
      <c r="A103" s="379"/>
      <c r="B103" s="379"/>
      <c r="C103" s="379"/>
      <c r="D103" s="379"/>
      <c r="E103" s="379"/>
      <c r="F103" s="379"/>
      <c r="G103" s="379"/>
      <c r="H103" s="379"/>
      <c r="I103" s="379"/>
      <c r="J103" s="379"/>
      <c r="K103" s="379"/>
      <c r="L103" s="379"/>
      <c r="M103" s="379"/>
      <c r="N103" s="379"/>
      <c r="O103" s="379"/>
      <c r="P103" s="379"/>
      <c r="Q103" s="379"/>
      <c r="R103" s="379"/>
      <c r="S103" s="379"/>
      <c r="T103" s="379"/>
      <c r="U103" s="379"/>
      <c r="V103" s="379"/>
      <c r="W103" s="379"/>
      <c r="X103" s="379"/>
      <c r="Y103" s="379"/>
    </row>
    <row r="104" spans="1:25" ht="18" customHeight="1" x14ac:dyDescent="0.25">
      <c r="A104" s="379"/>
      <c r="B104" s="379"/>
      <c r="C104" s="379"/>
      <c r="D104" s="379"/>
      <c r="E104" s="379"/>
      <c r="F104" s="379"/>
      <c r="G104" s="379"/>
      <c r="H104" s="379"/>
      <c r="I104" s="379"/>
      <c r="J104" s="379"/>
      <c r="K104" s="379"/>
      <c r="L104" s="379"/>
      <c r="M104" s="379"/>
      <c r="N104" s="379"/>
      <c r="O104" s="379"/>
      <c r="P104" s="379"/>
      <c r="Q104" s="379"/>
      <c r="R104" s="379"/>
      <c r="S104" s="379"/>
      <c r="T104" s="379"/>
      <c r="U104" s="379"/>
      <c r="V104" s="379"/>
      <c r="W104" s="379"/>
      <c r="X104" s="379"/>
      <c r="Y104" s="379"/>
    </row>
    <row r="105" spans="1:25" ht="18" customHeight="1" x14ac:dyDescent="0.25">
      <c r="A105" s="379"/>
      <c r="B105" s="379"/>
      <c r="C105" s="379"/>
      <c r="D105" s="379"/>
      <c r="E105" s="379"/>
      <c r="F105" s="379"/>
      <c r="G105" s="379"/>
      <c r="H105" s="379"/>
      <c r="I105" s="379"/>
      <c r="J105" s="379"/>
      <c r="K105" s="379"/>
      <c r="L105" s="379"/>
      <c r="M105" s="379"/>
      <c r="N105" s="379"/>
      <c r="O105" s="379"/>
      <c r="P105" s="379"/>
      <c r="Q105" s="379"/>
      <c r="R105" s="379"/>
      <c r="S105" s="379"/>
      <c r="T105" s="379"/>
      <c r="U105" s="379"/>
      <c r="V105" s="379"/>
      <c r="W105" s="379"/>
      <c r="X105" s="379"/>
      <c r="Y105" s="379"/>
    </row>
    <row r="106" spans="1:25" ht="18" customHeight="1" x14ac:dyDescent="0.25">
      <c r="A106" s="379"/>
      <c r="B106" s="379"/>
      <c r="C106" s="379"/>
      <c r="D106" s="379"/>
      <c r="E106" s="379"/>
      <c r="F106" s="379"/>
      <c r="G106" s="379"/>
      <c r="H106" s="379"/>
      <c r="I106" s="379"/>
      <c r="J106" s="379"/>
      <c r="K106" s="379"/>
      <c r="L106" s="379"/>
      <c r="M106" s="379"/>
      <c r="N106" s="379"/>
      <c r="O106" s="379"/>
      <c r="P106" s="379"/>
      <c r="Q106" s="379"/>
      <c r="R106" s="379"/>
      <c r="S106" s="379"/>
      <c r="T106" s="379"/>
      <c r="U106" s="379"/>
      <c r="V106" s="379"/>
      <c r="W106" s="379"/>
      <c r="X106" s="379"/>
      <c r="Y106" s="379"/>
    </row>
    <row r="107" spans="1:25" ht="18" customHeight="1" x14ac:dyDescent="0.25">
      <c r="A107" s="379"/>
      <c r="B107" s="379"/>
      <c r="C107" s="379"/>
      <c r="D107" s="379"/>
      <c r="E107" s="379"/>
      <c r="F107" s="379"/>
      <c r="G107" s="379"/>
      <c r="H107" s="379"/>
      <c r="I107" s="379"/>
      <c r="J107" s="379"/>
      <c r="K107" s="379"/>
      <c r="L107" s="379"/>
      <c r="M107" s="379"/>
      <c r="N107" s="379"/>
      <c r="O107" s="379"/>
      <c r="P107" s="379"/>
      <c r="Q107" s="379"/>
      <c r="R107" s="379"/>
      <c r="S107" s="379"/>
      <c r="T107" s="379"/>
      <c r="U107" s="379"/>
      <c r="V107" s="379"/>
      <c r="W107" s="379"/>
      <c r="X107" s="379"/>
      <c r="Y107" s="379"/>
    </row>
    <row r="108" spans="1:25" ht="18" customHeight="1" x14ac:dyDescent="0.25">
      <c r="A108" s="379"/>
      <c r="B108" s="379"/>
      <c r="C108" s="379"/>
      <c r="D108" s="379"/>
      <c r="E108" s="379"/>
      <c r="F108" s="379"/>
      <c r="G108" s="379"/>
      <c r="H108" s="379"/>
      <c r="I108" s="379"/>
      <c r="J108" s="379"/>
      <c r="K108" s="379"/>
      <c r="L108" s="379"/>
      <c r="M108" s="379"/>
      <c r="N108" s="379"/>
      <c r="O108" s="379"/>
      <c r="P108" s="379"/>
      <c r="Q108" s="379"/>
      <c r="R108" s="379"/>
      <c r="S108" s="379"/>
      <c r="T108" s="379"/>
      <c r="U108" s="379"/>
      <c r="V108" s="379"/>
      <c r="W108" s="379"/>
      <c r="X108" s="379"/>
      <c r="Y108" s="379"/>
    </row>
    <row r="109" spans="1:25" ht="18" customHeight="1" x14ac:dyDescent="0.25">
      <c r="A109" s="379"/>
      <c r="B109" s="379"/>
      <c r="C109" s="379"/>
      <c r="D109" s="379"/>
      <c r="E109" s="379"/>
      <c r="F109" s="379"/>
      <c r="G109" s="379"/>
      <c r="H109" s="379"/>
      <c r="I109" s="379"/>
      <c r="J109" s="379"/>
      <c r="K109" s="379"/>
      <c r="L109" s="379"/>
      <c r="M109" s="379"/>
      <c r="N109" s="379"/>
      <c r="O109" s="379"/>
      <c r="P109" s="379"/>
      <c r="Q109" s="379"/>
      <c r="R109" s="379"/>
      <c r="S109" s="379"/>
      <c r="T109" s="379"/>
      <c r="U109" s="379"/>
      <c r="V109" s="379"/>
      <c r="W109" s="379"/>
      <c r="X109" s="379"/>
      <c r="Y109" s="379"/>
    </row>
    <row r="110" spans="1:25" ht="18" customHeight="1" x14ac:dyDescent="0.25">
      <c r="A110" s="379"/>
      <c r="B110" s="379"/>
      <c r="C110" s="379"/>
      <c r="D110" s="379"/>
      <c r="E110" s="379"/>
      <c r="F110" s="379"/>
      <c r="G110" s="379"/>
      <c r="H110" s="379"/>
      <c r="I110" s="379"/>
      <c r="J110" s="379"/>
      <c r="K110" s="379"/>
      <c r="L110" s="379"/>
      <c r="M110" s="379"/>
      <c r="N110" s="379"/>
      <c r="O110" s="379"/>
      <c r="P110" s="379"/>
      <c r="Q110" s="379"/>
      <c r="R110" s="379"/>
      <c r="S110" s="379"/>
      <c r="T110" s="379"/>
      <c r="U110" s="379"/>
      <c r="V110" s="379"/>
      <c r="W110" s="379"/>
      <c r="X110" s="379"/>
      <c r="Y110" s="379"/>
    </row>
    <row r="111" spans="1:25" ht="18" customHeight="1" x14ac:dyDescent="0.25">
      <c r="A111" s="379"/>
      <c r="B111" s="379"/>
      <c r="C111" s="379"/>
      <c r="D111" s="379"/>
      <c r="E111" s="379"/>
      <c r="F111" s="379"/>
      <c r="G111" s="379"/>
      <c r="H111" s="379"/>
      <c r="I111" s="379"/>
      <c r="J111" s="379"/>
      <c r="K111" s="379"/>
      <c r="L111" s="379"/>
      <c r="M111" s="379"/>
      <c r="N111" s="379"/>
      <c r="O111" s="379"/>
      <c r="P111" s="379"/>
      <c r="Q111" s="379"/>
      <c r="R111" s="379"/>
      <c r="S111" s="379"/>
      <c r="T111" s="379"/>
      <c r="U111" s="379"/>
      <c r="V111" s="379"/>
      <c r="W111" s="379"/>
      <c r="X111" s="379"/>
      <c r="Y111" s="379"/>
    </row>
    <row r="112" spans="1:25" ht="18" customHeight="1" x14ac:dyDescent="0.25">
      <c r="A112" s="379"/>
      <c r="B112" s="379"/>
      <c r="C112" s="379"/>
      <c r="D112" s="379"/>
      <c r="E112" s="379"/>
      <c r="F112" s="379"/>
      <c r="G112" s="379"/>
      <c r="H112" s="379"/>
      <c r="I112" s="379"/>
      <c r="J112" s="379"/>
      <c r="K112" s="379"/>
      <c r="L112" s="379"/>
      <c r="M112" s="379"/>
      <c r="N112" s="379"/>
      <c r="O112" s="379"/>
      <c r="P112" s="379"/>
      <c r="Q112" s="379"/>
      <c r="R112" s="379"/>
      <c r="S112" s="379"/>
      <c r="T112" s="379"/>
      <c r="U112" s="379"/>
      <c r="V112" s="379"/>
      <c r="W112" s="379"/>
      <c r="X112" s="379"/>
      <c r="Y112" s="379"/>
    </row>
    <row r="113" spans="1:25" ht="18" customHeight="1" x14ac:dyDescent="0.25">
      <c r="A113" s="379"/>
      <c r="B113" s="379"/>
      <c r="C113" s="379"/>
      <c r="D113" s="379"/>
      <c r="E113" s="379"/>
      <c r="F113" s="379"/>
      <c r="G113" s="379"/>
      <c r="H113" s="379"/>
      <c r="I113" s="379"/>
      <c r="J113" s="379"/>
      <c r="K113" s="379"/>
      <c r="L113" s="379"/>
      <c r="M113" s="379"/>
      <c r="N113" s="379"/>
      <c r="O113" s="379"/>
      <c r="P113" s="379"/>
      <c r="Q113" s="379"/>
      <c r="R113" s="379"/>
      <c r="S113" s="379"/>
      <c r="T113" s="379"/>
      <c r="U113" s="379"/>
      <c r="V113" s="379"/>
      <c r="W113" s="379"/>
      <c r="X113" s="379"/>
      <c r="Y113" s="379"/>
    </row>
    <row r="114" spans="1:25" ht="18" customHeight="1" x14ac:dyDescent="0.25">
      <c r="A114" s="379"/>
      <c r="B114" s="379"/>
      <c r="C114" s="379"/>
      <c r="D114" s="379"/>
      <c r="E114" s="379"/>
      <c r="F114" s="379"/>
      <c r="G114" s="379"/>
      <c r="H114" s="379"/>
      <c r="I114" s="379"/>
      <c r="J114" s="379"/>
      <c r="K114" s="379"/>
      <c r="L114" s="379"/>
      <c r="M114" s="379"/>
      <c r="N114" s="379"/>
      <c r="O114" s="379"/>
      <c r="P114" s="379"/>
      <c r="Q114" s="379"/>
      <c r="R114" s="379"/>
      <c r="S114" s="379"/>
      <c r="T114" s="379"/>
      <c r="U114" s="379"/>
      <c r="V114" s="379"/>
      <c r="W114" s="379"/>
      <c r="X114" s="379"/>
      <c r="Y114" s="379"/>
    </row>
    <row r="115" spans="1:25" ht="18" customHeight="1" x14ac:dyDescent="0.25">
      <c r="A115" s="379"/>
      <c r="B115" s="379"/>
      <c r="C115" s="379"/>
      <c r="D115" s="379"/>
      <c r="E115" s="379"/>
      <c r="F115" s="379"/>
      <c r="G115" s="379"/>
      <c r="H115" s="379"/>
      <c r="I115" s="379"/>
      <c r="J115" s="379"/>
      <c r="K115" s="379"/>
      <c r="L115" s="379"/>
      <c r="M115" s="379"/>
      <c r="N115" s="379"/>
      <c r="O115" s="379"/>
      <c r="P115" s="379"/>
      <c r="Q115" s="379"/>
      <c r="R115" s="379"/>
      <c r="S115" s="379"/>
      <c r="T115" s="379"/>
      <c r="U115" s="379"/>
      <c r="V115" s="379"/>
      <c r="W115" s="379"/>
      <c r="X115" s="379"/>
      <c r="Y115" s="379"/>
    </row>
    <row r="116" spans="1:25" ht="18" customHeight="1" x14ac:dyDescent="0.25">
      <c r="A116" s="379"/>
      <c r="B116" s="379"/>
      <c r="C116" s="379"/>
      <c r="D116" s="379"/>
      <c r="E116" s="379"/>
      <c r="F116" s="379"/>
      <c r="G116" s="379"/>
      <c r="H116" s="379"/>
      <c r="I116" s="379"/>
      <c r="J116" s="379"/>
      <c r="K116" s="379"/>
      <c r="L116" s="379"/>
      <c r="M116" s="379"/>
      <c r="N116" s="379"/>
      <c r="O116" s="379"/>
      <c r="P116" s="379"/>
      <c r="Q116" s="379"/>
      <c r="R116" s="379"/>
      <c r="S116" s="379"/>
      <c r="T116" s="379"/>
      <c r="U116" s="379"/>
      <c r="V116" s="379"/>
      <c r="W116" s="379"/>
      <c r="X116" s="379"/>
      <c r="Y116" s="379"/>
    </row>
    <row r="117" spans="1:25" ht="18" customHeight="1" x14ac:dyDescent="0.25">
      <c r="A117" s="379"/>
      <c r="B117" s="379"/>
      <c r="C117" s="379"/>
      <c r="D117" s="379"/>
      <c r="E117" s="379"/>
      <c r="F117" s="379"/>
      <c r="G117" s="379"/>
      <c r="H117" s="379"/>
      <c r="I117" s="379"/>
      <c r="J117" s="379"/>
      <c r="K117" s="379"/>
      <c r="L117" s="379"/>
      <c r="M117" s="379"/>
      <c r="N117" s="379"/>
      <c r="O117" s="379"/>
      <c r="P117" s="379"/>
      <c r="Q117" s="379"/>
      <c r="R117" s="379"/>
      <c r="S117" s="379"/>
      <c r="T117" s="379"/>
      <c r="U117" s="379"/>
      <c r="V117" s="379"/>
      <c r="W117" s="379"/>
      <c r="X117" s="379"/>
      <c r="Y117" s="379"/>
    </row>
    <row r="118" spans="1:25" ht="18" customHeight="1" x14ac:dyDescent="0.25">
      <c r="A118" s="379"/>
      <c r="B118" s="379"/>
      <c r="C118" s="379"/>
      <c r="D118" s="379"/>
      <c r="E118" s="379"/>
      <c r="F118" s="379"/>
      <c r="G118" s="379"/>
      <c r="H118" s="379"/>
      <c r="I118" s="379"/>
      <c r="J118" s="379"/>
      <c r="K118" s="379"/>
      <c r="L118" s="379"/>
      <c r="M118" s="379"/>
      <c r="N118" s="379"/>
      <c r="O118" s="379"/>
      <c r="P118" s="379"/>
      <c r="Q118" s="379"/>
      <c r="R118" s="379"/>
      <c r="S118" s="379"/>
      <c r="T118" s="379"/>
      <c r="U118" s="379"/>
      <c r="V118" s="379"/>
      <c r="W118" s="379"/>
      <c r="X118" s="379"/>
      <c r="Y118" s="379"/>
    </row>
    <row r="119" spans="1:25" ht="18" customHeight="1" x14ac:dyDescent="0.25">
      <c r="A119" s="379"/>
      <c r="B119" s="379"/>
      <c r="C119" s="379"/>
      <c r="D119" s="379"/>
      <c r="E119" s="379"/>
      <c r="F119" s="379"/>
      <c r="G119" s="379"/>
      <c r="H119" s="379"/>
      <c r="I119" s="379"/>
      <c r="J119" s="379"/>
      <c r="K119" s="379"/>
      <c r="L119" s="379"/>
      <c r="M119" s="379"/>
      <c r="N119" s="379"/>
      <c r="O119" s="379"/>
      <c r="P119" s="379"/>
      <c r="Q119" s="379"/>
      <c r="R119" s="379"/>
      <c r="S119" s="379"/>
      <c r="T119" s="379"/>
      <c r="U119" s="379"/>
      <c r="V119" s="379"/>
      <c r="W119" s="379"/>
      <c r="X119" s="379"/>
      <c r="Y119" s="379"/>
    </row>
    <row r="120" spans="1:25" ht="18" customHeight="1" x14ac:dyDescent="0.25">
      <c r="A120" s="379"/>
      <c r="B120" s="379"/>
      <c r="C120" s="379"/>
      <c r="D120" s="379"/>
      <c r="E120" s="379"/>
      <c r="F120" s="379"/>
      <c r="G120" s="379"/>
      <c r="H120" s="379"/>
      <c r="I120" s="379"/>
      <c r="J120" s="379"/>
      <c r="K120" s="379"/>
      <c r="L120" s="379"/>
      <c r="M120" s="379"/>
      <c r="N120" s="379"/>
      <c r="O120" s="379"/>
      <c r="P120" s="379"/>
      <c r="Q120" s="379"/>
      <c r="R120" s="379"/>
      <c r="S120" s="379"/>
      <c r="T120" s="379"/>
      <c r="U120" s="379"/>
      <c r="V120" s="379"/>
      <c r="W120" s="379"/>
      <c r="X120" s="379"/>
      <c r="Y120" s="379"/>
    </row>
    <row r="121" spans="1:25" ht="18" customHeight="1" x14ac:dyDescent="0.25">
      <c r="A121" s="379"/>
      <c r="B121" s="379"/>
      <c r="C121" s="379"/>
      <c r="D121" s="379"/>
      <c r="E121" s="379"/>
      <c r="F121" s="379"/>
      <c r="G121" s="379"/>
      <c r="H121" s="379"/>
      <c r="I121" s="379"/>
      <c r="J121" s="379"/>
      <c r="K121" s="379"/>
      <c r="L121" s="379"/>
      <c r="M121" s="379"/>
      <c r="N121" s="379"/>
      <c r="O121" s="379"/>
      <c r="P121" s="379"/>
      <c r="Q121" s="379"/>
      <c r="R121" s="379"/>
      <c r="S121" s="379"/>
      <c r="T121" s="379"/>
      <c r="U121" s="379"/>
      <c r="V121" s="379"/>
      <c r="W121" s="379"/>
      <c r="X121" s="379"/>
      <c r="Y121" s="379"/>
    </row>
    <row r="122" spans="1:25" ht="18" customHeight="1" x14ac:dyDescent="0.25">
      <c r="A122" s="379"/>
      <c r="B122" s="379"/>
      <c r="C122" s="379"/>
      <c r="D122" s="379"/>
      <c r="E122" s="379"/>
      <c r="F122" s="379"/>
      <c r="G122" s="379"/>
      <c r="H122" s="379"/>
      <c r="I122" s="379"/>
      <c r="J122" s="379"/>
      <c r="K122" s="379"/>
      <c r="L122" s="379"/>
      <c r="M122" s="379"/>
      <c r="N122" s="379"/>
      <c r="O122" s="379"/>
      <c r="P122" s="379"/>
      <c r="Q122" s="379"/>
      <c r="R122" s="379"/>
      <c r="S122" s="379"/>
      <c r="T122" s="379"/>
      <c r="U122" s="379"/>
      <c r="V122" s="379"/>
      <c r="W122" s="379"/>
      <c r="X122" s="379"/>
      <c r="Y122" s="379"/>
    </row>
    <row r="123" spans="1:25" ht="18" customHeight="1" x14ac:dyDescent="0.25">
      <c r="A123" s="379"/>
      <c r="B123" s="379"/>
      <c r="C123" s="379"/>
      <c r="D123" s="379"/>
      <c r="E123" s="379"/>
      <c r="F123" s="379"/>
      <c r="G123" s="379"/>
      <c r="H123" s="379"/>
      <c r="I123" s="379"/>
      <c r="J123" s="379"/>
      <c r="K123" s="379"/>
      <c r="L123" s="379"/>
      <c r="M123" s="379"/>
      <c r="N123" s="379"/>
      <c r="O123" s="379"/>
      <c r="P123" s="379"/>
      <c r="Q123" s="379"/>
      <c r="R123" s="379"/>
      <c r="S123" s="379"/>
      <c r="T123" s="379"/>
      <c r="U123" s="379"/>
      <c r="V123" s="379"/>
      <c r="W123" s="379"/>
      <c r="X123" s="379"/>
      <c r="Y123" s="379"/>
    </row>
    <row r="124" spans="1:25" ht="18" customHeight="1" x14ac:dyDescent="0.25">
      <c r="A124" s="379"/>
      <c r="B124" s="379"/>
      <c r="C124" s="379"/>
      <c r="D124" s="379"/>
      <c r="E124" s="379"/>
      <c r="F124" s="379"/>
      <c r="G124" s="379"/>
      <c r="H124" s="379"/>
      <c r="I124" s="379"/>
      <c r="J124" s="379"/>
      <c r="K124" s="379"/>
      <c r="L124" s="379"/>
      <c r="M124" s="379"/>
      <c r="N124" s="379"/>
      <c r="O124" s="379"/>
      <c r="P124" s="379"/>
      <c r="Q124" s="379"/>
      <c r="R124" s="379"/>
      <c r="S124" s="379"/>
      <c r="T124" s="379"/>
      <c r="U124" s="379"/>
      <c r="V124" s="379"/>
      <c r="W124" s="379"/>
      <c r="X124" s="379"/>
      <c r="Y124" s="379"/>
    </row>
    <row r="125" spans="1:25" ht="18" customHeight="1" x14ac:dyDescent="0.25">
      <c r="A125" s="379"/>
      <c r="B125" s="379"/>
      <c r="C125" s="379"/>
      <c r="D125" s="379"/>
      <c r="E125" s="379"/>
      <c r="F125" s="379"/>
      <c r="G125" s="379"/>
      <c r="H125" s="379"/>
      <c r="I125" s="379"/>
      <c r="J125" s="379"/>
      <c r="K125" s="379"/>
      <c r="L125" s="379"/>
      <c r="M125" s="379"/>
      <c r="N125" s="379"/>
      <c r="O125" s="379"/>
      <c r="P125" s="379"/>
      <c r="Q125" s="379"/>
      <c r="R125" s="379"/>
      <c r="S125" s="379"/>
      <c r="T125" s="379"/>
      <c r="U125" s="379"/>
      <c r="V125" s="379"/>
      <c r="W125" s="379"/>
      <c r="X125" s="379"/>
      <c r="Y125" s="379"/>
    </row>
    <row r="126" spans="1:25" ht="18" customHeight="1" x14ac:dyDescent="0.25">
      <c r="A126" s="379"/>
      <c r="B126" s="379"/>
      <c r="C126" s="379"/>
      <c r="D126" s="379"/>
      <c r="E126" s="379"/>
      <c r="F126" s="379"/>
      <c r="G126" s="379"/>
      <c r="H126" s="379"/>
      <c r="I126" s="379"/>
      <c r="J126" s="379"/>
      <c r="K126" s="379"/>
      <c r="L126" s="379"/>
      <c r="M126" s="379"/>
      <c r="N126" s="379"/>
      <c r="O126" s="379"/>
      <c r="P126" s="379"/>
      <c r="Q126" s="379"/>
      <c r="R126" s="379"/>
      <c r="S126" s="379"/>
      <c r="T126" s="379"/>
      <c r="U126" s="379"/>
      <c r="V126" s="379"/>
      <c r="W126" s="379"/>
      <c r="X126" s="379"/>
      <c r="Y126" s="379"/>
    </row>
    <row r="127" spans="1:25" ht="18" customHeight="1" x14ac:dyDescent="0.25">
      <c r="A127" s="379"/>
      <c r="B127" s="379"/>
      <c r="C127" s="379"/>
      <c r="D127" s="379"/>
      <c r="E127" s="379"/>
      <c r="F127" s="379"/>
      <c r="G127" s="379"/>
      <c r="H127" s="379"/>
      <c r="I127" s="379"/>
      <c r="J127" s="379"/>
      <c r="K127" s="379"/>
      <c r="L127" s="379"/>
      <c r="M127" s="379"/>
      <c r="N127" s="379"/>
      <c r="O127" s="379"/>
      <c r="P127" s="379"/>
      <c r="Q127" s="379"/>
      <c r="R127" s="379"/>
      <c r="S127" s="379"/>
      <c r="T127" s="379"/>
      <c r="U127" s="379"/>
      <c r="V127" s="379"/>
      <c r="W127" s="379"/>
      <c r="X127" s="379"/>
      <c r="Y127" s="379"/>
    </row>
    <row r="128" spans="1:25" ht="18" customHeight="1" x14ac:dyDescent="0.25">
      <c r="A128" s="379"/>
      <c r="B128" s="379"/>
      <c r="C128" s="379"/>
      <c r="D128" s="379"/>
      <c r="E128" s="379"/>
      <c r="F128" s="379"/>
      <c r="G128" s="379"/>
      <c r="H128" s="379"/>
      <c r="I128" s="379"/>
      <c r="J128" s="379"/>
      <c r="K128" s="379"/>
      <c r="L128" s="379"/>
      <c r="M128" s="379"/>
      <c r="N128" s="379"/>
      <c r="O128" s="379"/>
      <c r="P128" s="379"/>
      <c r="Q128" s="379"/>
      <c r="R128" s="379"/>
      <c r="S128" s="379"/>
      <c r="T128" s="379"/>
      <c r="U128" s="379"/>
      <c r="V128" s="379"/>
      <c r="W128" s="379"/>
      <c r="X128" s="379"/>
      <c r="Y128" s="379"/>
    </row>
    <row r="129" spans="1:25" ht="18" customHeight="1" x14ac:dyDescent="0.25">
      <c r="A129" s="379"/>
      <c r="B129" s="379"/>
      <c r="C129" s="379"/>
      <c r="D129" s="379"/>
      <c r="E129" s="379"/>
      <c r="F129" s="379"/>
      <c r="G129" s="379"/>
      <c r="H129" s="379"/>
      <c r="I129" s="379"/>
      <c r="J129" s="379"/>
      <c r="K129" s="379"/>
      <c r="L129" s="379"/>
      <c r="M129" s="379"/>
      <c r="N129" s="379"/>
      <c r="O129" s="379"/>
      <c r="P129" s="379"/>
      <c r="Q129" s="379"/>
      <c r="R129" s="379"/>
      <c r="S129" s="379"/>
      <c r="T129" s="379"/>
      <c r="U129" s="379"/>
      <c r="V129" s="379"/>
      <c r="W129" s="379"/>
      <c r="X129" s="379"/>
      <c r="Y129" s="379"/>
    </row>
  </sheetData>
  <mergeCells count="4">
    <mergeCell ref="A6:B6"/>
    <mergeCell ref="A5:B5"/>
    <mergeCell ref="A1:B1"/>
    <mergeCell ref="A2:C2"/>
  </mergeCells>
  <pageMargins left="0.75" right="0.75" top="1" bottom="1" header="0.5" footer="0.5"/>
  <pageSetup scale="70"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5D82-C6C3-4C56-9A47-51163C234C1F}">
  <sheetPr>
    <tabColor rgb="FFFF0000"/>
  </sheetPr>
  <dimension ref="A1:S22"/>
  <sheetViews>
    <sheetView workbookViewId="0">
      <selection activeCell="A2" sqref="A2:C2"/>
    </sheetView>
  </sheetViews>
  <sheetFormatPr defaultColWidth="0" defaultRowHeight="13.2" x14ac:dyDescent="0.25"/>
  <cols>
    <col min="1" max="1" width="43" style="18" bestFit="1" customWidth="1"/>
    <col min="2" max="2" width="9.44140625" style="18" customWidth="1"/>
    <col min="3" max="3" width="16.44140625" style="30" customWidth="1"/>
    <col min="4" max="4" width="35.44140625" style="18" customWidth="1"/>
    <col min="5" max="5" width="10.77734375" style="18" hidden="1" customWidth="1"/>
    <col min="6" max="6" width="3.77734375" style="18" customWidth="1"/>
    <col min="7" max="9" width="9.21875" style="18" customWidth="1"/>
    <col min="10" max="19" width="0" style="18" hidden="1" customWidth="1"/>
    <col min="20" max="16384" width="9.21875" style="18" hidden="1"/>
  </cols>
  <sheetData>
    <row r="1" spans="1:6" x14ac:dyDescent="0.25">
      <c r="A1" s="1049" t="s">
        <v>105</v>
      </c>
      <c r="B1" s="1050"/>
      <c r="C1" s="1050"/>
      <c r="D1" s="1050"/>
      <c r="E1" s="57"/>
    </row>
    <row r="2" spans="1:6" ht="15.75" customHeight="1" x14ac:dyDescent="0.25">
      <c r="A2" s="981" t="s">
        <v>435</v>
      </c>
      <c r="B2" s="981"/>
      <c r="C2" s="981"/>
      <c r="D2" s="627"/>
    </row>
    <row r="3" spans="1:6" ht="15.75" customHeight="1" x14ac:dyDescent="0.25">
      <c r="A3" s="19" t="s">
        <v>436</v>
      </c>
      <c r="B3" s="40"/>
      <c r="C3" s="40"/>
      <c r="F3" s="629"/>
    </row>
    <row r="4" spans="1:6" ht="15.75" customHeight="1" x14ac:dyDescent="0.25">
      <c r="A4" s="637" t="s">
        <v>693</v>
      </c>
      <c r="B4" s="40"/>
      <c r="C4" s="40"/>
      <c r="F4" s="629"/>
    </row>
    <row r="5" spans="1:6" x14ac:dyDescent="0.25">
      <c r="A5" s="381" t="s">
        <v>560</v>
      </c>
      <c r="B5" s="1054" t="str">
        <f>'Table 2A - Liability Breakdown'!C3</f>
        <v>Risk Margins based on IRCSL Prescribed  Risk Margins</v>
      </c>
      <c r="C5" s="1054"/>
      <c r="D5" s="1054"/>
      <c r="E5" s="382"/>
      <c r="F5" s="51"/>
    </row>
    <row r="6" spans="1:6" x14ac:dyDescent="0.25">
      <c r="F6" s="51"/>
    </row>
    <row r="7" spans="1:6" ht="59.55" customHeight="1" x14ac:dyDescent="0.25">
      <c r="A7" s="1051" t="s">
        <v>905</v>
      </c>
      <c r="B7" s="1052"/>
      <c r="C7" s="1052"/>
      <c r="D7" s="1052"/>
      <c r="E7" s="1053"/>
      <c r="F7" s="51"/>
    </row>
    <row r="8" spans="1:6" ht="12" customHeight="1" x14ac:dyDescent="0.25">
      <c r="A8" s="383"/>
      <c r="B8" s="383"/>
      <c r="C8" s="52" t="s">
        <v>72</v>
      </c>
      <c r="D8" s="383"/>
      <c r="E8" s="383"/>
      <c r="F8" s="51"/>
    </row>
    <row r="9" spans="1:6" x14ac:dyDescent="0.25">
      <c r="A9" s="384" t="s">
        <v>106</v>
      </c>
      <c r="B9" s="53"/>
      <c r="C9" s="856">
        <f>'1 Credit Risk'!F62</f>
        <v>0</v>
      </c>
      <c r="F9" s="51"/>
    </row>
    <row r="10" spans="1:6" x14ac:dyDescent="0.25">
      <c r="A10" s="384" t="s">
        <v>219</v>
      </c>
      <c r="B10" s="53"/>
      <c r="C10" s="856">
        <f>'2 Concentration Risk'!E26</f>
        <v>0</v>
      </c>
      <c r="F10" s="51"/>
    </row>
    <row r="11" spans="1:6" x14ac:dyDescent="0.25">
      <c r="A11" s="384" t="s">
        <v>797</v>
      </c>
      <c r="B11" s="53"/>
      <c r="C11" s="856">
        <f>'4 Reinsurance&amp;Coinsurance Risk'!E62</f>
        <v>0</v>
      </c>
      <c r="F11" s="51"/>
    </row>
    <row r="12" spans="1:6" x14ac:dyDescent="0.25">
      <c r="A12" s="384" t="s">
        <v>107</v>
      </c>
      <c r="B12" s="53"/>
      <c r="C12" s="856" t="e">
        <f>'3 Market Risk'!E16</f>
        <v>#DIV/0!</v>
      </c>
      <c r="F12" s="51"/>
    </row>
    <row r="13" spans="1:6" x14ac:dyDescent="0.25">
      <c r="A13" s="384" t="s">
        <v>108</v>
      </c>
      <c r="B13" s="53"/>
      <c r="C13" s="856">
        <f>'5 Liability Risk Charge'!K27</f>
        <v>0</v>
      </c>
      <c r="F13" s="51"/>
    </row>
    <row r="14" spans="1:6" x14ac:dyDescent="0.25">
      <c r="A14" s="384" t="s">
        <v>109</v>
      </c>
      <c r="B14" s="53"/>
      <c r="C14" s="856">
        <f>'6 Operational Risk'!E12:E12</f>
        <v>0</v>
      </c>
      <c r="F14" s="51"/>
    </row>
    <row r="15" spans="1:6" x14ac:dyDescent="0.25">
      <c r="A15" s="384" t="s">
        <v>769</v>
      </c>
      <c r="B15" s="53"/>
      <c r="C15" s="856">
        <f>'7 Catastrophe Risk'!E6</f>
        <v>0</v>
      </c>
      <c r="F15" s="51"/>
    </row>
    <row r="16" spans="1:6" x14ac:dyDescent="0.25">
      <c r="A16" s="380" t="s">
        <v>110</v>
      </c>
      <c r="C16" s="385" t="e">
        <f>SUM(C9:C15)</f>
        <v>#DIV/0!</v>
      </c>
      <c r="F16" s="51"/>
    </row>
    <row r="17" spans="1:6" x14ac:dyDescent="0.25">
      <c r="F17" s="51"/>
    </row>
    <row r="18" spans="1:6" ht="14.4" x14ac:dyDescent="0.3">
      <c r="A18" s="386" t="s">
        <v>627</v>
      </c>
      <c r="B18" s="53"/>
      <c r="C18" s="867" t="e">
        <f>((((C9+C10+C11+C12)^2)+(C13^2)+(C14^2)+(C15^2))^0.5)</f>
        <v>#DIV/0!</v>
      </c>
      <c r="F18" s="51"/>
    </row>
    <row r="19" spans="1:6" x14ac:dyDescent="0.25">
      <c r="A19" s="387" t="s">
        <v>111</v>
      </c>
      <c r="B19" s="53"/>
      <c r="C19" s="868" t="e">
        <f>1-C18/C16</f>
        <v>#DIV/0!</v>
      </c>
      <c r="F19" s="51"/>
    </row>
    <row r="21" spans="1:6" x14ac:dyDescent="0.25">
      <c r="B21" s="603"/>
      <c r="C21" s="18"/>
    </row>
    <row r="22" spans="1:6" x14ac:dyDescent="0.25">
      <c r="A22" s="379" t="s">
        <v>670</v>
      </c>
      <c r="B22" s="603" t="s">
        <v>635</v>
      </c>
    </row>
  </sheetData>
  <mergeCells count="4">
    <mergeCell ref="A1:D1"/>
    <mergeCell ref="A2:C2"/>
    <mergeCell ref="A7:E7"/>
    <mergeCell ref="B5:D5"/>
  </mergeCells>
  <pageMargins left="0.75" right="0.75" top="1" bottom="1" header="0.5" footer="0.5"/>
  <pageSetup scale="90"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1A662-4E2F-417C-94C3-378CCFC82F97}">
  <sheetPr>
    <tabColor rgb="FFFF0000"/>
  </sheetPr>
  <dimension ref="A1:M91"/>
  <sheetViews>
    <sheetView zoomScale="70" zoomScaleNormal="70" workbookViewId="0">
      <selection sqref="A1:F1"/>
    </sheetView>
  </sheetViews>
  <sheetFormatPr defaultColWidth="0" defaultRowHeight="13.2" zeroHeight="1" x14ac:dyDescent="0.25"/>
  <cols>
    <col min="1" max="1" width="6.5546875" style="18" customWidth="1"/>
    <col min="2" max="2" width="7.44140625" style="18" customWidth="1"/>
    <col min="3" max="3" width="75.21875" style="258" customWidth="1"/>
    <col min="4" max="4" width="21.5546875" style="18" customWidth="1"/>
    <col min="5" max="5" width="20.44140625" style="258" customWidth="1"/>
    <col min="6" max="6" width="20.44140625" style="18" customWidth="1"/>
    <col min="7" max="7" width="15.44140625" style="18" customWidth="1"/>
    <col min="8" max="8" width="31.44140625" style="18" customWidth="1"/>
    <col min="9" max="12" width="15.44140625" style="18" customWidth="1"/>
    <col min="13" max="13" width="0" style="18" hidden="1" customWidth="1"/>
    <col min="14" max="16384" width="15.44140625" style="18" hidden="1"/>
  </cols>
  <sheetData>
    <row r="1" spans="1:8" s="40" customFormat="1" ht="24" customHeight="1" x14ac:dyDescent="0.25">
      <c r="A1" s="1055" t="s">
        <v>136</v>
      </c>
      <c r="B1" s="1056"/>
      <c r="C1" s="1056"/>
      <c r="D1" s="1056"/>
      <c r="E1" s="1056"/>
      <c r="F1" s="1056"/>
      <c r="G1" s="33"/>
      <c r="H1" s="33"/>
    </row>
    <row r="2" spans="1:8" s="40" customFormat="1" ht="18" customHeight="1" x14ac:dyDescent="0.25">
      <c r="A2" s="981" t="s">
        <v>435</v>
      </c>
      <c r="B2" s="981"/>
      <c r="C2" s="981"/>
      <c r="D2" s="627"/>
      <c r="E2" s="627"/>
      <c r="F2" s="627"/>
      <c r="G2" s="33"/>
      <c r="H2" s="33"/>
    </row>
    <row r="3" spans="1:8" ht="18" customHeight="1" x14ac:dyDescent="0.25">
      <c r="A3" s="19" t="s">
        <v>436</v>
      </c>
      <c r="B3" s="40"/>
      <c r="C3" s="40"/>
      <c r="E3" s="120"/>
    </row>
    <row r="4" spans="1:8" ht="18" customHeight="1" x14ac:dyDescent="0.25">
      <c r="A4" s="19" t="s">
        <v>693</v>
      </c>
      <c r="B4" s="40"/>
      <c r="C4" s="40"/>
      <c r="E4" s="120"/>
    </row>
    <row r="5" spans="1:8" ht="38.1" customHeight="1" x14ac:dyDescent="0.25">
      <c r="A5" s="351" t="s">
        <v>22</v>
      </c>
      <c r="B5" s="374" t="s">
        <v>209</v>
      </c>
      <c r="C5" s="401"/>
      <c r="D5" s="402" t="s">
        <v>221</v>
      </c>
      <c r="E5" s="402" t="s">
        <v>222</v>
      </c>
      <c r="F5" s="402" t="s">
        <v>223</v>
      </c>
    </row>
    <row r="6" spans="1:8" ht="18.600000000000001" customHeight="1" x14ac:dyDescent="0.25">
      <c r="A6" s="374" t="str">
        <f>'Market Consistent Balance Sheet'!A8</f>
        <v>I</v>
      </c>
      <c r="B6" s="403"/>
      <c r="C6" s="404" t="s">
        <v>28</v>
      </c>
      <c r="D6" s="374">
        <f>SUM(D7:D8)</f>
        <v>0</v>
      </c>
      <c r="E6" s="374"/>
      <c r="F6" s="374"/>
    </row>
    <row r="7" spans="1:8" ht="18.600000000000001" customHeight="1" x14ac:dyDescent="0.25">
      <c r="A7" s="374"/>
      <c r="B7" s="405">
        <v>1</v>
      </c>
      <c r="C7" s="106" t="s">
        <v>44</v>
      </c>
      <c r="D7" s="374">
        <f>'Market Consistent Balance Sheet'!K9</f>
        <v>0</v>
      </c>
      <c r="E7" s="406">
        <v>0</v>
      </c>
      <c r="F7" s="133">
        <f>D7*E7</f>
        <v>0</v>
      </c>
    </row>
    <row r="8" spans="1:8" ht="24" customHeight="1" x14ac:dyDescent="0.25">
      <c r="A8" s="374"/>
      <c r="B8" s="405">
        <v>2</v>
      </c>
      <c r="C8" s="106" t="s">
        <v>29</v>
      </c>
      <c r="D8" s="374">
        <f>'Market Consistent Balance Sheet'!K10</f>
        <v>0</v>
      </c>
      <c r="E8" s="406">
        <v>0</v>
      </c>
      <c r="F8" s="133">
        <f>D8*E8</f>
        <v>0</v>
      </c>
    </row>
    <row r="9" spans="1:8" ht="26.4" x14ac:dyDescent="0.25">
      <c r="A9" s="374" t="str">
        <f>'Market Consistent Balance Sheet'!A11</f>
        <v>II</v>
      </c>
      <c r="B9" s="405"/>
      <c r="C9" s="404" t="s">
        <v>384</v>
      </c>
      <c r="D9" s="374">
        <f>'Market Consistent Balance Sheet'!K11</f>
        <v>0</v>
      </c>
      <c r="E9" s="407"/>
      <c r="F9" s="374"/>
    </row>
    <row r="10" spans="1:8" x14ac:dyDescent="0.25">
      <c r="A10" s="374"/>
      <c r="B10" s="405"/>
      <c r="C10" s="107" t="s">
        <v>576</v>
      </c>
      <c r="D10" s="374">
        <f>'Market Consistent Balance Sheet'!K12</f>
        <v>0</v>
      </c>
      <c r="E10" s="408">
        <v>0</v>
      </c>
      <c r="F10" s="133">
        <f>D10*E10</f>
        <v>0</v>
      </c>
    </row>
    <row r="11" spans="1:8" x14ac:dyDescent="0.25">
      <c r="A11" s="374"/>
      <c r="B11" s="405"/>
      <c r="C11" s="107" t="s">
        <v>577</v>
      </c>
      <c r="D11" s="374">
        <f>'Market Consistent Balance Sheet'!K13</f>
        <v>0</v>
      </c>
      <c r="E11" s="409">
        <v>1.6E-2</v>
      </c>
      <c r="F11" s="133">
        <f>D11*E11</f>
        <v>0</v>
      </c>
    </row>
    <row r="12" spans="1:8" x14ac:dyDescent="0.25">
      <c r="A12" s="374"/>
      <c r="B12" s="405"/>
      <c r="C12" s="107" t="s">
        <v>1</v>
      </c>
      <c r="D12" s="374">
        <f>'Market Consistent Balance Sheet'!K14</f>
        <v>0</v>
      </c>
      <c r="E12" s="409">
        <v>0.04</v>
      </c>
      <c r="F12" s="133">
        <f>D12*E12</f>
        <v>0</v>
      </c>
    </row>
    <row r="13" spans="1:8" x14ac:dyDescent="0.25">
      <c r="A13" s="374"/>
      <c r="B13" s="405"/>
      <c r="C13" s="107" t="s">
        <v>2</v>
      </c>
      <c r="D13" s="374">
        <f>'Market Consistent Balance Sheet'!K15</f>
        <v>0</v>
      </c>
      <c r="E13" s="409">
        <v>0.08</v>
      </c>
      <c r="F13" s="133">
        <f>D13*E13</f>
        <v>0</v>
      </c>
    </row>
    <row r="14" spans="1:8" ht="26.4" x14ac:dyDescent="0.25">
      <c r="A14" s="374" t="s">
        <v>32</v>
      </c>
      <c r="B14" s="405"/>
      <c r="C14" s="404" t="s">
        <v>556</v>
      </c>
      <c r="D14" s="374">
        <f>D15+D19+D23+D27+D33+D39</f>
        <v>0</v>
      </c>
      <c r="E14" s="374"/>
      <c r="F14" s="374"/>
    </row>
    <row r="15" spans="1:8" ht="84" customHeight="1" x14ac:dyDescent="0.25">
      <c r="B15" s="259">
        <v>1</v>
      </c>
      <c r="C15" s="106" t="s">
        <v>619</v>
      </c>
      <c r="D15" s="374">
        <f>'Market Consistent Balance Sheet'!K18</f>
        <v>0</v>
      </c>
      <c r="E15" s="374"/>
      <c r="F15" s="374"/>
    </row>
    <row r="16" spans="1:8" x14ac:dyDescent="0.25">
      <c r="A16" s="374"/>
      <c r="B16" s="405"/>
      <c r="C16" s="107" t="s">
        <v>40</v>
      </c>
      <c r="D16" s="374">
        <f>'Market Consistent Balance Sheet'!K19</f>
        <v>0</v>
      </c>
      <c r="E16" s="409">
        <v>1.6E-2</v>
      </c>
      <c r="F16" s="133">
        <f t="shared" ref="F16:F38" si="0">D16*E16</f>
        <v>0</v>
      </c>
    </row>
    <row r="17" spans="1:6" x14ac:dyDescent="0.25">
      <c r="A17" s="374"/>
      <c r="B17" s="405"/>
      <c r="C17" s="107" t="s">
        <v>41</v>
      </c>
      <c r="D17" s="374">
        <f>'Market Consistent Balance Sheet'!K20</f>
        <v>0</v>
      </c>
      <c r="E17" s="409">
        <v>0.04</v>
      </c>
      <c r="F17" s="133">
        <f t="shared" si="0"/>
        <v>0</v>
      </c>
    </row>
    <row r="18" spans="1:6" x14ac:dyDescent="0.25">
      <c r="A18" s="374"/>
      <c r="B18" s="405"/>
      <c r="C18" s="107" t="s">
        <v>42</v>
      </c>
      <c r="D18" s="374">
        <f>'Market Consistent Balance Sheet'!K21</f>
        <v>0</v>
      </c>
      <c r="E18" s="409">
        <v>0.08</v>
      </c>
      <c r="F18" s="133">
        <f t="shared" si="0"/>
        <v>0</v>
      </c>
    </row>
    <row r="19" spans="1:6" ht="36" customHeight="1" x14ac:dyDescent="0.25">
      <c r="A19" s="374"/>
      <c r="B19" s="410">
        <v>2</v>
      </c>
      <c r="C19" s="106" t="s">
        <v>613</v>
      </c>
      <c r="D19" s="374">
        <f>'Market Consistent Balance Sheet'!K22</f>
        <v>0</v>
      </c>
      <c r="E19" s="407"/>
      <c r="F19" s="374"/>
    </row>
    <row r="20" spans="1:6" x14ac:dyDescent="0.25">
      <c r="A20" s="374"/>
      <c r="B20" s="405"/>
      <c r="C20" s="2" t="s">
        <v>40</v>
      </c>
      <c r="D20" s="374">
        <f>'Market Consistent Balance Sheet'!K23</f>
        <v>0</v>
      </c>
      <c r="E20" s="409">
        <v>1.6E-2</v>
      </c>
      <c r="F20" s="133">
        <f t="shared" si="0"/>
        <v>0</v>
      </c>
    </row>
    <row r="21" spans="1:6" x14ac:dyDescent="0.25">
      <c r="A21" s="374"/>
      <c r="B21" s="405"/>
      <c r="C21" s="2" t="s">
        <v>41</v>
      </c>
      <c r="D21" s="374">
        <f>'Market Consistent Balance Sheet'!K24</f>
        <v>0</v>
      </c>
      <c r="E21" s="409">
        <v>0.04</v>
      </c>
      <c r="F21" s="133">
        <f t="shared" si="0"/>
        <v>0</v>
      </c>
    </row>
    <row r="22" spans="1:6" x14ac:dyDescent="0.25">
      <c r="A22" s="374"/>
      <c r="B22" s="405"/>
      <c r="C22" s="2" t="s">
        <v>42</v>
      </c>
      <c r="D22" s="374">
        <f>'Market Consistent Balance Sheet'!K25</f>
        <v>0</v>
      </c>
      <c r="E22" s="409">
        <v>0.08</v>
      </c>
      <c r="F22" s="133">
        <f t="shared" si="0"/>
        <v>0</v>
      </c>
    </row>
    <row r="23" spans="1:6" ht="39.6" x14ac:dyDescent="0.25">
      <c r="A23" s="374"/>
      <c r="B23" s="410">
        <v>3</v>
      </c>
      <c r="C23" s="106" t="s">
        <v>614</v>
      </c>
      <c r="D23" s="374">
        <f>'Market Consistent Balance Sheet'!K26</f>
        <v>0</v>
      </c>
      <c r="E23" s="374"/>
      <c r="F23" s="374"/>
    </row>
    <row r="24" spans="1:6" x14ac:dyDescent="0.25">
      <c r="A24" s="374"/>
      <c r="B24" s="405"/>
      <c r="C24" s="107" t="s">
        <v>40</v>
      </c>
      <c r="D24" s="374">
        <f>'Market Consistent Balance Sheet'!K27</f>
        <v>0</v>
      </c>
      <c r="E24" s="407">
        <v>1.6E-2</v>
      </c>
      <c r="F24" s="133">
        <f t="shared" si="0"/>
        <v>0</v>
      </c>
    </row>
    <row r="25" spans="1:6" x14ac:dyDescent="0.25">
      <c r="A25" s="374"/>
      <c r="B25" s="405"/>
      <c r="C25" s="107" t="s">
        <v>41</v>
      </c>
      <c r="D25" s="374">
        <f>'Market Consistent Balance Sheet'!K28</f>
        <v>0</v>
      </c>
      <c r="E25" s="407">
        <v>0.04</v>
      </c>
      <c r="F25" s="133">
        <f t="shared" si="0"/>
        <v>0</v>
      </c>
    </row>
    <row r="26" spans="1:6" x14ac:dyDescent="0.25">
      <c r="A26" s="374"/>
      <c r="B26" s="405"/>
      <c r="C26" s="107" t="s">
        <v>42</v>
      </c>
      <c r="D26" s="374">
        <f>'Market Consistent Balance Sheet'!K29</f>
        <v>0</v>
      </c>
      <c r="E26" s="407">
        <v>0.08</v>
      </c>
      <c r="F26" s="133">
        <f t="shared" si="0"/>
        <v>0</v>
      </c>
    </row>
    <row r="27" spans="1:6" ht="66" x14ac:dyDescent="0.25">
      <c r="A27" s="374"/>
      <c r="B27" s="411">
        <v>4</v>
      </c>
      <c r="C27" s="106" t="s">
        <v>620</v>
      </c>
      <c r="D27" s="374">
        <f>'Market Consistent Balance Sheet'!K30</f>
        <v>0</v>
      </c>
      <c r="E27" s="407"/>
      <c r="F27" s="374"/>
    </row>
    <row r="28" spans="1:6" x14ac:dyDescent="0.25">
      <c r="A28" s="374"/>
      <c r="B28" s="405"/>
      <c r="C28" s="107" t="s">
        <v>40</v>
      </c>
      <c r="D28" s="374">
        <f>'Market Consistent Balance Sheet'!K31</f>
        <v>0</v>
      </c>
      <c r="E28" s="407">
        <v>1.6E-2</v>
      </c>
      <c r="F28" s="133">
        <f t="shared" si="0"/>
        <v>0</v>
      </c>
    </row>
    <row r="29" spans="1:6" x14ac:dyDescent="0.25">
      <c r="A29" s="374"/>
      <c r="B29" s="405"/>
      <c r="C29" s="107" t="s">
        <v>41</v>
      </c>
      <c r="D29" s="374">
        <f>'Market Consistent Balance Sheet'!K32</f>
        <v>0</v>
      </c>
      <c r="E29" s="407">
        <v>0.04</v>
      </c>
      <c r="F29" s="133">
        <f t="shared" si="0"/>
        <v>0</v>
      </c>
    </row>
    <row r="30" spans="1:6" x14ac:dyDescent="0.25">
      <c r="A30" s="374"/>
      <c r="B30" s="405"/>
      <c r="C30" s="107" t="s">
        <v>42</v>
      </c>
      <c r="D30" s="374">
        <f>'Market Consistent Balance Sheet'!K33</f>
        <v>0</v>
      </c>
      <c r="E30" s="407">
        <v>0.08</v>
      </c>
      <c r="F30" s="133">
        <f t="shared" si="0"/>
        <v>0</v>
      </c>
    </row>
    <row r="31" spans="1:6" x14ac:dyDescent="0.25">
      <c r="A31" s="374"/>
      <c r="B31" s="405"/>
      <c r="C31" s="113" t="s">
        <v>386</v>
      </c>
      <c r="D31" s="374">
        <f>'Market Consistent Balance Sheet'!K34</f>
        <v>0</v>
      </c>
      <c r="E31" s="407">
        <v>0.12</v>
      </c>
      <c r="F31" s="133">
        <f t="shared" si="0"/>
        <v>0</v>
      </c>
    </row>
    <row r="32" spans="1:6" x14ac:dyDescent="0.25">
      <c r="A32" s="374"/>
      <c r="B32" s="405"/>
      <c r="C32" s="113" t="s">
        <v>300</v>
      </c>
      <c r="D32" s="374">
        <f>'Market Consistent Balance Sheet'!K35</f>
        <v>0</v>
      </c>
      <c r="E32" s="407">
        <v>0.16</v>
      </c>
      <c r="F32" s="133">
        <f t="shared" si="0"/>
        <v>0</v>
      </c>
    </row>
    <row r="33" spans="1:6" ht="26.4" x14ac:dyDescent="0.25">
      <c r="A33" s="374"/>
      <c r="B33" s="405">
        <v>5</v>
      </c>
      <c r="C33" s="106" t="s">
        <v>967</v>
      </c>
      <c r="D33" s="374">
        <f>'Market Consistent Balance Sheet'!K36</f>
        <v>0</v>
      </c>
      <c r="E33" s="407"/>
      <c r="F33" s="133"/>
    </row>
    <row r="34" spans="1:6" x14ac:dyDescent="0.25">
      <c r="A34" s="374"/>
      <c r="B34" s="405"/>
      <c r="C34" s="113" t="s">
        <v>40</v>
      </c>
      <c r="D34" s="374">
        <f>'Market Consistent Balance Sheet'!K37</f>
        <v>0</v>
      </c>
      <c r="E34" s="784">
        <f>IF(Input!$C$4=0,100%,90%)*E28</f>
        <v>1.6E-2</v>
      </c>
      <c r="F34" s="133">
        <f t="shared" si="0"/>
        <v>0</v>
      </c>
    </row>
    <row r="35" spans="1:6" x14ac:dyDescent="0.25">
      <c r="A35" s="374"/>
      <c r="B35" s="405"/>
      <c r="C35" s="113" t="s">
        <v>41</v>
      </c>
      <c r="D35" s="374">
        <f>'Market Consistent Balance Sheet'!K38</f>
        <v>0</v>
      </c>
      <c r="E35" s="784">
        <f>IF(Input!$C$4=0,100%,90%)*E29</f>
        <v>0.04</v>
      </c>
      <c r="F35" s="133">
        <f t="shared" si="0"/>
        <v>0</v>
      </c>
    </row>
    <row r="36" spans="1:6" x14ac:dyDescent="0.25">
      <c r="A36" s="374"/>
      <c r="B36" s="405"/>
      <c r="C36" s="113" t="s">
        <v>42</v>
      </c>
      <c r="D36" s="374">
        <f>'Market Consistent Balance Sheet'!K39</f>
        <v>0</v>
      </c>
      <c r="E36" s="784">
        <f>IF(Input!$C$4=0,100%,90%)*E30</f>
        <v>0.08</v>
      </c>
      <c r="F36" s="133">
        <f t="shared" si="0"/>
        <v>0</v>
      </c>
    </row>
    <row r="37" spans="1:6" x14ac:dyDescent="0.25">
      <c r="A37" s="374"/>
      <c r="B37" s="405"/>
      <c r="C37" s="113" t="s">
        <v>386</v>
      </c>
      <c r="D37" s="374">
        <f>'Market Consistent Balance Sheet'!K40</f>
        <v>0</v>
      </c>
      <c r="E37" s="784">
        <f>IF(Input!$C$4=0,100%,90%)*E31</f>
        <v>0.12</v>
      </c>
      <c r="F37" s="133">
        <f t="shared" si="0"/>
        <v>0</v>
      </c>
    </row>
    <row r="38" spans="1:6" x14ac:dyDescent="0.25">
      <c r="A38" s="374"/>
      <c r="B38" s="405"/>
      <c r="C38" s="113" t="s">
        <v>300</v>
      </c>
      <c r="D38" s="374">
        <f>'Market Consistent Balance Sheet'!K41</f>
        <v>0</v>
      </c>
      <c r="E38" s="784">
        <f>IF(Input!$C$4=0,100%,90%)*E32</f>
        <v>0.16</v>
      </c>
      <c r="F38" s="133">
        <f t="shared" si="0"/>
        <v>0</v>
      </c>
    </row>
    <row r="39" spans="1:6" ht="52.8" x14ac:dyDescent="0.25">
      <c r="A39" s="374"/>
      <c r="B39" s="405">
        <v>6</v>
      </c>
      <c r="C39" s="106" t="s">
        <v>933</v>
      </c>
      <c r="D39" s="374">
        <f>'Market Consistent Balance Sheet'!K42</f>
        <v>0</v>
      </c>
      <c r="E39" s="784"/>
      <c r="F39" s="133"/>
    </row>
    <row r="40" spans="1:6" x14ac:dyDescent="0.25">
      <c r="A40" s="374"/>
      <c r="B40" s="405"/>
      <c r="C40" s="113" t="s">
        <v>40</v>
      </c>
      <c r="D40" s="374">
        <f>'Market Consistent Balance Sheet'!K43</f>
        <v>0</v>
      </c>
      <c r="E40" s="784">
        <v>1.6E-2</v>
      </c>
      <c r="F40" s="133">
        <f>D40*E40</f>
        <v>0</v>
      </c>
    </row>
    <row r="41" spans="1:6" x14ac:dyDescent="0.25">
      <c r="A41" s="374"/>
      <c r="B41" s="405"/>
      <c r="C41" s="113" t="s">
        <v>41</v>
      </c>
      <c r="D41" s="374">
        <f>'Market Consistent Balance Sheet'!K44</f>
        <v>0</v>
      </c>
      <c r="E41" s="784">
        <v>0.04</v>
      </c>
      <c r="F41" s="133">
        <f>D41*E41</f>
        <v>0</v>
      </c>
    </row>
    <row r="42" spans="1:6" x14ac:dyDescent="0.25">
      <c r="A42" s="374"/>
      <c r="B42" s="405"/>
      <c r="C42" s="113" t="s">
        <v>42</v>
      </c>
      <c r="D42" s="374">
        <f>'Market Consistent Balance Sheet'!K45</f>
        <v>0</v>
      </c>
      <c r="E42" s="784">
        <v>0.08</v>
      </c>
      <c r="F42" s="133">
        <f>D42*E42</f>
        <v>0</v>
      </c>
    </row>
    <row r="43" spans="1:6" x14ac:dyDescent="0.25">
      <c r="A43" s="374"/>
      <c r="B43" s="405"/>
      <c r="C43" s="113" t="s">
        <v>386</v>
      </c>
      <c r="D43" s="374">
        <f>'Market Consistent Balance Sheet'!K46</f>
        <v>0</v>
      </c>
      <c r="E43" s="784">
        <v>0.12</v>
      </c>
      <c r="F43" s="133">
        <f>D43*E43</f>
        <v>0</v>
      </c>
    </row>
    <row r="44" spans="1:6" x14ac:dyDescent="0.25">
      <c r="A44" s="374" t="s">
        <v>33</v>
      </c>
      <c r="B44" s="405"/>
      <c r="C44" s="404" t="s">
        <v>25</v>
      </c>
      <c r="D44" s="374">
        <f>'Market Consistent Balance Sheet'!K47</f>
        <v>0</v>
      </c>
      <c r="E44" s="407"/>
      <c r="F44" s="374"/>
    </row>
    <row r="45" spans="1:6" ht="26.4" x14ac:dyDescent="0.25">
      <c r="A45" s="374"/>
      <c r="B45" s="405">
        <v>1</v>
      </c>
      <c r="C45" s="106" t="s">
        <v>202</v>
      </c>
      <c r="D45" s="374">
        <f>'Market Consistent Balance Sheet'!K48</f>
        <v>0</v>
      </c>
      <c r="E45" s="407"/>
      <c r="F45" s="374"/>
    </row>
    <row r="46" spans="1:6" x14ac:dyDescent="0.25">
      <c r="A46" s="374"/>
      <c r="B46" s="405"/>
      <c r="C46" s="112" t="s">
        <v>869</v>
      </c>
      <c r="D46" s="374">
        <f>'Market Consistent Balance Sheet'!K49</f>
        <v>0</v>
      </c>
      <c r="E46" s="407">
        <v>0</v>
      </c>
      <c r="F46" s="133">
        <f>D46*E46</f>
        <v>0</v>
      </c>
    </row>
    <row r="47" spans="1:6" x14ac:dyDescent="0.25">
      <c r="A47" s="374"/>
      <c r="B47" s="405"/>
      <c r="C47" s="107" t="s">
        <v>0</v>
      </c>
      <c r="D47" s="374">
        <f>'Market Consistent Balance Sheet'!K50</f>
        <v>0</v>
      </c>
      <c r="E47" s="407">
        <v>1.6E-2</v>
      </c>
      <c r="F47" s="133">
        <f>D47*E47</f>
        <v>0</v>
      </c>
    </row>
    <row r="48" spans="1:6" x14ac:dyDescent="0.25">
      <c r="A48" s="374"/>
      <c r="B48" s="405"/>
      <c r="C48" s="107" t="s">
        <v>1</v>
      </c>
      <c r="D48" s="374">
        <f>'Market Consistent Balance Sheet'!K51</f>
        <v>0</v>
      </c>
      <c r="E48" s="407">
        <v>0.04</v>
      </c>
      <c r="F48" s="133">
        <f>D48*E48</f>
        <v>0</v>
      </c>
    </row>
    <row r="49" spans="1:7" x14ac:dyDescent="0.25">
      <c r="A49" s="374"/>
      <c r="B49" s="405"/>
      <c r="C49" s="107" t="s">
        <v>2</v>
      </c>
      <c r="D49" s="374">
        <f>'Market Consistent Balance Sheet'!K52</f>
        <v>0</v>
      </c>
      <c r="E49" s="407">
        <v>0.08</v>
      </c>
      <c r="F49" s="133">
        <f>D49*E49</f>
        <v>0</v>
      </c>
    </row>
    <row r="50" spans="1:7" ht="26.4" x14ac:dyDescent="0.25">
      <c r="A50" s="374"/>
      <c r="B50" s="405">
        <v>2</v>
      </c>
      <c r="C50" s="106" t="s">
        <v>388</v>
      </c>
      <c r="D50" s="374">
        <f>'Market Consistent Balance Sheet'!K53</f>
        <v>0</v>
      </c>
      <c r="E50" s="407"/>
      <c r="F50" s="374"/>
    </row>
    <row r="51" spans="1:7" x14ac:dyDescent="0.25">
      <c r="A51" s="374"/>
      <c r="B51" s="405"/>
      <c r="C51" s="107" t="s">
        <v>0</v>
      </c>
      <c r="D51" s="374">
        <f>'Market Consistent Balance Sheet'!K54</f>
        <v>0</v>
      </c>
      <c r="E51" s="407">
        <v>1.6E-2</v>
      </c>
      <c r="F51" s="133">
        <f t="shared" ref="F51:F57" si="1">D51*E51</f>
        <v>0</v>
      </c>
    </row>
    <row r="52" spans="1:7" x14ac:dyDescent="0.25">
      <c r="A52" s="374"/>
      <c r="B52" s="405"/>
      <c r="C52" s="107" t="s">
        <v>1</v>
      </c>
      <c r="D52" s="374">
        <f>'Market Consistent Balance Sheet'!K55</f>
        <v>0</v>
      </c>
      <c r="E52" s="407">
        <v>0.04</v>
      </c>
      <c r="F52" s="133">
        <f t="shared" si="1"/>
        <v>0</v>
      </c>
    </row>
    <row r="53" spans="1:7" x14ac:dyDescent="0.25">
      <c r="A53" s="374"/>
      <c r="B53" s="405"/>
      <c r="C53" s="107" t="s">
        <v>2</v>
      </c>
      <c r="D53" s="374">
        <f>'Market Consistent Balance Sheet'!K56</f>
        <v>0</v>
      </c>
      <c r="E53" s="407">
        <v>0.08</v>
      </c>
      <c r="F53" s="133">
        <f t="shared" si="1"/>
        <v>0</v>
      </c>
    </row>
    <row r="54" spans="1:7" ht="18.600000000000001" customHeight="1" x14ac:dyDescent="0.25">
      <c r="A54" s="374" t="s">
        <v>34</v>
      </c>
      <c r="B54" s="405"/>
      <c r="C54" s="404" t="s">
        <v>542</v>
      </c>
      <c r="D54" s="374">
        <f>'Market Consistent Balance Sheet'!K57</f>
        <v>0</v>
      </c>
      <c r="E54" s="407">
        <v>0</v>
      </c>
      <c r="F54" s="133">
        <f t="shared" si="1"/>
        <v>0</v>
      </c>
    </row>
    <row r="55" spans="1:7" x14ac:dyDescent="0.25">
      <c r="A55" s="374" t="s">
        <v>538</v>
      </c>
      <c r="B55" s="405"/>
      <c r="C55" s="404" t="s">
        <v>543</v>
      </c>
      <c r="D55" s="374">
        <f>'Market Consistent Balance Sheet'!K65</f>
        <v>0</v>
      </c>
      <c r="E55" s="407">
        <v>0.16</v>
      </c>
      <c r="F55" s="133">
        <f t="shared" si="1"/>
        <v>0</v>
      </c>
    </row>
    <row r="56" spans="1:7" x14ac:dyDescent="0.25">
      <c r="A56" s="374" t="s">
        <v>566</v>
      </c>
      <c r="B56" s="405"/>
      <c r="C56" s="404" t="s">
        <v>935</v>
      </c>
      <c r="D56" s="374">
        <f>'Market Consistent Balance Sheet'!K70</f>
        <v>0</v>
      </c>
      <c r="E56" s="407">
        <v>0</v>
      </c>
      <c r="F56" s="133">
        <f>D56*E56</f>
        <v>0</v>
      </c>
    </row>
    <row r="57" spans="1:7" ht="26.4" x14ac:dyDescent="0.25">
      <c r="A57" s="374" t="s">
        <v>35</v>
      </c>
      <c r="B57" s="405"/>
      <c r="C57" s="404" t="s">
        <v>204</v>
      </c>
      <c r="D57" s="374">
        <f>'Market Consistent Balance Sheet'!K71</f>
        <v>0</v>
      </c>
      <c r="E57" s="407">
        <v>0</v>
      </c>
      <c r="F57" s="133">
        <f t="shared" si="1"/>
        <v>0</v>
      </c>
    </row>
    <row r="58" spans="1:7" ht="26.4" x14ac:dyDescent="0.25">
      <c r="A58" s="136" t="s">
        <v>36</v>
      </c>
      <c r="B58" s="130"/>
      <c r="C58" s="404" t="s">
        <v>210</v>
      </c>
      <c r="D58" s="136">
        <f>D59+D60</f>
        <v>0</v>
      </c>
      <c r="E58" s="409"/>
      <c r="F58" s="136"/>
    </row>
    <row r="59" spans="1:7" x14ac:dyDescent="0.25">
      <c r="A59" s="374"/>
      <c r="B59" s="130"/>
      <c r="C59" s="107" t="s">
        <v>224</v>
      </c>
      <c r="D59" s="136">
        <f>'Market Consistent Balance Sheet'!K78</f>
        <v>0</v>
      </c>
      <c r="E59" s="409">
        <v>2.8000000000000001E-2</v>
      </c>
      <c r="F59" s="136">
        <f>E59*D59</f>
        <v>0</v>
      </c>
    </row>
    <row r="60" spans="1:7" x14ac:dyDescent="0.25">
      <c r="A60" s="374"/>
      <c r="B60" s="130"/>
      <c r="C60" s="107" t="s">
        <v>225</v>
      </c>
      <c r="D60" s="136">
        <f>'Market Consistent Balance Sheet'!K79</f>
        <v>0</v>
      </c>
      <c r="E60" s="409">
        <v>0.08</v>
      </c>
      <c r="F60" s="136">
        <f>E60*D60</f>
        <v>0</v>
      </c>
    </row>
    <row r="61" spans="1:7" ht="17.100000000000001" customHeight="1" x14ac:dyDescent="0.25">
      <c r="A61" s="412"/>
      <c r="B61" s="412"/>
      <c r="C61" s="413" t="s">
        <v>226</v>
      </c>
      <c r="D61" s="414"/>
      <c r="E61" s="415"/>
      <c r="F61" s="416"/>
      <c r="G61" s="417" t="s">
        <v>227</v>
      </c>
    </row>
    <row r="62" spans="1:7" ht="19.350000000000001" customHeight="1" x14ac:dyDescent="0.25">
      <c r="A62" s="130"/>
      <c r="B62" s="405"/>
      <c r="C62" s="869" t="s">
        <v>7</v>
      </c>
      <c r="D62" s="402">
        <f>D6+D9+D14+D44+D54+D55+D56+D57+D58</f>
        <v>0</v>
      </c>
      <c r="E62" s="870"/>
      <c r="F62" s="402">
        <f>SUM(F6:F60)-F61</f>
        <v>0</v>
      </c>
    </row>
    <row r="63" spans="1:7" ht="19.350000000000001" customHeight="1" x14ac:dyDescent="0.25">
      <c r="A63" s="120"/>
      <c r="B63" s="28"/>
      <c r="C63" s="418"/>
      <c r="D63" s="419"/>
      <c r="E63" s="408"/>
      <c r="F63" s="419"/>
    </row>
    <row r="64" spans="1:7" ht="19.350000000000001" customHeight="1" x14ac:dyDescent="0.25">
      <c r="A64" s="120"/>
      <c r="B64" s="28"/>
      <c r="C64" s="418"/>
      <c r="D64" s="419"/>
      <c r="E64" s="408"/>
      <c r="F64" s="419"/>
    </row>
    <row r="65" spans="2:8" ht="21.6" customHeight="1" x14ac:dyDescent="0.25">
      <c r="C65" s="18"/>
      <c r="E65" s="18"/>
    </row>
    <row r="66" spans="2:8" x14ac:dyDescent="0.25">
      <c r="C66" s="3"/>
      <c r="E66" s="3"/>
      <c r="F66" s="419"/>
      <c r="G66" s="419"/>
      <c r="H66" s="419"/>
    </row>
    <row r="67" spans="2:8" x14ac:dyDescent="0.25">
      <c r="C67" s="107" t="s">
        <v>64</v>
      </c>
      <c r="D67" s="374" t="s">
        <v>67</v>
      </c>
      <c r="E67" s="420" t="s">
        <v>68</v>
      </c>
      <c r="H67" s="419"/>
    </row>
    <row r="68" spans="2:8" ht="13.5" customHeight="1" x14ac:dyDescent="0.25">
      <c r="B68" s="47"/>
      <c r="C68" s="4" t="s">
        <v>545</v>
      </c>
      <c r="D68" s="421">
        <f>'Market Consistent Balance Sheet'!K8</f>
        <v>0</v>
      </c>
      <c r="E68" s="421">
        <f>'Market Consistent Balance Sheet'!M8</f>
        <v>0</v>
      </c>
      <c r="H68" s="419"/>
    </row>
    <row r="69" spans="2:8" ht="13.5" customHeight="1" x14ac:dyDescent="0.25">
      <c r="B69" s="47"/>
      <c r="C69" s="4" t="s">
        <v>544</v>
      </c>
      <c r="D69" s="421">
        <f>'Market Consistent Balance Sheet'!K11</f>
        <v>0</v>
      </c>
      <c r="E69" s="421">
        <f>'Market Consistent Balance Sheet'!M11</f>
        <v>0</v>
      </c>
      <c r="H69" s="419"/>
    </row>
    <row r="70" spans="2:8" x14ac:dyDescent="0.25">
      <c r="B70" s="47"/>
      <c r="C70" s="4" t="s">
        <v>65</v>
      </c>
      <c r="D70" s="421">
        <f>'Market Consistent Balance Sheet'!K17</f>
        <v>0</v>
      </c>
      <c r="E70" s="421">
        <f>'Market Consistent Balance Sheet'!M17</f>
        <v>0</v>
      </c>
      <c r="H70" s="419"/>
    </row>
    <row r="71" spans="2:8" x14ac:dyDescent="0.25">
      <c r="B71" s="47"/>
      <c r="C71" s="5" t="s">
        <v>66</v>
      </c>
      <c r="D71" s="421">
        <f>'Market Consistent Balance Sheet'!K47</f>
        <v>0</v>
      </c>
      <c r="E71" s="421">
        <f>'Market Consistent Balance Sheet'!M47</f>
        <v>0</v>
      </c>
      <c r="H71" s="419"/>
    </row>
    <row r="72" spans="2:8" x14ac:dyDescent="0.25">
      <c r="B72" s="47"/>
      <c r="C72" s="5" t="s">
        <v>69</v>
      </c>
      <c r="D72" s="421">
        <f>'Market Consistent Balance Sheet'!K71</f>
        <v>0</v>
      </c>
      <c r="E72" s="421">
        <f>'Market Consistent Balance Sheet'!M71</f>
        <v>0</v>
      </c>
      <c r="H72" s="419"/>
    </row>
    <row r="73" spans="2:8" x14ac:dyDescent="0.25">
      <c r="B73" s="47"/>
      <c r="C73" s="5" t="s">
        <v>70</v>
      </c>
      <c r="D73" s="421">
        <f>'Market Consistent Balance Sheet'!K65+'Market Consistent Balance Sheet'!K77+'Market Consistent Balance Sheet'!K70</f>
        <v>0</v>
      </c>
      <c r="E73" s="421">
        <f>'Market Consistent Balance Sheet'!M65+'Market Consistent Balance Sheet'!M77+'Market Consistent Balance Sheet'!M70</f>
        <v>0</v>
      </c>
      <c r="H73" s="419"/>
    </row>
    <row r="74" spans="2:8" x14ac:dyDescent="0.25">
      <c r="B74" s="47"/>
      <c r="C74" s="5" t="s">
        <v>135</v>
      </c>
      <c r="D74" s="421">
        <f>'Market Consistent Balance Sheet'!K57</f>
        <v>0</v>
      </c>
      <c r="E74" s="421">
        <f>'Market Consistent Balance Sheet'!M57</f>
        <v>0</v>
      </c>
      <c r="H74" s="419"/>
    </row>
    <row r="75" spans="2:8" x14ac:dyDescent="0.25">
      <c r="B75" s="47"/>
      <c r="C75" s="6" t="s">
        <v>7</v>
      </c>
      <c r="D75" s="422">
        <f>SUM(D68:D74)</f>
        <v>0</v>
      </c>
      <c r="E75" s="422">
        <f>SUM(E68:E74)</f>
        <v>0</v>
      </c>
      <c r="H75" s="419"/>
    </row>
    <row r="76" spans="2:8" x14ac:dyDescent="0.25">
      <c r="B76" s="47"/>
      <c r="C76" s="7" t="s">
        <v>43</v>
      </c>
      <c r="D76" s="374" t="b">
        <f>D62=D75</f>
        <v>1</v>
      </c>
      <c r="E76" s="420"/>
      <c r="H76" s="419"/>
    </row>
    <row r="77" spans="2:8" x14ac:dyDescent="0.25">
      <c r="B77" s="47"/>
      <c r="C77" s="1"/>
      <c r="D77" s="47"/>
      <c r="E77" s="1"/>
      <c r="F77" s="419"/>
      <c r="G77" s="419"/>
      <c r="H77" s="419"/>
    </row>
    <row r="78" spans="2:8" x14ac:dyDescent="0.25">
      <c r="B78" s="47"/>
      <c r="D78" s="47"/>
      <c r="H78" s="419"/>
    </row>
    <row r="79" spans="2:8" x14ac:dyDescent="0.25">
      <c r="B79" s="47"/>
      <c r="D79" s="47"/>
      <c r="H79" s="419"/>
    </row>
    <row r="80" spans="2:8" x14ac:dyDescent="0.25">
      <c r="B80" s="47"/>
      <c r="C80" s="1"/>
      <c r="D80" s="47"/>
      <c r="E80" s="1"/>
      <c r="F80" s="419"/>
      <c r="G80" s="419"/>
      <c r="H80" s="419"/>
    </row>
    <row r="81" spans="2:8" x14ac:dyDescent="0.25">
      <c r="B81" s="47"/>
      <c r="C81" s="1"/>
      <c r="D81" s="47"/>
      <c r="E81" s="1"/>
      <c r="F81" s="419"/>
      <c r="G81" s="419"/>
      <c r="H81" s="419"/>
    </row>
    <row r="82" spans="2:8" x14ac:dyDescent="0.25">
      <c r="B82" s="47"/>
      <c r="C82" s="1"/>
      <c r="D82" s="47"/>
      <c r="E82" s="1"/>
      <c r="F82" s="419"/>
      <c r="G82" s="419"/>
      <c r="H82" s="419"/>
    </row>
    <row r="83" spans="2:8" hidden="1" x14ac:dyDescent="0.25">
      <c r="B83" s="47"/>
      <c r="C83" s="1"/>
      <c r="D83" s="47"/>
      <c r="E83" s="1"/>
      <c r="F83" s="419"/>
      <c r="G83" s="419"/>
      <c r="H83" s="419"/>
    </row>
    <row r="84" spans="2:8" hidden="1" x14ac:dyDescent="0.25">
      <c r="C84" s="423"/>
      <c r="E84" s="423"/>
      <c r="F84" s="424"/>
      <c r="G84" s="424"/>
      <c r="H84" s="424"/>
    </row>
    <row r="85" spans="2:8" x14ac:dyDescent="0.25"/>
    <row r="86" spans="2:8" x14ac:dyDescent="0.25"/>
    <row r="87" spans="2:8" x14ac:dyDescent="0.25"/>
    <row r="88" spans="2:8" x14ac:dyDescent="0.25"/>
    <row r="89" spans="2:8" x14ac:dyDescent="0.25"/>
    <row r="90" spans="2:8" x14ac:dyDescent="0.25"/>
    <row r="91" spans="2:8" x14ac:dyDescent="0.25"/>
  </sheetData>
  <mergeCells count="2">
    <mergeCell ref="A1:F1"/>
    <mergeCell ref="A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DD426-A0EF-46D6-AF3C-9255136C94D6}">
  <sheetPr>
    <tabColor theme="1"/>
  </sheetPr>
  <dimension ref="A1:F9"/>
  <sheetViews>
    <sheetView showGridLines="0" workbookViewId="0"/>
  </sheetViews>
  <sheetFormatPr defaultRowHeight="14.4" x14ac:dyDescent="0.3"/>
  <cols>
    <col min="2" max="3" width="34.77734375" customWidth="1"/>
    <col min="4" max="6" width="19.88671875" customWidth="1"/>
  </cols>
  <sheetData>
    <row r="1" spans="1:6" s="898" customFormat="1" ht="13.2" x14ac:dyDescent="0.25">
      <c r="A1" s="894" t="s">
        <v>922</v>
      </c>
      <c r="B1" s="895"/>
      <c r="C1" s="896"/>
      <c r="D1" s="897"/>
      <c r="E1" s="897"/>
      <c r="F1" s="897"/>
    </row>
    <row r="2" spans="1:6" s="899" customFormat="1" ht="13.8" thickBot="1" x14ac:dyDescent="0.3">
      <c r="B2" s="900"/>
      <c r="C2" s="901"/>
      <c r="D2" s="902"/>
      <c r="E2" s="902"/>
      <c r="F2" s="902"/>
    </row>
    <row r="3" spans="1:6" s="899" customFormat="1" ht="13.8" thickBot="1" x14ac:dyDescent="0.3">
      <c r="B3" s="942" t="s">
        <v>923</v>
      </c>
      <c r="C3" s="943"/>
      <c r="D3" s="944" t="s">
        <v>924</v>
      </c>
      <c r="E3" s="945"/>
      <c r="F3" s="946"/>
    </row>
    <row r="4" spans="1:6" s="899" customFormat="1" ht="25.05" customHeight="1" x14ac:dyDescent="0.25">
      <c r="B4" s="935" t="s">
        <v>925</v>
      </c>
      <c r="C4" s="936"/>
      <c r="D4" s="937"/>
      <c r="E4" s="938"/>
      <c r="F4" s="939"/>
    </row>
    <row r="5" spans="1:6" s="899" customFormat="1" ht="25.95" customHeight="1" x14ac:dyDescent="0.25">
      <c r="B5" s="935" t="s">
        <v>926</v>
      </c>
      <c r="C5" s="936"/>
      <c r="D5" s="937"/>
      <c r="E5" s="938"/>
      <c r="F5" s="939"/>
    </row>
    <row r="6" spans="1:6" s="899" customFormat="1" ht="96.45" customHeight="1" x14ac:dyDescent="0.25">
      <c r="B6" s="935" t="s">
        <v>927</v>
      </c>
      <c r="C6" s="936"/>
      <c r="D6" s="937"/>
      <c r="E6" s="938"/>
      <c r="F6" s="939"/>
    </row>
    <row r="7" spans="1:6" s="899" customFormat="1" ht="30" customHeight="1" x14ac:dyDescent="0.25">
      <c r="B7" s="940" t="s">
        <v>928</v>
      </c>
      <c r="C7" s="941"/>
      <c r="D7" s="937"/>
      <c r="E7" s="938"/>
      <c r="F7" s="939"/>
    </row>
    <row r="8" spans="1:6" s="899" customFormat="1" ht="30" customHeight="1" x14ac:dyDescent="0.25">
      <c r="B8" s="935" t="s">
        <v>929</v>
      </c>
      <c r="C8" s="936"/>
      <c r="D8" s="937"/>
      <c r="E8" s="938"/>
      <c r="F8" s="939"/>
    </row>
    <row r="9" spans="1:6" s="899" customFormat="1" ht="30" customHeight="1" thickBot="1" x14ac:dyDescent="0.3">
      <c r="B9" s="930" t="s">
        <v>930</v>
      </c>
      <c r="C9" s="931"/>
      <c r="D9" s="932"/>
      <c r="E9" s="933"/>
      <c r="F9" s="934"/>
    </row>
  </sheetData>
  <mergeCells count="14">
    <mergeCell ref="B3:C3"/>
    <mergeCell ref="D3:F3"/>
    <mergeCell ref="B4:C4"/>
    <mergeCell ref="D4:F4"/>
    <mergeCell ref="B8:C8"/>
    <mergeCell ref="D8:F8"/>
    <mergeCell ref="B9:C9"/>
    <mergeCell ref="D9:F9"/>
    <mergeCell ref="B5:C5"/>
    <mergeCell ref="D5:F5"/>
    <mergeCell ref="B6:C6"/>
    <mergeCell ref="D6:F6"/>
    <mergeCell ref="B7:C7"/>
    <mergeCell ref="D7:F7"/>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790F9-4629-4D08-ABA2-E418A9CE976C}">
  <sheetPr>
    <tabColor rgb="FFFF0000"/>
  </sheetPr>
  <dimension ref="A1:G28"/>
  <sheetViews>
    <sheetView workbookViewId="0">
      <selection sqref="A1:E1"/>
    </sheetView>
  </sheetViews>
  <sheetFormatPr defaultColWidth="0" defaultRowHeight="13.2" x14ac:dyDescent="0.25"/>
  <cols>
    <col min="1" max="1" width="6" style="18" bestFit="1" customWidth="1"/>
    <col min="2" max="2" width="65.21875" style="258" customWidth="1"/>
    <col min="3" max="3" width="24.77734375" style="18" customWidth="1"/>
    <col min="4" max="4" width="18.5546875" style="18" customWidth="1"/>
    <col min="5" max="5" width="16.44140625" style="18" customWidth="1"/>
    <col min="6" max="7" width="9.21875" style="18" customWidth="1"/>
    <col min="8" max="16384" width="9.21875" style="18" hidden="1"/>
  </cols>
  <sheetData>
    <row r="1" spans="1:5" x14ac:dyDescent="0.25">
      <c r="A1" s="1057" t="s">
        <v>214</v>
      </c>
      <c r="B1" s="1058"/>
      <c r="C1" s="1058"/>
      <c r="D1" s="1058"/>
      <c r="E1" s="1058"/>
    </row>
    <row r="2" spans="1:5" x14ac:dyDescent="0.25">
      <c r="A2" s="981" t="s">
        <v>435</v>
      </c>
      <c r="B2" s="981"/>
      <c r="C2" s="981"/>
      <c r="D2" s="494"/>
      <c r="E2" s="494"/>
    </row>
    <row r="3" spans="1:5" x14ac:dyDescent="0.25">
      <c r="A3" s="19" t="s">
        <v>436</v>
      </c>
      <c r="B3" s="40"/>
      <c r="C3" s="40"/>
    </row>
    <row r="4" spans="1:5" x14ac:dyDescent="0.25">
      <c r="A4" s="19" t="s">
        <v>693</v>
      </c>
      <c r="B4" s="40"/>
      <c r="C4" s="40"/>
    </row>
    <row r="5" spans="1:5" ht="39.6" x14ac:dyDescent="0.25">
      <c r="A5" s="351" t="s">
        <v>22</v>
      </c>
      <c r="B5" s="594" t="s">
        <v>218</v>
      </c>
      <c r="C5" s="402" t="s">
        <v>215</v>
      </c>
      <c r="D5" s="402" t="s">
        <v>216</v>
      </c>
      <c r="E5" s="402" t="s">
        <v>217</v>
      </c>
    </row>
    <row r="6" spans="1:5" x14ac:dyDescent="0.25">
      <c r="A6" s="136" t="s">
        <v>30</v>
      </c>
      <c r="B6" s="595" t="s">
        <v>382</v>
      </c>
      <c r="C6" s="136">
        <f>'Market Consistent Balance Sheet'!M8</f>
        <v>0</v>
      </c>
      <c r="D6" s="596">
        <v>1</v>
      </c>
      <c r="E6" s="136">
        <f t="shared" ref="E6:E15" si="0">D6*C6</f>
        <v>0</v>
      </c>
    </row>
    <row r="7" spans="1:5" ht="39.6" x14ac:dyDescent="0.25">
      <c r="A7" s="136" t="s">
        <v>31</v>
      </c>
      <c r="B7" s="595" t="s">
        <v>384</v>
      </c>
      <c r="C7" s="136">
        <f>'Market Consistent Balance Sheet'!M11</f>
        <v>0</v>
      </c>
      <c r="D7" s="596">
        <v>1</v>
      </c>
      <c r="E7" s="136">
        <f t="shared" si="0"/>
        <v>0</v>
      </c>
    </row>
    <row r="8" spans="1:5" ht="26.4" x14ac:dyDescent="0.25">
      <c r="A8" s="136" t="s">
        <v>32</v>
      </c>
      <c r="B8" s="595" t="s">
        <v>385</v>
      </c>
      <c r="C8" s="136">
        <f>'Market Consistent Balance Sheet'!M16</f>
        <v>0</v>
      </c>
      <c r="D8" s="596">
        <v>1</v>
      </c>
      <c r="E8" s="136">
        <f t="shared" si="0"/>
        <v>0</v>
      </c>
    </row>
    <row r="9" spans="1:5" x14ac:dyDescent="0.25">
      <c r="A9" s="136" t="s">
        <v>33</v>
      </c>
      <c r="B9" s="595" t="s">
        <v>602</v>
      </c>
      <c r="C9" s="136">
        <f>'Market Consistent Balance Sheet'!M17</f>
        <v>0</v>
      </c>
      <c r="D9" s="596">
        <v>1</v>
      </c>
      <c r="E9" s="136">
        <f t="shared" si="0"/>
        <v>0</v>
      </c>
    </row>
    <row r="10" spans="1:5" x14ac:dyDescent="0.25">
      <c r="A10" s="136" t="s">
        <v>34</v>
      </c>
      <c r="B10" s="595" t="s">
        <v>25</v>
      </c>
      <c r="C10" s="136">
        <f>'Market Consistent Balance Sheet'!M47</f>
        <v>0</v>
      </c>
      <c r="D10" s="596">
        <v>1</v>
      </c>
      <c r="E10" s="136">
        <f t="shared" si="0"/>
        <v>0</v>
      </c>
    </row>
    <row r="11" spans="1:5" x14ac:dyDescent="0.25">
      <c r="A11" s="136" t="s">
        <v>538</v>
      </c>
      <c r="B11" s="595" t="s">
        <v>389</v>
      </c>
      <c r="C11" s="136">
        <f>'Market Consistent Balance Sheet'!M57</f>
        <v>0</v>
      </c>
      <c r="D11" s="596">
        <v>1</v>
      </c>
      <c r="E11" s="136">
        <f t="shared" si="0"/>
        <v>0</v>
      </c>
    </row>
    <row r="12" spans="1:5" x14ac:dyDescent="0.25">
      <c r="A12" s="136" t="s">
        <v>539</v>
      </c>
      <c r="B12" s="595" t="s">
        <v>23</v>
      </c>
      <c r="C12" s="136">
        <f>'Market Consistent Balance Sheet'!M58</f>
        <v>0</v>
      </c>
      <c r="D12" s="596">
        <v>1</v>
      </c>
      <c r="E12" s="136">
        <f t="shared" si="0"/>
        <v>0</v>
      </c>
    </row>
    <row r="13" spans="1:5" x14ac:dyDescent="0.25">
      <c r="A13" s="136" t="s">
        <v>540</v>
      </c>
      <c r="B13" s="595" t="s">
        <v>24</v>
      </c>
      <c r="C13" s="136">
        <f>'Market Consistent Balance Sheet'!M59</f>
        <v>0</v>
      </c>
      <c r="D13" s="596">
        <v>1</v>
      </c>
      <c r="E13" s="136">
        <f t="shared" si="0"/>
        <v>0</v>
      </c>
    </row>
    <row r="14" spans="1:5" x14ac:dyDescent="0.25">
      <c r="A14" s="136" t="s">
        <v>713</v>
      </c>
      <c r="B14" s="595" t="s">
        <v>714</v>
      </c>
      <c r="C14" s="136">
        <f>'Market Consistent Balance Sheet'!M60</f>
        <v>0</v>
      </c>
      <c r="D14" s="596">
        <v>1</v>
      </c>
      <c r="E14" s="136">
        <f>D14*C14</f>
        <v>0</v>
      </c>
    </row>
    <row r="15" spans="1:5" ht="26.4" x14ac:dyDescent="0.25">
      <c r="A15" s="136" t="s">
        <v>35</v>
      </c>
      <c r="B15" s="595" t="s">
        <v>312</v>
      </c>
      <c r="C15" s="136">
        <f>'Market Consistent Balance Sheet'!M61</f>
        <v>0</v>
      </c>
      <c r="D15" s="596">
        <v>1</v>
      </c>
      <c r="E15" s="136">
        <f t="shared" si="0"/>
        <v>0</v>
      </c>
    </row>
    <row r="16" spans="1:5" ht="26.4" x14ac:dyDescent="0.25">
      <c r="A16" s="136" t="s">
        <v>36</v>
      </c>
      <c r="B16" s="595" t="s">
        <v>390</v>
      </c>
      <c r="C16" s="136">
        <f>'Market Consistent Balance Sheet'!M64</f>
        <v>0</v>
      </c>
      <c r="D16" s="596">
        <v>1</v>
      </c>
      <c r="E16" s="136">
        <f t="shared" ref="E16:E25" si="1">D16*C16</f>
        <v>0</v>
      </c>
    </row>
    <row r="17" spans="1:5" x14ac:dyDescent="0.25">
      <c r="A17" s="136" t="s">
        <v>37</v>
      </c>
      <c r="B17" s="595" t="s">
        <v>509</v>
      </c>
      <c r="C17" s="136">
        <f>'Market Consistent Balance Sheet'!M65</f>
        <v>0</v>
      </c>
      <c r="D17" s="596">
        <v>1</v>
      </c>
      <c r="E17" s="136">
        <f t="shared" si="1"/>
        <v>0</v>
      </c>
    </row>
    <row r="18" spans="1:5" x14ac:dyDescent="0.25">
      <c r="A18" s="136" t="s">
        <v>46</v>
      </c>
      <c r="B18" s="595" t="s">
        <v>391</v>
      </c>
      <c r="C18" s="136">
        <f>'Market Consistent Balance Sheet'!M66</f>
        <v>0</v>
      </c>
      <c r="D18" s="596">
        <v>1</v>
      </c>
      <c r="E18" s="136">
        <f t="shared" si="1"/>
        <v>0</v>
      </c>
    </row>
    <row r="19" spans="1:5" ht="26.4" x14ac:dyDescent="0.25">
      <c r="A19" s="136" t="s">
        <v>51</v>
      </c>
      <c r="B19" s="595" t="s">
        <v>392</v>
      </c>
      <c r="C19" s="136">
        <f>'Market Consistent Balance Sheet'!M67</f>
        <v>0</v>
      </c>
      <c r="D19" s="596">
        <v>1</v>
      </c>
      <c r="E19" s="136">
        <f t="shared" si="1"/>
        <v>0</v>
      </c>
    </row>
    <row r="20" spans="1:5" ht="39.6" x14ac:dyDescent="0.25">
      <c r="A20" s="136" t="str">
        <f>'Market Consistent Balance Sheet'!A68</f>
        <v>XIV</v>
      </c>
      <c r="B20" s="595" t="s">
        <v>907</v>
      </c>
      <c r="C20" s="136">
        <f>'Market Consistent Balance Sheet'!M68</f>
        <v>0</v>
      </c>
      <c r="D20" s="596">
        <v>1</v>
      </c>
      <c r="E20" s="136">
        <f t="shared" si="1"/>
        <v>0</v>
      </c>
    </row>
    <row r="21" spans="1:5" ht="39.6" x14ac:dyDescent="0.25">
      <c r="A21" s="136" t="str">
        <f>'Market Consistent Balance Sheet'!A69</f>
        <v>XV</v>
      </c>
      <c r="B21" s="595" t="s">
        <v>906</v>
      </c>
      <c r="C21" s="136">
        <f>'Market Consistent Balance Sheet'!M69</f>
        <v>0</v>
      </c>
      <c r="D21" s="596">
        <v>1</v>
      </c>
      <c r="E21" s="136">
        <f>D21*C21</f>
        <v>0</v>
      </c>
    </row>
    <row r="22" spans="1:5" ht="26.4" x14ac:dyDescent="0.25">
      <c r="A22" s="136" t="str">
        <f>'Market Consistent Balance Sheet'!A70</f>
        <v>XVI</v>
      </c>
      <c r="B22" s="595" t="s">
        <v>935</v>
      </c>
      <c r="C22" s="136">
        <f>'Market Consistent Balance Sheet'!M70</f>
        <v>0</v>
      </c>
      <c r="D22" s="596">
        <v>1</v>
      </c>
      <c r="E22" s="136">
        <f>D22*C22</f>
        <v>0</v>
      </c>
    </row>
    <row r="23" spans="1:5" ht="26.4" x14ac:dyDescent="0.25">
      <c r="A23" s="136" t="str">
        <f>'Market Consistent Balance Sheet'!A71</f>
        <v>XVII</v>
      </c>
      <c r="B23" s="595" t="s">
        <v>870</v>
      </c>
      <c r="C23" s="136">
        <f>'Market Consistent Balance Sheet'!M71</f>
        <v>0</v>
      </c>
      <c r="D23" s="596">
        <v>1</v>
      </c>
      <c r="E23" s="136">
        <f t="shared" si="1"/>
        <v>0</v>
      </c>
    </row>
    <row r="24" spans="1:5" ht="26.4" x14ac:dyDescent="0.25">
      <c r="A24" s="136" t="str">
        <f>'Market Consistent Balance Sheet'!A77</f>
        <v>XVIII</v>
      </c>
      <c r="B24" s="595" t="s">
        <v>210</v>
      </c>
      <c r="C24" s="136">
        <f>'Market Consistent Balance Sheet'!M77</f>
        <v>0</v>
      </c>
      <c r="D24" s="596">
        <v>1</v>
      </c>
      <c r="E24" s="136">
        <f t="shared" si="1"/>
        <v>0</v>
      </c>
    </row>
    <row r="25" spans="1:5" x14ac:dyDescent="0.25">
      <c r="A25" s="136" t="str">
        <f>'Market Consistent Balance Sheet'!A80</f>
        <v>XIX</v>
      </c>
      <c r="B25" s="595" t="s">
        <v>201</v>
      </c>
      <c r="C25" s="723">
        <f>'Market Consistent Balance Sheet'!M80</f>
        <v>0</v>
      </c>
      <c r="D25" s="872">
        <v>1</v>
      </c>
      <c r="E25" s="723">
        <f t="shared" si="1"/>
        <v>0</v>
      </c>
    </row>
    <row r="26" spans="1:5" x14ac:dyDescent="0.25">
      <c r="A26" s="130"/>
      <c r="B26" s="871" t="s">
        <v>7</v>
      </c>
      <c r="C26" s="873">
        <f>SUM(C6:C25)</f>
        <v>0</v>
      </c>
      <c r="D26" s="873"/>
      <c r="E26" s="873">
        <f>SUM(E6:E25)</f>
        <v>0</v>
      </c>
    </row>
    <row r="27" spans="1:5" x14ac:dyDescent="0.25">
      <c r="A27" s="120"/>
      <c r="B27" s="119"/>
    </row>
    <row r="28" spans="1:5" x14ac:dyDescent="0.25">
      <c r="A28" s="120"/>
      <c r="B28" s="119"/>
    </row>
  </sheetData>
  <mergeCells count="2">
    <mergeCell ref="A1:E1"/>
    <mergeCell ref="A2:C2"/>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7BA8A-59C9-4DCA-990E-02B1DDFEB4B0}">
  <sheetPr>
    <tabColor rgb="FFFF0000"/>
  </sheetPr>
  <dimension ref="A1:IV111"/>
  <sheetViews>
    <sheetView workbookViewId="0">
      <selection sqref="A1:G1"/>
    </sheetView>
  </sheetViews>
  <sheetFormatPr defaultColWidth="11.5546875" defaultRowHeight="14.4" zeroHeight="1" x14ac:dyDescent="0.3"/>
  <cols>
    <col min="1" max="1" width="5.44140625" style="18" customWidth="1"/>
    <col min="2" max="2" width="37" style="18" customWidth="1"/>
    <col min="3" max="3" width="40" style="18" customWidth="1"/>
    <col min="4" max="4" width="19.5546875" style="18" customWidth="1"/>
    <col min="5" max="5" width="17.5546875" style="30" customWidth="1"/>
    <col min="6" max="6" width="17.77734375" style="30" customWidth="1"/>
    <col min="7" max="7" width="1.5546875" style="30" customWidth="1"/>
    <col min="8" max="8" width="2.44140625" style="18" customWidth="1"/>
    <col min="9" max="9" width="43.21875" style="18" bestFit="1" customWidth="1"/>
    <col min="10" max="10" width="11.5546875" style="18" customWidth="1"/>
  </cols>
  <sheetData>
    <row r="1" spans="1:8" s="18" customFormat="1" ht="18" customHeight="1" x14ac:dyDescent="0.25">
      <c r="A1" s="1074" t="s">
        <v>633</v>
      </c>
      <c r="B1" s="1075"/>
      <c r="C1" s="1075"/>
      <c r="D1" s="1075"/>
      <c r="E1" s="1075"/>
      <c r="F1" s="1075"/>
      <c r="G1" s="1075"/>
      <c r="H1" s="425"/>
    </row>
    <row r="2" spans="1:8" s="18" customFormat="1" ht="15.75" customHeight="1" x14ac:dyDescent="0.25">
      <c r="A2" s="981" t="s">
        <v>435</v>
      </c>
      <c r="B2" s="981"/>
      <c r="C2" s="981"/>
      <c r="D2" s="627"/>
      <c r="E2" s="627"/>
      <c r="F2" s="627"/>
      <c r="G2" s="627"/>
      <c r="H2" s="427"/>
    </row>
    <row r="3" spans="1:8" s="18" customFormat="1" ht="15.75" customHeight="1" x14ac:dyDescent="0.25">
      <c r="A3" s="19" t="s">
        <v>436</v>
      </c>
      <c r="B3" s="40"/>
      <c r="C3" s="40"/>
      <c r="E3" s="30"/>
      <c r="F3" s="30"/>
      <c r="G3" s="30"/>
      <c r="H3" s="427"/>
    </row>
    <row r="4" spans="1:8" s="18" customFormat="1" ht="15.75" customHeight="1" x14ac:dyDescent="0.25">
      <c r="A4" s="19" t="s">
        <v>693</v>
      </c>
      <c r="B4" s="40"/>
      <c r="C4" s="40"/>
      <c r="E4" s="30"/>
      <c r="F4" s="30"/>
      <c r="G4" s="30"/>
      <c r="H4" s="427"/>
    </row>
    <row r="5" spans="1:8" s="18" customFormat="1" ht="52.5" customHeight="1" x14ac:dyDescent="0.25">
      <c r="A5" s="426"/>
      <c r="B5" s="1079" t="s">
        <v>322</v>
      </c>
      <c r="C5" s="1079"/>
      <c r="D5" s="1079"/>
      <c r="E5" s="1079"/>
      <c r="F5" s="1079"/>
      <c r="G5" s="1080"/>
      <c r="H5" s="427"/>
    </row>
    <row r="6" spans="1:8" s="18" customFormat="1" ht="13.2" x14ac:dyDescent="0.25">
      <c r="A6" s="426"/>
      <c r="B6" s="1079"/>
      <c r="C6" s="1079"/>
      <c r="D6" s="1079"/>
      <c r="E6" s="1079"/>
      <c r="F6" s="1079"/>
      <c r="G6" s="1080"/>
      <c r="H6" s="427"/>
    </row>
    <row r="7" spans="1:8" s="18" customFormat="1" ht="24" customHeight="1" x14ac:dyDescent="0.25">
      <c r="A7" s="426"/>
      <c r="B7" s="428"/>
      <c r="C7" s="1069" t="s">
        <v>71</v>
      </c>
      <c r="D7" s="1070"/>
      <c r="E7" s="429" t="s">
        <v>707</v>
      </c>
      <c r="F7" s="30"/>
      <c r="G7" s="80"/>
      <c r="H7" s="427"/>
    </row>
    <row r="8" spans="1:8" s="18" customFormat="1" ht="13.2" x14ac:dyDescent="0.25">
      <c r="A8" s="426"/>
      <c r="B8" s="430"/>
      <c r="C8" s="431"/>
      <c r="E8" s="52" t="s">
        <v>72</v>
      </c>
      <c r="F8" s="30"/>
      <c r="G8" s="80"/>
      <c r="H8" s="427"/>
    </row>
    <row r="9" spans="1:8" s="18" customFormat="1" ht="13.2" x14ac:dyDescent="0.25">
      <c r="A9" s="426"/>
      <c r="B9" s="432">
        <v>1</v>
      </c>
      <c r="C9" s="1071" t="s">
        <v>73</v>
      </c>
      <c r="D9" s="1071"/>
      <c r="E9" s="356">
        <f>E26</f>
        <v>0</v>
      </c>
      <c r="F9" s="30"/>
      <c r="G9" s="433"/>
      <c r="H9" s="427"/>
    </row>
    <row r="10" spans="1:8" s="18" customFormat="1" ht="13.2" x14ac:dyDescent="0.25">
      <c r="A10" s="426"/>
      <c r="B10" s="432">
        <f>B9+1</f>
        <v>2</v>
      </c>
      <c r="C10" s="1072" t="s">
        <v>175</v>
      </c>
      <c r="D10" s="1073"/>
      <c r="E10" s="356" t="e">
        <f>MAX(0,E35-E26)</f>
        <v>#DIV/0!</v>
      </c>
      <c r="F10" s="30"/>
      <c r="G10" s="433"/>
      <c r="H10" s="427"/>
    </row>
    <row r="11" spans="1:8" s="18" customFormat="1" ht="13.2" x14ac:dyDescent="0.25">
      <c r="A11" s="426"/>
      <c r="B11" s="432">
        <f>B10+1</f>
        <v>3</v>
      </c>
      <c r="C11" s="1071" t="s">
        <v>74</v>
      </c>
      <c r="D11" s="1071"/>
      <c r="E11" s="356">
        <f>F47</f>
        <v>0</v>
      </c>
      <c r="F11" s="30"/>
      <c r="G11" s="80"/>
      <c r="H11" s="427"/>
    </row>
    <row r="12" spans="1:8" s="18" customFormat="1" ht="13.2" x14ac:dyDescent="0.25">
      <c r="A12" s="426"/>
      <c r="B12" s="432">
        <f>B11+1</f>
        <v>4</v>
      </c>
      <c r="C12" s="1071" t="s">
        <v>75</v>
      </c>
      <c r="D12" s="1071"/>
      <c r="E12" s="356">
        <f>E60</f>
        <v>0</v>
      </c>
      <c r="F12" s="30"/>
      <c r="G12" s="80"/>
      <c r="H12" s="427"/>
    </row>
    <row r="13" spans="1:8" s="18" customFormat="1" ht="13.2" x14ac:dyDescent="0.25">
      <c r="A13" s="426"/>
      <c r="B13" s="432">
        <f>B12+1</f>
        <v>5</v>
      </c>
      <c r="C13" s="1071" t="s">
        <v>76</v>
      </c>
      <c r="D13" s="1071"/>
      <c r="E13" s="356">
        <f>E71</f>
        <v>0</v>
      </c>
      <c r="F13" s="30"/>
      <c r="G13" s="80"/>
      <c r="H13" s="427"/>
    </row>
    <row r="14" spans="1:8" s="18" customFormat="1" ht="13.2" x14ac:dyDescent="0.25">
      <c r="A14" s="426"/>
      <c r="B14" s="432">
        <v>6</v>
      </c>
      <c r="C14" s="1071" t="s">
        <v>276</v>
      </c>
      <c r="D14" s="1071"/>
      <c r="E14" s="356">
        <f>F87</f>
        <v>0</v>
      </c>
      <c r="F14" s="30"/>
      <c r="G14" s="434"/>
      <c r="H14" s="427"/>
    </row>
    <row r="15" spans="1:8" s="18" customFormat="1" ht="13.2" x14ac:dyDescent="0.25">
      <c r="A15" s="426"/>
      <c r="B15" s="430"/>
      <c r="C15" s="431"/>
      <c r="D15" s="431"/>
      <c r="E15" s="431"/>
      <c r="F15" s="30"/>
      <c r="G15" s="434"/>
      <c r="H15" s="427"/>
    </row>
    <row r="16" spans="1:8" s="18" customFormat="1" ht="13.2" x14ac:dyDescent="0.25">
      <c r="A16" s="426"/>
      <c r="B16" s="430"/>
      <c r="C16" s="435" t="s">
        <v>137</v>
      </c>
      <c r="E16" s="867" t="e">
        <f>SUM(E9:E14)</f>
        <v>#DIV/0!</v>
      </c>
      <c r="F16" s="30"/>
      <c r="G16" s="80"/>
      <c r="H16" s="427"/>
    </row>
    <row r="17" spans="1:256" s="18" customFormat="1" x14ac:dyDescent="0.3">
      <c r="A17" s="426"/>
      <c r="B17" s="430"/>
      <c r="G17" s="433"/>
      <c r="H17" s="42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s="18" customFormat="1" x14ac:dyDescent="0.3">
      <c r="A18" s="426"/>
      <c r="B18" s="436"/>
      <c r="C18" s="437"/>
      <c r="D18" s="71"/>
      <c r="E18" s="437"/>
      <c r="F18" s="71"/>
      <c r="G18" s="438"/>
      <c r="H18" s="427"/>
      <c r="I18" s="30"/>
      <c r="J18" s="30"/>
      <c r="K18" s="30"/>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s="18" customFormat="1" x14ac:dyDescent="0.3">
      <c r="A19" s="426"/>
      <c r="B19" s="431"/>
      <c r="C19" s="431"/>
      <c r="D19" s="431"/>
      <c r="E19" s="431"/>
      <c r="F19" s="431"/>
      <c r="G19" s="30"/>
      <c r="H19" s="427"/>
      <c r="I19" s="30"/>
      <c r="J19" s="30"/>
      <c r="K19" s="30"/>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18" customFormat="1" x14ac:dyDescent="0.3">
      <c r="A20" s="426"/>
      <c r="B20" s="1076" t="s">
        <v>154</v>
      </c>
      <c r="C20" s="1077"/>
      <c r="D20" s="1077"/>
      <c r="E20" s="1077"/>
      <c r="F20" s="1077"/>
      <c r="G20" s="1078"/>
      <c r="I20" s="30"/>
      <c r="J20" s="30"/>
      <c r="K20" s="3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18" customFormat="1" ht="19.350000000000001" customHeight="1" x14ac:dyDescent="0.3">
      <c r="A21" s="426"/>
      <c r="B21" s="439"/>
      <c r="C21" s="440"/>
      <c r="D21" s="441" t="s">
        <v>139</v>
      </c>
      <c r="E21" s="441" t="s">
        <v>77</v>
      </c>
      <c r="G21" s="50"/>
      <c r="H21" s="427"/>
      <c r="I21" s="30"/>
      <c r="J21" s="30"/>
      <c r="K21" s="30"/>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18" customFormat="1" ht="30.6" customHeight="1" x14ac:dyDescent="0.3">
      <c r="A22" s="426"/>
      <c r="B22" s="442"/>
      <c r="C22" s="443" t="s">
        <v>153</v>
      </c>
      <c r="D22" s="444">
        <f>'3.1 Asset Shocks'!M14</f>
        <v>0</v>
      </c>
      <c r="E22" s="445">
        <f>'3.1 Asset Shocks'!M15</f>
        <v>0</v>
      </c>
      <c r="G22" s="50"/>
      <c r="H22" s="427"/>
      <c r="I22" s="30"/>
      <c r="J22" s="30"/>
      <c r="K22" s="30"/>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18" customFormat="1" x14ac:dyDescent="0.3">
      <c r="A23" s="426"/>
      <c r="B23" s="442"/>
      <c r="C23" s="443" t="s">
        <v>151</v>
      </c>
      <c r="D23" s="444">
        <f>'3.2 Liability Shocks'!L14</f>
        <v>0</v>
      </c>
      <c r="E23" s="444">
        <f>'3.2 Liability Shocks'!L15</f>
        <v>0</v>
      </c>
      <c r="G23" s="50"/>
      <c r="H23" s="427"/>
      <c r="I23" s="30"/>
      <c r="J23" s="30"/>
      <c r="K23" s="30"/>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s="18" customFormat="1" x14ac:dyDescent="0.3">
      <c r="A24" s="426"/>
      <c r="B24" s="442"/>
      <c r="C24" s="446" t="s">
        <v>152</v>
      </c>
      <c r="D24" s="447">
        <f>D22-D23</f>
        <v>0</v>
      </c>
      <c r="E24" s="447">
        <f>E22-E23</f>
        <v>0</v>
      </c>
      <c r="G24" s="50"/>
      <c r="H24" s="427"/>
      <c r="I24" s="30"/>
      <c r="J24" s="30"/>
      <c r="K24" s="30"/>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s="18" customFormat="1" x14ac:dyDescent="0.3">
      <c r="A25" s="426"/>
      <c r="B25" s="442"/>
      <c r="C25" s="119"/>
      <c r="D25" s="448"/>
      <c r="E25" s="449"/>
      <c r="F25" s="119"/>
      <c r="G25" s="450"/>
      <c r="H25" s="427"/>
      <c r="I25" s="30"/>
      <c r="J25" s="30"/>
      <c r="K25" s="30"/>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s="18" customFormat="1" ht="18.600000000000001" customHeight="1" x14ac:dyDescent="0.3">
      <c r="A26" s="426"/>
      <c r="B26" s="442"/>
      <c r="D26" s="451" t="s">
        <v>156</v>
      </c>
      <c r="E26" s="874">
        <f>IF(D24&lt;E24,ABS(D24),ABS(E24))</f>
        <v>0</v>
      </c>
      <c r="F26" s="875" t="str">
        <f>IF(E26=ABS(D24),"Up shock","Down shock")</f>
        <v>Up shock</v>
      </c>
      <c r="G26" s="50"/>
      <c r="H26" s="427"/>
      <c r="I26" s="30"/>
      <c r="J26" s="30"/>
      <c r="K26" s="30"/>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s="18" customFormat="1" x14ac:dyDescent="0.3">
      <c r="A27" s="426"/>
      <c r="B27" s="452"/>
      <c r="C27" s="453"/>
      <c r="D27" s="453"/>
      <c r="E27" s="454"/>
      <c r="F27" s="453"/>
      <c r="G27" s="455"/>
      <c r="H27" s="427"/>
      <c r="I27" s="30"/>
      <c r="J27" s="30"/>
      <c r="K27" s="30"/>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s="18" customFormat="1" x14ac:dyDescent="0.3">
      <c r="A28" s="426"/>
      <c r="B28" s="431"/>
      <c r="C28" s="431"/>
      <c r="D28" s="431"/>
      <c r="E28" s="456"/>
      <c r="F28" s="431"/>
      <c r="G28" s="457"/>
      <c r="H28" s="427"/>
      <c r="I28" s="30"/>
      <c r="J28" s="30"/>
      <c r="K28" s="30"/>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s="18" customFormat="1" x14ac:dyDescent="0.3">
      <c r="A29" s="426"/>
      <c r="B29" s="1076" t="s">
        <v>155</v>
      </c>
      <c r="C29" s="1077"/>
      <c r="D29" s="1077"/>
      <c r="E29" s="1077"/>
      <c r="F29" s="1077"/>
      <c r="G29" s="1078"/>
      <c r="H29" s="427"/>
      <c r="I29" s="30"/>
      <c r="J29" s="30"/>
      <c r="K29" s="30"/>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s="18" customFormat="1" ht="18" customHeight="1" x14ac:dyDescent="0.3">
      <c r="A30" s="426"/>
      <c r="B30" s="439"/>
      <c r="C30" s="440"/>
      <c r="D30" s="441" t="s">
        <v>139</v>
      </c>
      <c r="E30" s="441" t="s">
        <v>77</v>
      </c>
      <c r="G30" s="50"/>
      <c r="H30" s="427"/>
      <c r="I30" s="30"/>
      <c r="J30" s="30"/>
      <c r="K30" s="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s="18" customFormat="1" ht="26.4" x14ac:dyDescent="0.3">
      <c r="A31" s="426"/>
      <c r="B31" s="442"/>
      <c r="C31" s="443" t="s">
        <v>174</v>
      </c>
      <c r="D31" s="444" t="e">
        <f>'3.1 Asset Shocks'!M500</f>
        <v>#DIV/0!</v>
      </c>
      <c r="E31" s="445" t="e">
        <f>'3.1 Asset Shocks'!M501</f>
        <v>#DIV/0!</v>
      </c>
      <c r="G31" s="50"/>
      <c r="H31" s="427"/>
      <c r="I31" s="30"/>
      <c r="J31" s="30"/>
      <c r="K31" s="30"/>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s="18" customFormat="1" ht="35.1" customHeight="1" x14ac:dyDescent="0.3">
      <c r="A32" s="426"/>
      <c r="B32" s="442"/>
      <c r="C32" s="443" t="s">
        <v>151</v>
      </c>
      <c r="D32" s="444">
        <f>'3.2 Liability Shocks'!L14</f>
        <v>0</v>
      </c>
      <c r="E32" s="444">
        <f>'3.2 Liability Shocks'!L15</f>
        <v>0</v>
      </c>
      <c r="G32" s="50"/>
      <c r="H32" s="427"/>
      <c r="I32" s="30"/>
      <c r="J32" s="30"/>
      <c r="K32" s="30"/>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s="18" customFormat="1" ht="35.549999999999997" customHeight="1" x14ac:dyDescent="0.3">
      <c r="A33" s="426"/>
      <c r="B33" s="442"/>
      <c r="C33" s="446" t="s">
        <v>152</v>
      </c>
      <c r="D33" s="447" t="e">
        <f>D31-D32</f>
        <v>#DIV/0!</v>
      </c>
      <c r="E33" s="447" t="e">
        <f>E31-E32</f>
        <v>#DIV/0!</v>
      </c>
      <c r="G33" s="50"/>
      <c r="H33" s="427"/>
      <c r="I33" s="30"/>
      <c r="J33" s="30"/>
      <c r="K33" s="30"/>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s="18" customFormat="1" ht="18.600000000000001" customHeight="1" x14ac:dyDescent="0.3">
      <c r="A34" s="426"/>
      <c r="B34" s="442"/>
      <c r="C34" s="119"/>
      <c r="D34" s="448"/>
      <c r="E34" s="449"/>
      <c r="F34" s="119"/>
      <c r="G34" s="450"/>
      <c r="H34" s="427"/>
      <c r="I34" s="30"/>
      <c r="J34" s="30"/>
      <c r="K34" s="30"/>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s="18" customFormat="1" ht="20.100000000000001" customHeight="1" x14ac:dyDescent="0.3">
      <c r="A35" s="426"/>
      <c r="B35" s="452"/>
      <c r="C35" s="56"/>
      <c r="D35" s="458" t="s">
        <v>78</v>
      </c>
      <c r="E35" s="876" t="e">
        <f>IF(D33&lt;E33,ABS(D33),ABS(E33))</f>
        <v>#DIV/0!</v>
      </c>
      <c r="F35" s="875" t="e">
        <f>IF(E35=ABS(D33),"Up shock","Down shock")</f>
        <v>#DIV/0!</v>
      </c>
      <c r="G35" s="459"/>
      <c r="H35" s="427"/>
      <c r="I35" s="30"/>
      <c r="J35" s="30"/>
      <c r="K35" s="30"/>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s="18" customFormat="1" ht="21.6" customHeight="1" x14ac:dyDescent="0.3">
      <c r="A36" s="426"/>
      <c r="B36" s="431"/>
      <c r="C36" s="431"/>
      <c r="D36" s="431"/>
      <c r="E36" s="456"/>
      <c r="F36" s="431"/>
      <c r="G36" s="30"/>
      <c r="H36" s="427"/>
      <c r="I36" s="30"/>
      <c r="J36" s="30"/>
      <c r="K36" s="30"/>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s="18" customFormat="1" x14ac:dyDescent="0.3">
      <c r="A37" s="426"/>
      <c r="B37" s="1066" t="s">
        <v>79</v>
      </c>
      <c r="C37" s="1067"/>
      <c r="D37" s="1067"/>
      <c r="E37" s="1067"/>
      <c r="F37" s="1067"/>
      <c r="G37" s="1068"/>
      <c r="H37" s="427"/>
      <c r="I37" s="30"/>
      <c r="J37" s="30"/>
      <c r="K37" s="30"/>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s="18" customFormat="1" x14ac:dyDescent="0.3">
      <c r="A38" s="426"/>
      <c r="B38" s="54"/>
      <c r="D38" s="30"/>
      <c r="E38" s="30"/>
      <c r="G38" s="460"/>
      <c r="H38" s="427"/>
      <c r="I38" s="30"/>
      <c r="J38" s="30"/>
      <c r="K38" s="30"/>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s="18" customFormat="1" ht="16.5" customHeight="1" x14ac:dyDescent="0.3">
      <c r="A39" s="426"/>
      <c r="B39" s="1062" t="s">
        <v>80</v>
      </c>
      <c r="C39" s="1063"/>
      <c r="D39" s="1063"/>
      <c r="E39" s="1063"/>
      <c r="F39" s="1064"/>
      <c r="G39" s="50"/>
      <c r="H39" s="427"/>
      <c r="I39" s="30"/>
      <c r="J39" s="30"/>
      <c r="K39" s="30"/>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s="18" customFormat="1" x14ac:dyDescent="0.3">
      <c r="A40" s="426"/>
      <c r="B40" s="442"/>
      <c r="C40" s="431"/>
      <c r="D40" s="431"/>
      <c r="E40" s="431"/>
      <c r="G40" s="460"/>
      <c r="H40" s="427"/>
      <c r="I40" s="30"/>
      <c r="J40" s="30"/>
      <c r="K40" s="3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s="18" customFormat="1" ht="34.35" customHeight="1" x14ac:dyDescent="0.3">
      <c r="A41" s="426"/>
      <c r="B41" s="1065" t="s">
        <v>81</v>
      </c>
      <c r="C41" s="1065"/>
      <c r="D41" s="97" t="s">
        <v>279</v>
      </c>
      <c r="E41" s="97" t="s">
        <v>278</v>
      </c>
      <c r="F41" s="97" t="s">
        <v>277</v>
      </c>
      <c r="G41" s="50"/>
      <c r="H41" s="427"/>
      <c r="I41" s="30"/>
      <c r="J41" s="30"/>
      <c r="K41" s="30"/>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s="18" customFormat="1" x14ac:dyDescent="0.3">
      <c r="A42" s="426"/>
      <c r="B42" s="1061"/>
      <c r="C42" s="1061"/>
      <c r="D42" s="352" t="s">
        <v>72</v>
      </c>
      <c r="E42" s="352" t="s">
        <v>82</v>
      </c>
      <c r="F42" s="352" t="s">
        <v>72</v>
      </c>
      <c r="G42" s="50"/>
      <c r="H42" s="427"/>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s="18" customFormat="1" ht="34.35" customHeight="1" x14ac:dyDescent="0.3">
      <c r="A43" s="426"/>
      <c r="B43" s="1061" t="str">
        <f>'Market Consistent Balance Sheet'!C16</f>
        <v>Ordinary shares of a company (that is not a related party) listed on a licensed stock exchange</v>
      </c>
      <c r="C43" s="1061"/>
      <c r="D43" s="461">
        <f>'Market Consistent Balance Sheet'!K16</f>
        <v>0</v>
      </c>
      <c r="E43" s="462">
        <v>0.35</v>
      </c>
      <c r="F43" s="463">
        <f>D43*E43</f>
        <v>0</v>
      </c>
      <c r="G43" s="50"/>
      <c r="H43" s="427"/>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s="18" customFormat="1" ht="34.35" customHeight="1" x14ac:dyDescent="0.3">
      <c r="A44" s="426"/>
      <c r="B44" s="1061" t="str">
        <f>'Market Consistent Balance Sheet'!C61</f>
        <v>Investments in related parties, listed on a licensed stock exchange, excluding prudentially regulated financial institutions</v>
      </c>
      <c r="C44" s="1061"/>
      <c r="D44" s="461">
        <f>'Market Consistent Balance Sheet'!K61</f>
        <v>0</v>
      </c>
      <c r="E44" s="462">
        <v>0.35</v>
      </c>
      <c r="F44" s="463">
        <f>D44*E44</f>
        <v>0</v>
      </c>
      <c r="G44" s="50"/>
      <c r="H44" s="427"/>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s="18" customFormat="1" ht="33" customHeight="1" x14ac:dyDescent="0.3">
      <c r="A45" s="464"/>
      <c r="B45" s="1061" t="str">
        <f>'Market Consistent Balance Sheet'!C64</f>
        <v>Unlisted shares and corporate debt investments (except investments in related parties)-held in shareholders' fund</v>
      </c>
      <c r="C45" s="1061"/>
      <c r="D45" s="461">
        <f>'Market Consistent Balance Sheet'!K64</f>
        <v>0</v>
      </c>
      <c r="E45" s="462">
        <v>0.45</v>
      </c>
      <c r="F45" s="463">
        <f>D45*E45</f>
        <v>0</v>
      </c>
      <c r="G45" s="50"/>
      <c r="H45" s="427"/>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s="18" customFormat="1" x14ac:dyDescent="0.3">
      <c r="A46" s="426"/>
      <c r="B46" s="465"/>
      <c r="D46" s="53"/>
      <c r="F46" s="383"/>
      <c r="G46" s="460"/>
      <c r="H46" s="427"/>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s="18" customFormat="1" x14ac:dyDescent="0.3">
      <c r="A47" s="426"/>
      <c r="B47" s="54"/>
      <c r="D47" s="466" t="s">
        <v>83</v>
      </c>
      <c r="F47" s="874">
        <f>SUM(F43:F45)</f>
        <v>0</v>
      </c>
      <c r="G47" s="50"/>
      <c r="H47" s="42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s="18" customFormat="1" x14ac:dyDescent="0.3">
      <c r="A48" s="426"/>
      <c r="B48" s="66"/>
      <c r="C48" s="56"/>
      <c r="D48" s="467"/>
      <c r="E48" s="467"/>
      <c r="F48" s="56"/>
      <c r="G48" s="468"/>
      <c r="H48" s="427"/>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8" s="18" customFormat="1" ht="13.2" x14ac:dyDescent="0.25">
      <c r="A49" s="426"/>
      <c r="B49" s="431"/>
      <c r="C49" s="431"/>
      <c r="D49" s="431"/>
      <c r="E49" s="431"/>
      <c r="F49" s="431"/>
      <c r="G49" s="30"/>
      <c r="H49" s="427"/>
    </row>
    <row r="50" spans="1:8" s="18" customFormat="1" ht="13.2" x14ac:dyDescent="0.25">
      <c r="A50" s="426"/>
      <c r="B50" s="1066" t="s">
        <v>84</v>
      </c>
      <c r="C50" s="1067"/>
      <c r="D50" s="1067"/>
      <c r="E50" s="1067"/>
      <c r="F50" s="1067"/>
      <c r="G50" s="1068"/>
      <c r="H50" s="427"/>
    </row>
    <row r="51" spans="1:8" s="18" customFormat="1" ht="13.2" x14ac:dyDescent="0.25">
      <c r="A51" s="426"/>
      <c r="B51" s="54"/>
      <c r="D51" s="30"/>
      <c r="E51" s="30"/>
      <c r="G51" s="460"/>
      <c r="H51" s="427"/>
    </row>
    <row r="52" spans="1:8" s="18" customFormat="1" ht="24.6" customHeight="1" x14ac:dyDescent="0.25">
      <c r="A52" s="426"/>
      <c r="B52" s="1062" t="s">
        <v>85</v>
      </c>
      <c r="C52" s="1063"/>
      <c r="D52" s="1063"/>
      <c r="E52" s="1064"/>
      <c r="G52" s="50"/>
      <c r="H52" s="427"/>
    </row>
    <row r="53" spans="1:8" s="18" customFormat="1" ht="13.2" x14ac:dyDescent="0.25">
      <c r="A53" s="426"/>
      <c r="B53" s="442"/>
      <c r="C53" s="431"/>
      <c r="D53" s="431"/>
      <c r="E53" s="469"/>
      <c r="G53" s="460"/>
      <c r="H53" s="427"/>
    </row>
    <row r="54" spans="1:8" s="18" customFormat="1" ht="26.4" x14ac:dyDescent="0.25">
      <c r="A54" s="426"/>
      <c r="B54" s="470" t="s">
        <v>81</v>
      </c>
      <c r="C54" s="441" t="s">
        <v>280</v>
      </c>
      <c r="D54" s="428" t="s">
        <v>281</v>
      </c>
      <c r="E54" s="97" t="s">
        <v>277</v>
      </c>
      <c r="G54" s="50"/>
      <c r="H54" s="427"/>
    </row>
    <row r="55" spans="1:8" s="18" customFormat="1" ht="20.55" customHeight="1" x14ac:dyDescent="0.25">
      <c r="A55" s="426"/>
      <c r="B55" s="471"/>
      <c r="C55" s="472" t="s">
        <v>72</v>
      </c>
      <c r="D55" s="472" t="s">
        <v>82</v>
      </c>
      <c r="E55" s="473" t="s">
        <v>72</v>
      </c>
      <c r="G55" s="50"/>
      <c r="H55" s="427"/>
    </row>
    <row r="56" spans="1:8" s="18" customFormat="1" ht="29.55" customHeight="1" x14ac:dyDescent="0.25">
      <c r="A56" s="426"/>
      <c r="B56" s="474" t="str">
        <f>'Market Consistent Balance Sheet'!C58</f>
        <v xml:space="preserve">Freehold land and buildings occupied by the insurer </v>
      </c>
      <c r="C56" s="475">
        <f>'Market Consistent Balance Sheet'!K58</f>
        <v>0</v>
      </c>
      <c r="D56" s="476">
        <v>0.25</v>
      </c>
      <c r="E56" s="477">
        <f>D56*C56</f>
        <v>0</v>
      </c>
      <c r="G56" s="50"/>
      <c r="H56" s="427"/>
    </row>
    <row r="57" spans="1:8" s="18" customFormat="1" ht="26.4" x14ac:dyDescent="0.25">
      <c r="A57" s="426"/>
      <c r="B57" s="478" t="str">
        <f>'Market Consistent Balance Sheet'!C59</f>
        <v>Freehold land and buildings held for investment purposes</v>
      </c>
      <c r="C57" s="479">
        <f>'Market Consistent Balance Sheet'!K59</f>
        <v>0</v>
      </c>
      <c r="D57" s="480">
        <v>0.25</v>
      </c>
      <c r="E57" s="481">
        <f>D57*C57</f>
        <v>0</v>
      </c>
      <c r="G57" s="50"/>
      <c r="H57" s="427"/>
    </row>
    <row r="58" spans="1:8" s="18" customFormat="1" ht="13.2" x14ac:dyDescent="0.25">
      <c r="A58" s="426"/>
      <c r="B58" s="783" t="s">
        <v>714</v>
      </c>
      <c r="C58" s="479">
        <f>'Market Consistent Balance Sheet'!K60</f>
        <v>0</v>
      </c>
      <c r="D58" s="480">
        <v>0.3</v>
      </c>
      <c r="E58" s="481">
        <f>D58*C58</f>
        <v>0</v>
      </c>
      <c r="G58" s="50"/>
      <c r="H58" s="427"/>
    </row>
    <row r="59" spans="1:8" s="18" customFormat="1" ht="13.2" x14ac:dyDescent="0.25">
      <c r="A59" s="426"/>
      <c r="B59" s="465"/>
      <c r="C59" s="53"/>
      <c r="E59" s="383"/>
      <c r="G59" s="460"/>
      <c r="H59" s="427"/>
    </row>
    <row r="60" spans="1:8" s="18" customFormat="1" ht="13.2" x14ac:dyDescent="0.25">
      <c r="A60" s="426"/>
      <c r="B60" s="54"/>
      <c r="C60" s="466" t="s">
        <v>75</v>
      </c>
      <c r="E60" s="874">
        <f>SUM(E56:E58)</f>
        <v>0</v>
      </c>
      <c r="G60" s="50"/>
      <c r="H60" s="427"/>
    </row>
    <row r="61" spans="1:8" s="18" customFormat="1" ht="13.2" x14ac:dyDescent="0.25">
      <c r="A61" s="426"/>
      <c r="B61" s="55"/>
      <c r="C61" s="56"/>
      <c r="D61" s="467"/>
      <c r="E61" s="467"/>
      <c r="F61" s="56"/>
      <c r="G61" s="468"/>
      <c r="H61" s="427"/>
    </row>
    <row r="62" spans="1:8" s="18" customFormat="1" ht="13.2" x14ac:dyDescent="0.25">
      <c r="A62" s="426"/>
      <c r="B62" s="51"/>
      <c r="D62" s="30"/>
      <c r="E62" s="30"/>
      <c r="G62" s="30"/>
      <c r="H62" s="427"/>
    </row>
    <row r="63" spans="1:8" s="18" customFormat="1" ht="13.2" x14ac:dyDescent="0.25">
      <c r="A63" s="426"/>
      <c r="B63" s="1066" t="s">
        <v>86</v>
      </c>
      <c r="C63" s="1067"/>
      <c r="D63" s="1067"/>
      <c r="E63" s="1067"/>
      <c r="F63" s="1067"/>
      <c r="G63" s="1068"/>
      <c r="H63" s="427"/>
    </row>
    <row r="64" spans="1:8" s="18" customFormat="1" ht="13.2" x14ac:dyDescent="0.25">
      <c r="A64" s="426"/>
      <c r="B64" s="54"/>
      <c r="D64" s="30"/>
      <c r="E64" s="30"/>
      <c r="G64" s="460"/>
      <c r="H64" s="427"/>
    </row>
    <row r="65" spans="1:8" s="18" customFormat="1" ht="23.55" customHeight="1" x14ac:dyDescent="0.25">
      <c r="A65" s="426"/>
      <c r="B65" s="1062" t="s">
        <v>87</v>
      </c>
      <c r="C65" s="1063"/>
      <c r="D65" s="1063"/>
      <c r="E65" s="1064"/>
      <c r="G65" s="50"/>
      <c r="H65" s="427"/>
    </row>
    <row r="66" spans="1:8" s="18" customFormat="1" ht="13.2" x14ac:dyDescent="0.25">
      <c r="A66" s="426"/>
      <c r="B66" s="442"/>
      <c r="C66" s="431"/>
      <c r="D66" s="431"/>
      <c r="E66" s="431"/>
      <c r="G66" s="460"/>
      <c r="H66" s="427"/>
    </row>
    <row r="67" spans="1:8" s="18" customFormat="1" ht="26.4" x14ac:dyDescent="0.25">
      <c r="A67" s="426"/>
      <c r="B67" s="482" t="s">
        <v>81</v>
      </c>
      <c r="C67" s="483" t="s">
        <v>282</v>
      </c>
      <c r="D67" s="483" t="s">
        <v>283</v>
      </c>
      <c r="E67" s="484" t="s">
        <v>138</v>
      </c>
      <c r="G67" s="50"/>
      <c r="H67" s="427"/>
    </row>
    <row r="68" spans="1:8" s="18" customFormat="1" ht="13.2" x14ac:dyDescent="0.25">
      <c r="A68" s="426"/>
      <c r="B68" s="471"/>
      <c r="C68" s="472" t="s">
        <v>72</v>
      </c>
      <c r="D68" s="472" t="s">
        <v>82</v>
      </c>
      <c r="E68" s="473" t="s">
        <v>72</v>
      </c>
      <c r="G68" s="50"/>
      <c r="H68" s="427"/>
    </row>
    <row r="69" spans="1:8" s="18" customFormat="1" ht="45" customHeight="1" x14ac:dyDescent="0.25">
      <c r="A69" s="426"/>
      <c r="B69" s="478" t="str">
        <f>'Market Consistent Balance Sheet'!C67</f>
        <v>Gold kept in safe custody in a licensed commercial bank or a licensed specialized bank</v>
      </c>
      <c r="C69" s="485">
        <f>'Market Consistent Balance Sheet'!K67</f>
        <v>0</v>
      </c>
      <c r="D69" s="480">
        <v>0.15</v>
      </c>
      <c r="E69" s="486">
        <f>C69*D69</f>
        <v>0</v>
      </c>
      <c r="G69" s="50"/>
      <c r="H69" s="427"/>
    </row>
    <row r="70" spans="1:8" s="18" customFormat="1" ht="13.2" x14ac:dyDescent="0.25">
      <c r="A70" s="426"/>
      <c r="B70" s="465"/>
      <c r="C70" s="53"/>
      <c r="E70" s="383"/>
      <c r="G70" s="460"/>
      <c r="H70" s="427"/>
    </row>
    <row r="71" spans="1:8" s="18" customFormat="1" ht="13.2" x14ac:dyDescent="0.25">
      <c r="A71" s="426"/>
      <c r="B71" s="54"/>
      <c r="C71" s="466" t="s">
        <v>138</v>
      </c>
      <c r="E71" s="875">
        <f>E69</f>
        <v>0</v>
      </c>
      <c r="G71" s="50"/>
      <c r="H71" s="427"/>
    </row>
    <row r="72" spans="1:8" s="18" customFormat="1" ht="13.2" x14ac:dyDescent="0.25">
      <c r="A72" s="487"/>
      <c r="B72" s="55"/>
      <c r="C72" s="56"/>
      <c r="D72" s="467"/>
      <c r="E72" s="467"/>
      <c r="F72" s="56"/>
      <c r="G72" s="468"/>
      <c r="H72" s="488"/>
    </row>
    <row r="73" spans="1:8" s="18" customFormat="1" ht="13.2" x14ac:dyDescent="0.25">
      <c r="A73" s="426"/>
      <c r="E73" s="30"/>
      <c r="F73" s="30"/>
      <c r="G73" s="30"/>
      <c r="H73" s="427"/>
    </row>
    <row r="74" spans="1:8" s="18" customFormat="1" ht="13.2" x14ac:dyDescent="0.25">
      <c r="A74" s="426"/>
      <c r="B74" s="1066" t="s">
        <v>292</v>
      </c>
      <c r="C74" s="1067"/>
      <c r="D74" s="1067"/>
      <c r="E74" s="1067"/>
      <c r="F74" s="1067"/>
      <c r="G74" s="1068"/>
      <c r="H74" s="427"/>
    </row>
    <row r="75" spans="1:8" s="18" customFormat="1" ht="13.2" x14ac:dyDescent="0.25">
      <c r="A75" s="426"/>
      <c r="B75" s="54"/>
      <c r="D75" s="30"/>
      <c r="E75" s="30"/>
      <c r="G75" s="460"/>
      <c r="H75" s="427"/>
    </row>
    <row r="76" spans="1:8" s="18" customFormat="1" ht="16.5" customHeight="1" x14ac:dyDescent="0.25">
      <c r="A76" s="426"/>
      <c r="B76" s="1062" t="s">
        <v>293</v>
      </c>
      <c r="C76" s="1063"/>
      <c r="D76" s="1063"/>
      <c r="E76" s="1063"/>
      <c r="F76" s="1064"/>
      <c r="G76" s="50"/>
      <c r="H76" s="427"/>
    </row>
    <row r="77" spans="1:8" s="18" customFormat="1" ht="13.2" x14ac:dyDescent="0.25">
      <c r="A77" s="426"/>
      <c r="B77" s="442"/>
      <c r="C77" s="431"/>
      <c r="D77" s="431"/>
      <c r="E77" s="431"/>
      <c r="G77" s="460"/>
      <c r="H77" s="427"/>
    </row>
    <row r="78" spans="1:8" s="18" customFormat="1" ht="34.35" customHeight="1" x14ac:dyDescent="0.25">
      <c r="A78" s="426"/>
      <c r="B78" s="1065" t="s">
        <v>81</v>
      </c>
      <c r="C78" s="1065"/>
      <c r="D78" s="97" t="s">
        <v>294</v>
      </c>
      <c r="E78" s="97" t="s">
        <v>295</v>
      </c>
      <c r="F78" s="97" t="s">
        <v>277</v>
      </c>
      <c r="G78" s="50"/>
      <c r="H78" s="427"/>
    </row>
    <row r="79" spans="1:8" s="18" customFormat="1" ht="13.2" x14ac:dyDescent="0.25">
      <c r="A79" s="426"/>
      <c r="B79" s="1061"/>
      <c r="C79" s="1061"/>
      <c r="D79" s="352" t="s">
        <v>72</v>
      </c>
      <c r="E79" s="352" t="s">
        <v>82</v>
      </c>
      <c r="F79" s="352" t="s">
        <v>72</v>
      </c>
      <c r="G79" s="50"/>
      <c r="H79" s="427"/>
    </row>
    <row r="80" spans="1:8" s="18" customFormat="1" ht="13.2" x14ac:dyDescent="0.25">
      <c r="A80" s="426"/>
      <c r="B80" s="1059" t="str">
        <f>'Table 1A Unit Trusts'!B7</f>
        <v>Government securities and Debt Securities / Deposits guaranteed by Government</v>
      </c>
      <c r="C80" s="1060"/>
      <c r="D80" s="461">
        <f>'Table 1A Unit Trusts'!C7</f>
        <v>0</v>
      </c>
      <c r="E80" s="489">
        <v>0</v>
      </c>
      <c r="F80" s="463">
        <f t="shared" ref="F80:F85" si="0">D80*E80</f>
        <v>0</v>
      </c>
      <c r="G80" s="50"/>
      <c r="H80" s="427"/>
    </row>
    <row r="81" spans="1:8" s="18" customFormat="1" ht="13.2" x14ac:dyDescent="0.25">
      <c r="A81" s="426"/>
      <c r="B81" s="1059" t="str">
        <f>'Table 1A Unit Trusts'!B8</f>
        <v>Money market instruments, including cash</v>
      </c>
      <c r="C81" s="1060"/>
      <c r="D81" s="461">
        <f>'Table 1A Unit Trusts'!C8</f>
        <v>0</v>
      </c>
      <c r="E81" s="489">
        <v>1.6E-2</v>
      </c>
      <c r="F81" s="463">
        <f t="shared" si="0"/>
        <v>0</v>
      </c>
      <c r="G81" s="50"/>
      <c r="H81" s="427"/>
    </row>
    <row r="82" spans="1:8" s="18" customFormat="1" ht="13.2" x14ac:dyDescent="0.25">
      <c r="A82" s="426"/>
      <c r="B82" s="1059" t="str">
        <f>'Table 1A Unit Trusts'!B9</f>
        <v>Ordinary shares</v>
      </c>
      <c r="C82" s="1060"/>
      <c r="D82" s="461">
        <f>'Table 1A Unit Trusts'!C9</f>
        <v>0</v>
      </c>
      <c r="E82" s="489">
        <v>0.35</v>
      </c>
      <c r="F82" s="463">
        <f t="shared" si="0"/>
        <v>0</v>
      </c>
      <c r="G82" s="50"/>
      <c r="H82" s="427"/>
    </row>
    <row r="83" spans="1:8" s="18" customFormat="1" ht="13.2" x14ac:dyDescent="0.25">
      <c r="A83" s="426"/>
      <c r="B83" s="1059" t="str">
        <f>'Table 1A Unit Trusts'!B10</f>
        <v>Debt securities and corporate debt</v>
      </c>
      <c r="C83" s="1060"/>
      <c r="D83" s="461">
        <f>'Table 1A Unit Trusts'!C10</f>
        <v>0</v>
      </c>
      <c r="E83" s="489">
        <v>0.04</v>
      </c>
      <c r="F83" s="463">
        <f t="shared" si="0"/>
        <v>0</v>
      </c>
      <c r="G83" s="50"/>
      <c r="H83" s="427"/>
    </row>
    <row r="84" spans="1:8" s="18" customFormat="1" ht="13.2" x14ac:dyDescent="0.25">
      <c r="A84" s="426"/>
      <c r="B84" s="1059" t="str">
        <f>'Table 1A Unit Trusts'!B11</f>
        <v>Property</v>
      </c>
      <c r="C84" s="1060"/>
      <c r="D84" s="461">
        <f>'Table 1A Unit Trusts'!C11</f>
        <v>0</v>
      </c>
      <c r="E84" s="489">
        <v>0.25</v>
      </c>
      <c r="F84" s="463">
        <f t="shared" si="0"/>
        <v>0</v>
      </c>
      <c r="G84" s="50"/>
      <c r="H84" s="427"/>
    </row>
    <row r="85" spans="1:8" s="18" customFormat="1" ht="13.2" x14ac:dyDescent="0.25">
      <c r="A85" s="426"/>
      <c r="B85" s="1059" t="str">
        <f>'Table 1A Unit Trusts'!B12</f>
        <v>Other</v>
      </c>
      <c r="C85" s="1060"/>
      <c r="D85" s="461">
        <f>'Table 1A Unit Trusts'!C12</f>
        <v>0</v>
      </c>
      <c r="E85" s="489">
        <v>0.15</v>
      </c>
      <c r="F85" s="463">
        <f t="shared" si="0"/>
        <v>0</v>
      </c>
      <c r="G85" s="50"/>
      <c r="H85" s="427"/>
    </row>
    <row r="86" spans="1:8" s="18" customFormat="1" ht="13.2" x14ac:dyDescent="0.25">
      <c r="A86" s="426"/>
      <c r="B86" s="465"/>
      <c r="D86" s="53"/>
      <c r="F86" s="383"/>
      <c r="G86" s="460"/>
      <c r="H86" s="427"/>
    </row>
    <row r="87" spans="1:8" s="18" customFormat="1" ht="22.35" customHeight="1" x14ac:dyDescent="0.25">
      <c r="A87" s="426"/>
      <c r="B87" s="54"/>
      <c r="D87" s="435" t="s">
        <v>296</v>
      </c>
      <c r="F87" s="877">
        <f>SUM(F80:F85)</f>
        <v>0</v>
      </c>
      <c r="G87" s="50"/>
      <c r="H87" s="427"/>
    </row>
    <row r="88" spans="1:8" s="18" customFormat="1" ht="13.2" x14ac:dyDescent="0.25">
      <c r="A88" s="426"/>
      <c r="B88" s="66"/>
      <c r="C88" s="56"/>
      <c r="D88" s="467"/>
      <c r="E88" s="467"/>
      <c r="F88" s="56"/>
      <c r="G88" s="468"/>
      <c r="H88" s="427"/>
    </row>
    <row r="89" spans="1:8" s="18" customFormat="1" ht="13.8" thickBot="1" x14ac:dyDescent="0.3">
      <c r="A89" s="490"/>
      <c r="B89" s="491"/>
      <c r="C89" s="491"/>
      <c r="D89" s="491"/>
      <c r="E89" s="492"/>
      <c r="F89" s="492"/>
      <c r="G89" s="492"/>
      <c r="H89" s="493"/>
    </row>
    <row r="90" spans="1:8" s="18" customFormat="1" ht="13.2" x14ac:dyDescent="0.25">
      <c r="E90" s="30"/>
      <c r="F90" s="30"/>
      <c r="G90" s="30"/>
    </row>
    <row r="91" spans="1:8" s="18" customFormat="1" ht="13.2" x14ac:dyDescent="0.25">
      <c r="E91" s="30"/>
      <c r="F91" s="30"/>
      <c r="G91" s="30"/>
    </row>
    <row r="92" spans="1:8" s="18" customFormat="1" ht="13.2" x14ac:dyDescent="0.25">
      <c r="E92" s="30"/>
      <c r="F92" s="30"/>
      <c r="G92" s="30"/>
    </row>
    <row r="93" spans="1:8" s="18" customFormat="1" ht="13.2" x14ac:dyDescent="0.25">
      <c r="E93" s="30"/>
      <c r="F93" s="30"/>
      <c r="G93" s="30"/>
    </row>
    <row r="94" spans="1:8" s="18" customFormat="1" ht="13.2" x14ac:dyDescent="0.25">
      <c r="E94" s="30"/>
      <c r="F94" s="30"/>
      <c r="G94" s="30"/>
    </row>
    <row r="95" spans="1:8" s="18" customFormat="1" ht="13.2" x14ac:dyDescent="0.25">
      <c r="E95" s="30"/>
      <c r="F95" s="30"/>
      <c r="G95" s="30"/>
    </row>
    <row r="96" spans="1:8" s="18" customFormat="1" ht="13.2" x14ac:dyDescent="0.25">
      <c r="E96" s="30"/>
      <c r="F96" s="30"/>
      <c r="G96" s="30"/>
    </row>
    <row r="97" spans="5:7" s="18" customFormat="1" ht="13.2" x14ac:dyDescent="0.25">
      <c r="E97" s="30"/>
      <c r="F97" s="30"/>
      <c r="G97" s="30"/>
    </row>
    <row r="98" spans="5:7" s="18" customFormat="1" ht="13.2" x14ac:dyDescent="0.25">
      <c r="E98" s="30"/>
      <c r="F98" s="30"/>
      <c r="G98" s="30"/>
    </row>
    <row r="99" spans="5:7" s="18" customFormat="1" ht="13.2" x14ac:dyDescent="0.25">
      <c r="E99" s="30"/>
      <c r="F99" s="30"/>
      <c r="G99" s="30"/>
    </row>
    <row r="100" spans="5:7" s="18" customFormat="1" ht="13.2" x14ac:dyDescent="0.25">
      <c r="E100" s="30"/>
      <c r="F100" s="30"/>
      <c r="G100" s="30"/>
    </row>
    <row r="101" spans="5:7" s="18" customFormat="1" ht="13.2" x14ac:dyDescent="0.25">
      <c r="E101" s="30"/>
      <c r="F101" s="30"/>
      <c r="G101" s="30"/>
    </row>
    <row r="102" spans="5:7" s="18" customFormat="1" ht="13.2" x14ac:dyDescent="0.25">
      <c r="E102" s="30"/>
      <c r="F102" s="30"/>
      <c r="G102" s="30"/>
    </row>
    <row r="103" spans="5:7" s="18" customFormat="1" ht="13.2" x14ac:dyDescent="0.25">
      <c r="E103" s="30"/>
      <c r="F103" s="30"/>
      <c r="G103" s="30"/>
    </row>
    <row r="104" spans="5:7" s="18" customFormat="1" ht="13.2" x14ac:dyDescent="0.25">
      <c r="E104" s="30"/>
      <c r="F104" s="30"/>
      <c r="G104" s="30"/>
    </row>
    <row r="105" spans="5:7" s="18" customFormat="1" ht="13.2" x14ac:dyDescent="0.25">
      <c r="E105" s="30"/>
      <c r="F105" s="30"/>
      <c r="G105" s="30"/>
    </row>
    <row r="106" spans="5:7" s="18" customFormat="1" ht="13.2" x14ac:dyDescent="0.25">
      <c r="E106" s="30"/>
      <c r="F106" s="30"/>
      <c r="G106" s="30"/>
    </row>
    <row r="107" spans="5:7" s="18" customFormat="1" ht="13.2" x14ac:dyDescent="0.25">
      <c r="E107" s="30"/>
      <c r="F107" s="30"/>
      <c r="G107" s="30"/>
    </row>
    <row r="108" spans="5:7" s="18" customFormat="1" ht="13.2" x14ac:dyDescent="0.25">
      <c r="E108" s="30"/>
      <c r="F108" s="30"/>
      <c r="G108" s="30"/>
    </row>
    <row r="109" spans="5:7" s="18" customFormat="1" ht="13.2" x14ac:dyDescent="0.25">
      <c r="E109" s="30"/>
      <c r="F109" s="30"/>
      <c r="G109" s="30"/>
    </row>
    <row r="110" spans="5:7" s="18" customFormat="1" ht="13.2" x14ac:dyDescent="0.25">
      <c r="E110" s="30"/>
      <c r="F110" s="30"/>
      <c r="G110" s="30"/>
    </row>
    <row r="111" spans="5:7" s="18" customFormat="1" ht="13.2" x14ac:dyDescent="0.25">
      <c r="E111" s="30"/>
      <c r="F111" s="30"/>
      <c r="G111" s="30"/>
    </row>
  </sheetData>
  <mergeCells count="33">
    <mergeCell ref="A2:C2"/>
    <mergeCell ref="A1:G1"/>
    <mergeCell ref="B20:G20"/>
    <mergeCell ref="B29:G29"/>
    <mergeCell ref="B5:G6"/>
    <mergeCell ref="C11:D11"/>
    <mergeCell ref="C12:D12"/>
    <mergeCell ref="C13:D13"/>
    <mergeCell ref="B43:C43"/>
    <mergeCell ref="B45:C45"/>
    <mergeCell ref="B63:G63"/>
    <mergeCell ref="C7:D7"/>
    <mergeCell ref="C9:D9"/>
    <mergeCell ref="C14:D14"/>
    <mergeCell ref="C10:D10"/>
    <mergeCell ref="B41:C41"/>
    <mergeCell ref="B37:G37"/>
    <mergeCell ref="B83:C83"/>
    <mergeCell ref="B84:C84"/>
    <mergeCell ref="B42:C42"/>
    <mergeCell ref="B39:F39"/>
    <mergeCell ref="B85:C85"/>
    <mergeCell ref="B76:F76"/>
    <mergeCell ref="B78:C78"/>
    <mergeCell ref="B79:C79"/>
    <mergeCell ref="B44:C44"/>
    <mergeCell ref="B74:G74"/>
    <mergeCell ref="B65:E65"/>
    <mergeCell ref="B50:G50"/>
    <mergeCell ref="B80:C80"/>
    <mergeCell ref="B81:C81"/>
    <mergeCell ref="B82:C82"/>
    <mergeCell ref="B52:E52"/>
  </mergeCells>
  <pageMargins left="0.75" right="0.75" top="1" bottom="1" header="0.5" footer="0.5"/>
  <pageSetup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9DF4-9115-4938-8D37-9586EC1E2D24}">
  <sheetPr>
    <tabColor rgb="FFFF0000"/>
  </sheetPr>
  <dimension ref="A1:AJ975"/>
  <sheetViews>
    <sheetView workbookViewId="0">
      <selection sqref="A1:M1"/>
    </sheetView>
  </sheetViews>
  <sheetFormatPr defaultColWidth="9.21875" defaultRowHeight="13.2" x14ac:dyDescent="0.25"/>
  <cols>
    <col min="1" max="1" width="10" style="18" customWidth="1"/>
    <col min="2" max="2" width="15.44140625" style="18" customWidth="1"/>
    <col min="3" max="3" width="13.44140625" style="18" customWidth="1"/>
    <col min="4" max="4" width="13.5546875" style="18" customWidth="1"/>
    <col min="5" max="5" width="11.44140625" style="18" customWidth="1"/>
    <col min="6" max="6" width="12.21875" style="18" customWidth="1"/>
    <col min="7" max="7" width="12.5546875" style="18" customWidth="1"/>
    <col min="8" max="9" width="13.5546875" style="18" customWidth="1"/>
    <col min="10" max="10" width="5.5546875" style="18" customWidth="1"/>
    <col min="11" max="11" width="13.77734375" style="18" customWidth="1"/>
    <col min="12" max="12" width="11" style="18" bestFit="1" customWidth="1"/>
    <col min="13" max="13" width="12.44140625" style="18" bestFit="1" customWidth="1"/>
    <col min="14" max="35" width="12.21875" style="18" customWidth="1"/>
    <col min="36" max="36" width="11.44140625" style="18" customWidth="1"/>
    <col min="37" max="39" width="9.21875" style="18"/>
    <col min="40" max="41" width="9.44140625" style="18" bestFit="1" customWidth="1"/>
    <col min="42" max="42" width="9.21875" style="18"/>
    <col min="43" max="45" width="9.44140625" style="18" bestFit="1" customWidth="1"/>
    <col min="46" max="46" width="9.21875" style="18"/>
    <col min="47" max="50" width="9.44140625" style="18" bestFit="1" customWidth="1"/>
    <col min="51" max="51" width="9.21875" style="18"/>
    <col min="52" max="55" width="9.44140625" style="18" bestFit="1" customWidth="1"/>
    <col min="56" max="16384" width="9.21875" style="18"/>
  </cols>
  <sheetData>
    <row r="1" spans="1:36" x14ac:dyDescent="0.25">
      <c r="A1" s="1057" t="s">
        <v>157</v>
      </c>
      <c r="B1" s="1058"/>
      <c r="C1" s="1058"/>
      <c r="D1" s="1058"/>
      <c r="E1" s="1058"/>
      <c r="F1" s="1058"/>
      <c r="G1" s="1058"/>
      <c r="H1" s="1058"/>
      <c r="I1" s="1058"/>
      <c r="J1" s="1058"/>
      <c r="K1" s="1058"/>
      <c r="L1" s="1058"/>
      <c r="M1" s="1058"/>
    </row>
    <row r="2" spans="1:36" x14ac:dyDescent="0.25">
      <c r="A2" s="981" t="s">
        <v>435</v>
      </c>
      <c r="B2" s="981"/>
      <c r="C2" s="981"/>
      <c r="D2" s="494"/>
      <c r="E2" s="494"/>
      <c r="F2" s="494"/>
      <c r="G2" s="494"/>
      <c r="H2" s="494"/>
      <c r="I2" s="494"/>
      <c r="J2" s="494"/>
      <c r="K2" s="494"/>
      <c r="L2" s="494"/>
      <c r="M2" s="494"/>
    </row>
    <row r="3" spans="1:36" x14ac:dyDescent="0.25">
      <c r="A3" s="19" t="s">
        <v>436</v>
      </c>
      <c r="B3" s="40"/>
      <c r="C3" s="40"/>
      <c r="D3" s="494"/>
      <c r="E3" s="494"/>
      <c r="F3" s="494"/>
      <c r="G3" s="494"/>
      <c r="H3" s="494"/>
      <c r="I3" s="494"/>
      <c r="J3" s="494"/>
      <c r="K3" s="494"/>
      <c r="L3" s="494"/>
      <c r="M3" s="494"/>
    </row>
    <row r="4" spans="1:36" x14ac:dyDescent="0.25">
      <c r="A4" s="19" t="s">
        <v>693</v>
      </c>
      <c r="B4" s="40"/>
      <c r="C4" s="40"/>
      <c r="D4" s="494"/>
      <c r="E4" s="494"/>
      <c r="F4" s="494"/>
      <c r="G4" s="494"/>
      <c r="H4" s="494"/>
      <c r="I4" s="494"/>
      <c r="J4" s="494"/>
      <c r="K4" s="494"/>
      <c r="L4" s="494"/>
      <c r="M4" s="494"/>
    </row>
    <row r="5" spans="1:36" x14ac:dyDescent="0.25">
      <c r="A5" s="495" t="s">
        <v>165</v>
      </c>
      <c r="B5" s="494"/>
      <c r="C5" s="494"/>
      <c r="D5" s="494"/>
      <c r="E5" s="494"/>
      <c r="F5" s="494"/>
      <c r="G5" s="494"/>
      <c r="H5" s="494"/>
      <c r="I5" s="494"/>
      <c r="J5" s="494"/>
      <c r="K5" s="494"/>
      <c r="L5" s="494"/>
      <c r="M5" s="494"/>
    </row>
    <row r="6" spans="1:36" x14ac:dyDescent="0.25">
      <c r="A6" s="1090"/>
      <c r="B6" s="1090"/>
      <c r="C6" s="1090"/>
      <c r="D6" s="1090"/>
      <c r="E6" s="1090"/>
      <c r="F6" s="1090"/>
      <c r="G6" s="1090"/>
      <c r="H6" s="1091"/>
      <c r="I6" s="30"/>
    </row>
    <row r="7" spans="1:36" x14ac:dyDescent="0.25">
      <c r="A7" s="20"/>
      <c r="B7" s="1081" t="s">
        <v>141</v>
      </c>
      <c r="C7" s="1082"/>
      <c r="D7" s="1083"/>
      <c r="E7" s="1084" t="s">
        <v>140</v>
      </c>
      <c r="F7" s="1085"/>
      <c r="G7" s="1086"/>
      <c r="H7" s="1093" t="s">
        <v>158</v>
      </c>
      <c r="I7" s="1094"/>
      <c r="K7" s="1087" t="s">
        <v>144</v>
      </c>
      <c r="L7" s="1088"/>
      <c r="M7" s="1089"/>
    </row>
    <row r="8" spans="1:36" ht="13.8" thickBot="1" x14ac:dyDescent="0.3">
      <c r="A8" s="43"/>
      <c r="B8" s="43"/>
      <c r="C8" s="43"/>
      <c r="D8" s="43"/>
      <c r="E8" s="43"/>
      <c r="F8" s="43"/>
      <c r="G8" s="43"/>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row>
    <row r="9" spans="1:36" ht="26.4" x14ac:dyDescent="0.25">
      <c r="A9" s="498" t="s">
        <v>811</v>
      </c>
      <c r="B9" s="498" t="s">
        <v>142</v>
      </c>
      <c r="C9" s="498" t="s">
        <v>139</v>
      </c>
      <c r="D9" s="498" t="s">
        <v>77</v>
      </c>
      <c r="E9" s="497" t="s">
        <v>91</v>
      </c>
      <c r="F9" s="497" t="s">
        <v>139</v>
      </c>
      <c r="G9" s="497" t="s">
        <v>77</v>
      </c>
      <c r="H9" s="498" t="s">
        <v>98</v>
      </c>
      <c r="I9" s="498" t="s">
        <v>172</v>
      </c>
      <c r="J9" s="40"/>
      <c r="K9" s="499" t="s">
        <v>159</v>
      </c>
      <c r="L9" s="500" t="s">
        <v>160</v>
      </c>
      <c r="M9" s="501" t="s">
        <v>161</v>
      </c>
      <c r="N9" s="40"/>
      <c r="O9" s="40"/>
      <c r="P9" s="40"/>
      <c r="Q9" s="40"/>
      <c r="R9" s="40"/>
      <c r="S9" s="40"/>
      <c r="T9" s="40"/>
      <c r="U9" s="40"/>
      <c r="V9" s="40"/>
      <c r="W9" s="40"/>
      <c r="X9" s="40"/>
      <c r="Y9" s="40"/>
      <c r="Z9" s="40"/>
      <c r="AA9" s="40"/>
      <c r="AB9" s="40"/>
      <c r="AC9" s="40"/>
      <c r="AD9" s="40"/>
      <c r="AE9" s="40"/>
      <c r="AF9" s="40"/>
      <c r="AG9" s="40"/>
      <c r="AH9" s="40"/>
      <c r="AI9" s="40"/>
      <c r="AJ9" s="40"/>
    </row>
    <row r="10" spans="1:36" ht="13.8" thickBot="1" x14ac:dyDescent="0.3">
      <c r="A10" s="43">
        <v>1</v>
      </c>
      <c r="B10" s="502">
        <f>(1+_xlfn.XLOOKUP(INT(($A10-1)/12)+1,'ZC Curve'!$B$8:$B$107,'ZC Curve'!R$9:R$108,,0))^(1/12)-1</f>
        <v>0</v>
      </c>
      <c r="C10" s="502">
        <f>(1+_xlfn.XLOOKUP(INT(($A10-1)/12)+1,'ZC Curve'!$B$8:$B$107,'ZC Curve'!S$9:S$108,,0))^(1/12)-1</f>
        <v>0</v>
      </c>
      <c r="D10" s="502">
        <f>(1+_xlfn.XLOOKUP(INT(($A10-1)/12)+1,'ZC Curve'!$B$8:$B$107,'ZC Curve'!T$9:T$108,,0))^(1/12)-1</f>
        <v>0</v>
      </c>
      <c r="E10" s="503">
        <f>1/(1+B10)</f>
        <v>1</v>
      </c>
      <c r="F10" s="503">
        <f t="shared" ref="F10:G10" si="0">1/(1+C10)</f>
        <v>1</v>
      </c>
      <c r="G10" s="503">
        <f t="shared" si="0"/>
        <v>1</v>
      </c>
      <c r="H10" s="517">
        <f>'Table 4 - Asset Cashflows'!F9</f>
        <v>0</v>
      </c>
      <c r="I10" s="517">
        <f>'Table 4 - Asset Cashflows'!C9</f>
        <v>0</v>
      </c>
      <c r="J10" s="504"/>
      <c r="K10" s="878">
        <f>SUMPRODUCT(E10:E489,$H$10:$H$489)</f>
        <v>0</v>
      </c>
      <c r="L10" s="879">
        <f>SUMPRODUCT(F10:F489,$H$10:$H$489)</f>
        <v>0</v>
      </c>
      <c r="M10" s="880">
        <f>SUMPRODUCT(G10:G489,$H$10:$H$489)</f>
        <v>0</v>
      </c>
      <c r="N10" s="40"/>
      <c r="O10" s="40"/>
      <c r="P10" s="40"/>
      <c r="Q10" s="505"/>
      <c r="R10" s="506"/>
      <c r="S10" s="506"/>
      <c r="T10" s="506"/>
      <c r="U10" s="40"/>
      <c r="V10" s="40"/>
      <c r="W10" s="40"/>
      <c r="X10" s="504"/>
      <c r="Y10" s="40"/>
      <c r="Z10" s="40"/>
      <c r="AA10" s="40"/>
      <c r="AB10" s="40"/>
      <c r="AC10" s="40"/>
      <c r="AD10" s="40"/>
      <c r="AE10" s="40"/>
      <c r="AF10" s="40"/>
      <c r="AG10" s="40"/>
      <c r="AH10" s="40"/>
      <c r="AI10" s="40"/>
      <c r="AJ10" s="40"/>
    </row>
    <row r="11" spans="1:36" ht="13.8" thickBot="1" x14ac:dyDescent="0.3">
      <c r="A11" s="43">
        <f>A10+1</f>
        <v>2</v>
      </c>
      <c r="B11" s="502">
        <f>(1+_xlfn.XLOOKUP(INT(($A11-1)/12)+1,'ZC Curve'!$B$8:$B$107,'ZC Curve'!R$9:R$108,,0))^(1/12)-1</f>
        <v>0</v>
      </c>
      <c r="C11" s="502">
        <f>(1+_xlfn.XLOOKUP(INT(($A11-1)/12)+1,'ZC Curve'!$B$8:$B$107,'ZC Curve'!S$9:S$108,,0))^(1/12)-1</f>
        <v>0</v>
      </c>
      <c r="D11" s="502">
        <f>(1+_xlfn.XLOOKUP(INT(($A11-1)/12)+1,'ZC Curve'!$B$8:$B$107,'ZC Curve'!T$9:T$108,,0))^(1/12)-1</f>
        <v>0</v>
      </c>
      <c r="E11" s="503">
        <f>E10/(1+B11)</f>
        <v>1</v>
      </c>
      <c r="F11" s="503">
        <f t="shared" ref="F11:F74" si="1">F10/(1+C11)</f>
        <v>1</v>
      </c>
      <c r="G11" s="503">
        <f t="shared" ref="G11:G74" si="2">G10/(1+D11)</f>
        <v>1</v>
      </c>
      <c r="H11" s="517">
        <f>'Table 4 - Asset Cashflows'!F10</f>
        <v>0</v>
      </c>
      <c r="I11" s="517">
        <f>'Table 4 - Asset Cashflows'!C10</f>
        <v>0</v>
      </c>
      <c r="J11" s="504"/>
      <c r="K11" s="507"/>
      <c r="L11" s="40"/>
      <c r="M11" s="508"/>
      <c r="O11" s="40"/>
      <c r="P11" s="40"/>
      <c r="Q11" s="505"/>
      <c r="R11" s="506"/>
      <c r="S11" s="506"/>
      <c r="T11" s="506"/>
      <c r="U11" s="40"/>
      <c r="V11" s="40"/>
      <c r="W11" s="40"/>
      <c r="X11" s="504"/>
      <c r="Y11" s="40"/>
      <c r="Z11" s="40"/>
      <c r="AA11" s="40"/>
      <c r="AB11" s="40"/>
      <c r="AC11" s="40"/>
      <c r="AD11" s="40"/>
      <c r="AE11" s="40"/>
      <c r="AF11" s="40"/>
      <c r="AG11" s="40"/>
      <c r="AH11" s="40"/>
      <c r="AI11" s="40"/>
      <c r="AJ11" s="40"/>
    </row>
    <row r="12" spans="1:36" x14ac:dyDescent="0.25">
      <c r="A12" s="43">
        <f t="shared" ref="A12:A75" si="3">A11+1</f>
        <v>3</v>
      </c>
      <c r="B12" s="502">
        <f>(1+_xlfn.XLOOKUP(INT(($A12-1)/12)+1,'ZC Curve'!$B$8:$B$107,'ZC Curve'!R$9:R$108,,0))^(1/12)-1</f>
        <v>0</v>
      </c>
      <c r="C12" s="502">
        <f>(1+_xlfn.XLOOKUP(INT(($A12-1)/12)+1,'ZC Curve'!$B$8:$B$107,'ZC Curve'!S$9:S$108,,0))^(1/12)-1</f>
        <v>0</v>
      </c>
      <c r="D12" s="502">
        <f>(1+_xlfn.XLOOKUP(INT(($A12-1)/12)+1,'ZC Curve'!$B$8:$B$107,'ZC Curve'!T$9:T$108,,0))^(1/12)-1</f>
        <v>0</v>
      </c>
      <c r="E12" s="503">
        <f t="shared" ref="E12:E75" si="4">E11/(1+B12)</f>
        <v>1</v>
      </c>
      <c r="F12" s="503">
        <f t="shared" si="1"/>
        <v>1</v>
      </c>
      <c r="G12" s="503">
        <f t="shared" si="2"/>
        <v>1</v>
      </c>
      <c r="H12" s="517">
        <f>'Table 4 - Asset Cashflows'!F11</f>
        <v>0</v>
      </c>
      <c r="I12" s="517">
        <f>'Table 4 - Asset Cashflows'!C11</f>
        <v>0</v>
      </c>
      <c r="J12" s="504"/>
      <c r="K12" s="509" t="s">
        <v>162</v>
      </c>
      <c r="L12" s="510"/>
      <c r="M12" s="511"/>
      <c r="N12" s="40"/>
      <c r="O12" s="40"/>
      <c r="P12" s="40"/>
      <c r="Q12" s="505"/>
      <c r="R12" s="506"/>
      <c r="S12" s="506"/>
      <c r="T12" s="506"/>
      <c r="U12" s="40"/>
      <c r="V12" s="40"/>
      <c r="W12" s="40"/>
      <c r="X12" s="504"/>
      <c r="Y12" s="40"/>
      <c r="Z12" s="512"/>
      <c r="AA12" s="40"/>
      <c r="AB12" s="40"/>
      <c r="AC12" s="40"/>
      <c r="AD12" s="40"/>
      <c r="AE12" s="40"/>
      <c r="AF12" s="40"/>
      <c r="AG12" s="40"/>
      <c r="AH12" s="40"/>
      <c r="AI12" s="40"/>
      <c r="AJ12" s="40"/>
    </row>
    <row r="13" spans="1:36" ht="13.8" thickBot="1" x14ac:dyDescent="0.3">
      <c r="A13" s="43">
        <f t="shared" si="3"/>
        <v>4</v>
      </c>
      <c r="B13" s="502">
        <f>(1+_xlfn.XLOOKUP(INT(($A13-1)/12)+1,'ZC Curve'!$B$8:$B$107,'ZC Curve'!R$9:R$108,,0))^(1/12)-1</f>
        <v>0</v>
      </c>
      <c r="C13" s="502">
        <f>(1+_xlfn.XLOOKUP(INT(($A13-1)/12)+1,'ZC Curve'!$B$8:$B$107,'ZC Curve'!S$9:S$108,,0))^(1/12)-1</f>
        <v>0</v>
      </c>
      <c r="D13" s="502">
        <f>(1+_xlfn.XLOOKUP(INT(($A13-1)/12)+1,'ZC Curve'!$B$8:$B$107,'ZC Curve'!T$9:T$108,,0))^(1/12)-1</f>
        <v>0</v>
      </c>
      <c r="E13" s="503">
        <f t="shared" si="4"/>
        <v>1</v>
      </c>
      <c r="F13" s="503">
        <f t="shared" si="1"/>
        <v>1</v>
      </c>
      <c r="G13" s="503">
        <f t="shared" si="2"/>
        <v>1</v>
      </c>
      <c r="H13" s="517">
        <f>'Table 4 - Asset Cashflows'!F12</f>
        <v>0</v>
      </c>
      <c r="I13" s="517">
        <f>'Table 4 - Asset Cashflows'!C12</f>
        <v>0</v>
      </c>
      <c r="J13" s="504"/>
      <c r="K13" s="426"/>
      <c r="L13" s="40"/>
      <c r="M13" s="508"/>
      <c r="N13" s="512"/>
      <c r="O13" s="40"/>
      <c r="P13" s="40"/>
      <c r="Q13" s="505"/>
      <c r="R13" s="506"/>
      <c r="S13" s="506"/>
      <c r="T13" s="506"/>
      <c r="U13" s="40"/>
      <c r="V13" s="40"/>
      <c r="W13" s="40"/>
      <c r="X13" s="504"/>
      <c r="Y13" s="40"/>
      <c r="Z13" s="512"/>
      <c r="AA13" s="40"/>
      <c r="AB13" s="40"/>
      <c r="AC13" s="40"/>
      <c r="AD13" s="40"/>
      <c r="AE13" s="40"/>
      <c r="AF13" s="40"/>
      <c r="AG13" s="40"/>
      <c r="AH13" s="40"/>
      <c r="AI13" s="40"/>
      <c r="AJ13" s="40"/>
    </row>
    <row r="14" spans="1:36" x14ac:dyDescent="0.25">
      <c r="A14" s="43">
        <f t="shared" si="3"/>
        <v>5</v>
      </c>
      <c r="B14" s="502">
        <f>(1+_xlfn.XLOOKUP(INT(($A14-1)/12)+1,'ZC Curve'!$B$8:$B$107,'ZC Curve'!R$9:R$108,,0))^(1/12)-1</f>
        <v>0</v>
      </c>
      <c r="C14" s="502">
        <f>(1+_xlfn.XLOOKUP(INT(($A14-1)/12)+1,'ZC Curve'!$B$8:$B$107,'ZC Curve'!S$9:S$108,,0))^(1/12)-1</f>
        <v>0</v>
      </c>
      <c r="D14" s="502">
        <f>(1+_xlfn.XLOOKUP(INT(($A14-1)/12)+1,'ZC Curve'!$B$8:$B$107,'ZC Curve'!T$9:T$108,,0))^(1/12)-1</f>
        <v>0</v>
      </c>
      <c r="E14" s="503">
        <f t="shared" si="4"/>
        <v>1</v>
      </c>
      <c r="F14" s="503">
        <f t="shared" si="1"/>
        <v>1</v>
      </c>
      <c r="G14" s="503">
        <f t="shared" si="2"/>
        <v>1</v>
      </c>
      <c r="H14" s="517">
        <f>'Table 4 - Asset Cashflows'!F13</f>
        <v>0</v>
      </c>
      <c r="I14" s="517">
        <f>'Table 4 - Asset Cashflows'!C13</f>
        <v>0</v>
      </c>
      <c r="J14" s="504"/>
      <c r="K14" s="513" t="s">
        <v>163</v>
      </c>
      <c r="L14" s="514"/>
      <c r="M14" s="881">
        <f>L10-K10</f>
        <v>0</v>
      </c>
      <c r="N14" s="512"/>
      <c r="O14" s="40"/>
      <c r="P14" s="40"/>
      <c r="Q14" s="505"/>
      <c r="R14" s="506"/>
      <c r="S14" s="506"/>
      <c r="T14" s="506"/>
      <c r="U14" s="40"/>
      <c r="V14" s="40"/>
      <c r="W14" s="40"/>
      <c r="X14" s="504"/>
      <c r="Y14" s="40"/>
      <c r="Z14" s="40"/>
      <c r="AA14" s="40"/>
      <c r="AB14" s="40"/>
      <c r="AC14" s="40"/>
      <c r="AD14" s="40"/>
      <c r="AE14" s="40"/>
      <c r="AF14" s="40"/>
      <c r="AG14" s="40"/>
      <c r="AH14" s="40"/>
      <c r="AI14" s="40"/>
      <c r="AJ14" s="40"/>
    </row>
    <row r="15" spans="1:36" ht="13.8" thickBot="1" x14ac:dyDescent="0.3">
      <c r="A15" s="43">
        <f t="shared" si="3"/>
        <v>6</v>
      </c>
      <c r="B15" s="502">
        <f>(1+_xlfn.XLOOKUP(INT(($A15-1)/12)+1,'ZC Curve'!$B$8:$B$107,'ZC Curve'!R$9:R$108,,0))^(1/12)-1</f>
        <v>0</v>
      </c>
      <c r="C15" s="502">
        <f>(1+_xlfn.XLOOKUP(INT(($A15-1)/12)+1,'ZC Curve'!$B$8:$B$107,'ZC Curve'!S$9:S$108,,0))^(1/12)-1</f>
        <v>0</v>
      </c>
      <c r="D15" s="502">
        <f>(1+_xlfn.XLOOKUP(INT(($A15-1)/12)+1,'ZC Curve'!$B$8:$B$107,'ZC Curve'!T$9:T$108,,0))^(1/12)-1</f>
        <v>0</v>
      </c>
      <c r="E15" s="503">
        <f t="shared" si="4"/>
        <v>1</v>
      </c>
      <c r="F15" s="503">
        <f t="shared" si="1"/>
        <v>1</v>
      </c>
      <c r="G15" s="503">
        <f t="shared" si="2"/>
        <v>1</v>
      </c>
      <c r="H15" s="517">
        <f>'Table 4 - Asset Cashflows'!F14</f>
        <v>0</v>
      </c>
      <c r="I15" s="517">
        <f>'Table 4 - Asset Cashflows'!C14</f>
        <v>0</v>
      </c>
      <c r="J15" s="504"/>
      <c r="K15" s="515" t="s">
        <v>164</v>
      </c>
      <c r="L15" s="491"/>
      <c r="M15" s="882">
        <f>M10-K10</f>
        <v>0</v>
      </c>
      <c r="N15" s="512"/>
      <c r="O15" s="40"/>
      <c r="P15" s="40"/>
      <c r="Q15" s="505"/>
      <c r="R15" s="506"/>
      <c r="S15" s="506"/>
      <c r="T15" s="506"/>
      <c r="U15" s="40"/>
      <c r="V15" s="40"/>
      <c r="W15" s="40"/>
      <c r="X15" s="504"/>
      <c r="Y15" s="40"/>
      <c r="Z15" s="40"/>
      <c r="AA15" s="40"/>
      <c r="AB15" s="40"/>
      <c r="AC15" s="40"/>
      <c r="AD15" s="40"/>
      <c r="AE15" s="40"/>
      <c r="AF15" s="40"/>
      <c r="AG15" s="40"/>
      <c r="AH15" s="40"/>
      <c r="AI15" s="40"/>
      <c r="AJ15" s="40"/>
    </row>
    <row r="16" spans="1:36" x14ac:dyDescent="0.25">
      <c r="A16" s="43">
        <f t="shared" si="3"/>
        <v>7</v>
      </c>
      <c r="B16" s="502">
        <f>(1+_xlfn.XLOOKUP(INT(($A16-1)/12)+1,'ZC Curve'!$B$8:$B$107,'ZC Curve'!R$9:R$108,,0))^(1/12)-1</f>
        <v>0</v>
      </c>
      <c r="C16" s="502">
        <f>(1+_xlfn.XLOOKUP(INT(($A16-1)/12)+1,'ZC Curve'!$B$8:$B$107,'ZC Curve'!S$9:S$108,,0))^(1/12)-1</f>
        <v>0</v>
      </c>
      <c r="D16" s="502">
        <f>(1+_xlfn.XLOOKUP(INT(($A16-1)/12)+1,'ZC Curve'!$B$8:$B$107,'ZC Curve'!T$9:T$108,,0))^(1/12)-1</f>
        <v>0</v>
      </c>
      <c r="E16" s="503">
        <f t="shared" si="4"/>
        <v>1</v>
      </c>
      <c r="F16" s="503">
        <f t="shared" si="1"/>
        <v>1</v>
      </c>
      <c r="G16" s="503">
        <f t="shared" si="2"/>
        <v>1</v>
      </c>
      <c r="H16" s="517">
        <f>'Table 4 - Asset Cashflows'!F15</f>
        <v>0</v>
      </c>
      <c r="I16" s="517">
        <f>'Table 4 - Asset Cashflows'!C15</f>
        <v>0</v>
      </c>
      <c r="J16" s="504"/>
      <c r="N16" s="512"/>
      <c r="O16" s="40"/>
      <c r="P16" s="40"/>
      <c r="Q16" s="505"/>
      <c r="R16" s="506"/>
      <c r="S16" s="506"/>
      <c r="T16" s="506"/>
      <c r="U16" s="40"/>
      <c r="V16" s="40"/>
      <c r="W16" s="40"/>
      <c r="X16" s="504"/>
      <c r="Y16" s="40"/>
      <c r="Z16" s="40"/>
      <c r="AA16" s="40"/>
      <c r="AB16" s="40"/>
      <c r="AC16" s="40"/>
      <c r="AD16" s="40"/>
      <c r="AE16" s="40"/>
      <c r="AF16" s="40"/>
      <c r="AG16" s="40"/>
      <c r="AH16" s="40"/>
      <c r="AI16" s="40"/>
      <c r="AJ16" s="40"/>
    </row>
    <row r="17" spans="1:36" x14ac:dyDescent="0.25">
      <c r="A17" s="43">
        <f t="shared" si="3"/>
        <v>8</v>
      </c>
      <c r="B17" s="502">
        <f>(1+_xlfn.XLOOKUP(INT(($A17-1)/12)+1,'ZC Curve'!$B$8:$B$107,'ZC Curve'!R$9:R$108,,0))^(1/12)-1</f>
        <v>0</v>
      </c>
      <c r="C17" s="502">
        <f>(1+_xlfn.XLOOKUP(INT(($A17-1)/12)+1,'ZC Curve'!$B$8:$B$107,'ZC Curve'!S$9:S$108,,0))^(1/12)-1</f>
        <v>0</v>
      </c>
      <c r="D17" s="502">
        <f>(1+_xlfn.XLOOKUP(INT(($A17-1)/12)+1,'ZC Curve'!$B$8:$B$107,'ZC Curve'!T$9:T$108,,0))^(1/12)-1</f>
        <v>0</v>
      </c>
      <c r="E17" s="503">
        <f t="shared" si="4"/>
        <v>1</v>
      </c>
      <c r="F17" s="503">
        <f t="shared" si="1"/>
        <v>1</v>
      </c>
      <c r="G17" s="503">
        <f t="shared" si="2"/>
        <v>1</v>
      </c>
      <c r="H17" s="517">
        <f>'Table 4 - Asset Cashflows'!F16</f>
        <v>0</v>
      </c>
      <c r="I17" s="517">
        <f>'Table 4 - Asset Cashflows'!C16</f>
        <v>0</v>
      </c>
      <c r="J17" s="504"/>
      <c r="N17" s="512"/>
      <c r="O17" s="40"/>
      <c r="P17" s="40"/>
      <c r="Q17" s="505"/>
      <c r="R17" s="506"/>
      <c r="S17" s="506"/>
      <c r="T17" s="506"/>
      <c r="U17" s="40"/>
      <c r="V17" s="40"/>
      <c r="W17" s="40"/>
      <c r="X17" s="504"/>
      <c r="Y17" s="40"/>
      <c r="Z17" s="40"/>
      <c r="AA17" s="40"/>
      <c r="AB17" s="40"/>
      <c r="AC17" s="40"/>
      <c r="AD17" s="40"/>
      <c r="AE17" s="40"/>
      <c r="AF17" s="40"/>
      <c r="AG17" s="40"/>
      <c r="AH17" s="40"/>
      <c r="AI17" s="40"/>
      <c r="AJ17" s="40"/>
    </row>
    <row r="18" spans="1:36" x14ac:dyDescent="0.25">
      <c r="A18" s="43">
        <f t="shared" si="3"/>
        <v>9</v>
      </c>
      <c r="B18" s="502">
        <f>(1+_xlfn.XLOOKUP(INT(($A18-1)/12)+1,'ZC Curve'!$B$8:$B$107,'ZC Curve'!R$9:R$108,,0))^(1/12)-1</f>
        <v>0</v>
      </c>
      <c r="C18" s="502">
        <f>(1+_xlfn.XLOOKUP(INT(($A18-1)/12)+1,'ZC Curve'!$B$8:$B$107,'ZC Curve'!S$9:S$108,,0))^(1/12)-1</f>
        <v>0</v>
      </c>
      <c r="D18" s="502">
        <f>(1+_xlfn.XLOOKUP(INT(($A18-1)/12)+1,'ZC Curve'!$B$8:$B$107,'ZC Curve'!T$9:T$108,,0))^(1/12)-1</f>
        <v>0</v>
      </c>
      <c r="E18" s="503">
        <f t="shared" si="4"/>
        <v>1</v>
      </c>
      <c r="F18" s="503">
        <f t="shared" si="1"/>
        <v>1</v>
      </c>
      <c r="G18" s="503">
        <f t="shared" si="2"/>
        <v>1</v>
      </c>
      <c r="H18" s="517">
        <f>'Table 4 - Asset Cashflows'!F17</f>
        <v>0</v>
      </c>
      <c r="I18" s="517">
        <f>'Table 4 - Asset Cashflows'!C17</f>
        <v>0</v>
      </c>
      <c r="J18" s="504"/>
      <c r="N18" s="512"/>
      <c r="O18" s="40"/>
      <c r="P18" s="40"/>
      <c r="Q18" s="505"/>
      <c r="R18" s="506"/>
      <c r="S18" s="506"/>
      <c r="T18" s="506"/>
      <c r="U18" s="40"/>
      <c r="V18" s="40"/>
      <c r="W18" s="40"/>
      <c r="X18" s="504"/>
      <c r="Y18" s="40"/>
      <c r="Z18" s="40"/>
      <c r="AA18" s="40"/>
      <c r="AB18" s="40"/>
      <c r="AC18" s="40"/>
      <c r="AD18" s="40"/>
      <c r="AE18" s="40"/>
      <c r="AF18" s="40"/>
      <c r="AG18" s="40"/>
      <c r="AH18" s="40"/>
      <c r="AI18" s="40"/>
      <c r="AJ18" s="40"/>
    </row>
    <row r="19" spans="1:36" x14ac:dyDescent="0.25">
      <c r="A19" s="43">
        <f t="shared" si="3"/>
        <v>10</v>
      </c>
      <c r="B19" s="502">
        <f>(1+_xlfn.XLOOKUP(INT(($A19-1)/12)+1,'ZC Curve'!$B$8:$B$107,'ZC Curve'!R$9:R$108,,0))^(1/12)-1</f>
        <v>0</v>
      </c>
      <c r="C19" s="502">
        <f>(1+_xlfn.XLOOKUP(INT(($A19-1)/12)+1,'ZC Curve'!$B$8:$B$107,'ZC Curve'!S$9:S$108,,0))^(1/12)-1</f>
        <v>0</v>
      </c>
      <c r="D19" s="502">
        <f>(1+_xlfn.XLOOKUP(INT(($A19-1)/12)+1,'ZC Curve'!$B$8:$B$107,'ZC Curve'!T$9:T$108,,0))^(1/12)-1</f>
        <v>0</v>
      </c>
      <c r="E19" s="503">
        <f t="shared" si="4"/>
        <v>1</v>
      </c>
      <c r="F19" s="503">
        <f t="shared" si="1"/>
        <v>1</v>
      </c>
      <c r="G19" s="503">
        <f t="shared" si="2"/>
        <v>1</v>
      </c>
      <c r="H19" s="517">
        <f>'Table 4 - Asset Cashflows'!F18</f>
        <v>0</v>
      </c>
      <c r="I19" s="517">
        <f>'Table 4 - Asset Cashflows'!C18</f>
        <v>0</v>
      </c>
      <c r="J19" s="504"/>
      <c r="N19" s="512"/>
      <c r="O19" s="40"/>
      <c r="P19" s="40"/>
      <c r="Q19" s="505"/>
      <c r="R19" s="506"/>
      <c r="S19" s="506"/>
      <c r="T19" s="506"/>
      <c r="U19" s="40"/>
      <c r="V19" s="40"/>
      <c r="W19" s="40"/>
      <c r="X19" s="504"/>
      <c r="Y19" s="40"/>
      <c r="Z19" s="40"/>
      <c r="AA19" s="40"/>
      <c r="AB19" s="40"/>
      <c r="AC19" s="40"/>
      <c r="AD19" s="40"/>
      <c r="AE19" s="40"/>
      <c r="AF19" s="40"/>
      <c r="AG19" s="40"/>
      <c r="AH19" s="40"/>
      <c r="AI19" s="40"/>
      <c r="AJ19" s="40"/>
    </row>
    <row r="20" spans="1:36" x14ac:dyDescent="0.25">
      <c r="A20" s="43">
        <f t="shared" si="3"/>
        <v>11</v>
      </c>
      <c r="B20" s="502">
        <f>(1+_xlfn.XLOOKUP(INT(($A20-1)/12)+1,'ZC Curve'!$B$8:$B$107,'ZC Curve'!R$9:R$108,,0))^(1/12)-1</f>
        <v>0</v>
      </c>
      <c r="C20" s="502">
        <f>(1+_xlfn.XLOOKUP(INT(($A20-1)/12)+1,'ZC Curve'!$B$8:$B$107,'ZC Curve'!S$9:S$108,,0))^(1/12)-1</f>
        <v>0</v>
      </c>
      <c r="D20" s="502">
        <f>(1+_xlfn.XLOOKUP(INT(($A20-1)/12)+1,'ZC Curve'!$B$8:$B$107,'ZC Curve'!T$9:T$108,,0))^(1/12)-1</f>
        <v>0</v>
      </c>
      <c r="E20" s="503">
        <f t="shared" si="4"/>
        <v>1</v>
      </c>
      <c r="F20" s="503">
        <f t="shared" si="1"/>
        <v>1</v>
      </c>
      <c r="G20" s="503">
        <f t="shared" si="2"/>
        <v>1</v>
      </c>
      <c r="H20" s="517">
        <f>'Table 4 - Asset Cashflows'!F19</f>
        <v>0</v>
      </c>
      <c r="I20" s="517">
        <f>'Table 4 - Asset Cashflows'!C19</f>
        <v>0</v>
      </c>
      <c r="J20" s="504"/>
      <c r="N20" s="512"/>
      <c r="O20" s="40"/>
      <c r="P20" s="40"/>
      <c r="Q20" s="505"/>
      <c r="R20" s="506"/>
      <c r="S20" s="506"/>
      <c r="T20" s="506"/>
      <c r="U20" s="40"/>
      <c r="V20" s="40"/>
      <c r="W20" s="40"/>
      <c r="X20" s="504"/>
      <c r="Y20" s="40"/>
      <c r="Z20" s="40"/>
      <c r="AA20" s="40"/>
      <c r="AB20" s="40"/>
      <c r="AC20" s="40"/>
      <c r="AD20" s="40"/>
      <c r="AE20" s="40"/>
      <c r="AF20" s="40"/>
      <c r="AG20" s="40"/>
      <c r="AH20" s="40"/>
      <c r="AI20" s="40"/>
      <c r="AJ20" s="40"/>
    </row>
    <row r="21" spans="1:36" x14ac:dyDescent="0.25">
      <c r="A21" s="43">
        <f t="shared" si="3"/>
        <v>12</v>
      </c>
      <c r="B21" s="502">
        <f>(1+_xlfn.XLOOKUP(INT(($A21-1)/12)+1,'ZC Curve'!$B$8:$B$107,'ZC Curve'!R$9:R$108,,0))^(1/12)-1</f>
        <v>0</v>
      </c>
      <c r="C21" s="502">
        <f>(1+_xlfn.XLOOKUP(INT(($A21-1)/12)+1,'ZC Curve'!$B$8:$B$107,'ZC Curve'!S$9:S$108,,0))^(1/12)-1</f>
        <v>0</v>
      </c>
      <c r="D21" s="502">
        <f>(1+_xlfn.XLOOKUP(INT(($A21-1)/12)+1,'ZC Curve'!$B$8:$B$107,'ZC Curve'!T$9:T$108,,0))^(1/12)-1</f>
        <v>0</v>
      </c>
      <c r="E21" s="503">
        <f t="shared" si="4"/>
        <v>1</v>
      </c>
      <c r="F21" s="503">
        <f t="shared" si="1"/>
        <v>1</v>
      </c>
      <c r="G21" s="503">
        <f t="shared" si="2"/>
        <v>1</v>
      </c>
      <c r="H21" s="517">
        <f>'Table 4 - Asset Cashflows'!F20</f>
        <v>0</v>
      </c>
      <c r="I21" s="517">
        <f>'Table 4 - Asset Cashflows'!C20</f>
        <v>0</v>
      </c>
      <c r="J21" s="504"/>
      <c r="N21" s="512"/>
      <c r="O21" s="40"/>
      <c r="P21" s="40"/>
      <c r="Q21" s="505"/>
      <c r="R21" s="506"/>
      <c r="S21" s="506"/>
      <c r="T21" s="506"/>
      <c r="U21" s="40"/>
      <c r="V21" s="40"/>
      <c r="W21" s="40"/>
      <c r="X21" s="504"/>
      <c r="Y21" s="40"/>
      <c r="Z21" s="40"/>
      <c r="AA21" s="40"/>
      <c r="AB21" s="40"/>
      <c r="AC21" s="40"/>
      <c r="AD21" s="40"/>
      <c r="AE21" s="40"/>
      <c r="AF21" s="40"/>
      <c r="AG21" s="40"/>
      <c r="AH21" s="40"/>
      <c r="AI21" s="40"/>
      <c r="AJ21" s="40"/>
    </row>
    <row r="22" spans="1:36" x14ac:dyDescent="0.25">
      <c r="A22" s="43">
        <f t="shared" si="3"/>
        <v>13</v>
      </c>
      <c r="B22" s="502">
        <f>(1+_xlfn.XLOOKUP(INT(($A22-1)/12)+1,'ZC Curve'!$B$8:$B$107,'ZC Curve'!R$9:R$108,,0))^(1/12)-1</f>
        <v>0</v>
      </c>
      <c r="C22" s="502">
        <f>(1+_xlfn.XLOOKUP(INT(($A22-1)/12)+1,'ZC Curve'!$B$8:$B$107,'ZC Curve'!S$9:S$108,,0))^(1/12)-1</f>
        <v>0</v>
      </c>
      <c r="D22" s="502">
        <f>(1+_xlfn.XLOOKUP(INT(($A22-1)/12)+1,'ZC Curve'!$B$8:$B$107,'ZC Curve'!T$9:T$108,,0))^(1/12)-1</f>
        <v>0</v>
      </c>
      <c r="E22" s="503">
        <f t="shared" si="4"/>
        <v>1</v>
      </c>
      <c r="F22" s="503">
        <f t="shared" si="1"/>
        <v>1</v>
      </c>
      <c r="G22" s="503">
        <f t="shared" si="2"/>
        <v>1</v>
      </c>
      <c r="H22" s="517">
        <f>'Table 4 - Asset Cashflows'!F21</f>
        <v>0</v>
      </c>
      <c r="I22" s="517">
        <f>'Table 4 - Asset Cashflows'!C21</f>
        <v>0</v>
      </c>
      <c r="J22" s="504"/>
      <c r="N22" s="512"/>
      <c r="O22" s="40"/>
      <c r="P22" s="40"/>
      <c r="Q22" s="505"/>
      <c r="R22" s="506"/>
      <c r="S22" s="506"/>
      <c r="T22" s="506"/>
      <c r="U22" s="40"/>
      <c r="V22" s="40"/>
      <c r="W22" s="40"/>
      <c r="X22" s="504"/>
      <c r="Y22" s="40"/>
      <c r="Z22" s="40"/>
      <c r="AA22" s="40"/>
      <c r="AB22" s="40"/>
      <c r="AC22" s="40"/>
      <c r="AD22" s="40"/>
      <c r="AE22" s="40"/>
      <c r="AF22" s="40"/>
      <c r="AG22" s="40"/>
      <c r="AH22" s="40"/>
      <c r="AI22" s="40"/>
      <c r="AJ22" s="40"/>
    </row>
    <row r="23" spans="1:36" x14ac:dyDescent="0.25">
      <c r="A23" s="43">
        <f t="shared" si="3"/>
        <v>14</v>
      </c>
      <c r="B23" s="502">
        <f>(1+_xlfn.XLOOKUP(INT(($A23-1)/12)+1,'ZC Curve'!$B$8:$B$107,'ZC Curve'!R$9:R$108,,0))^(1/12)-1</f>
        <v>0</v>
      </c>
      <c r="C23" s="502">
        <f>(1+_xlfn.XLOOKUP(INT(($A23-1)/12)+1,'ZC Curve'!$B$8:$B$107,'ZC Curve'!S$9:S$108,,0))^(1/12)-1</f>
        <v>0</v>
      </c>
      <c r="D23" s="502">
        <f>(1+_xlfn.XLOOKUP(INT(($A23-1)/12)+1,'ZC Curve'!$B$8:$B$107,'ZC Curve'!T$9:T$108,,0))^(1/12)-1</f>
        <v>0</v>
      </c>
      <c r="E23" s="503">
        <f t="shared" si="4"/>
        <v>1</v>
      </c>
      <c r="F23" s="503">
        <f t="shared" si="1"/>
        <v>1</v>
      </c>
      <c r="G23" s="503">
        <f t="shared" si="2"/>
        <v>1</v>
      </c>
      <c r="H23" s="517">
        <f>'Table 4 - Asset Cashflows'!F22</f>
        <v>0</v>
      </c>
      <c r="I23" s="517">
        <f>'Table 4 - Asset Cashflows'!C22</f>
        <v>0</v>
      </c>
      <c r="J23" s="504"/>
      <c r="K23" s="40"/>
      <c r="L23" s="512"/>
      <c r="M23" s="40"/>
      <c r="N23" s="512"/>
      <c r="O23" s="40"/>
      <c r="P23" s="40"/>
      <c r="Q23" s="505"/>
      <c r="R23" s="506"/>
      <c r="S23" s="506"/>
      <c r="T23" s="506"/>
      <c r="U23" s="40"/>
      <c r="V23" s="40"/>
      <c r="W23" s="40"/>
      <c r="X23" s="504"/>
      <c r="Y23" s="40"/>
      <c r="Z23" s="40"/>
      <c r="AA23" s="40"/>
      <c r="AB23" s="40"/>
      <c r="AC23" s="40"/>
      <c r="AD23" s="40"/>
      <c r="AE23" s="40"/>
      <c r="AF23" s="40"/>
      <c r="AG23" s="40"/>
      <c r="AH23" s="40"/>
      <c r="AI23" s="40"/>
      <c r="AJ23" s="40"/>
    </row>
    <row r="24" spans="1:36" x14ac:dyDescent="0.25">
      <c r="A24" s="43">
        <f t="shared" si="3"/>
        <v>15</v>
      </c>
      <c r="B24" s="502">
        <f>(1+_xlfn.XLOOKUP(INT(($A24-1)/12)+1,'ZC Curve'!$B$8:$B$107,'ZC Curve'!R$9:R$108,,0))^(1/12)-1</f>
        <v>0</v>
      </c>
      <c r="C24" s="502">
        <f>(1+_xlfn.XLOOKUP(INT(($A24-1)/12)+1,'ZC Curve'!$B$8:$B$107,'ZC Curve'!S$9:S$108,,0))^(1/12)-1</f>
        <v>0</v>
      </c>
      <c r="D24" s="502">
        <f>(1+_xlfn.XLOOKUP(INT(($A24-1)/12)+1,'ZC Curve'!$B$8:$B$107,'ZC Curve'!T$9:T$108,,0))^(1/12)-1</f>
        <v>0</v>
      </c>
      <c r="E24" s="503">
        <f t="shared" si="4"/>
        <v>1</v>
      </c>
      <c r="F24" s="503">
        <f t="shared" si="1"/>
        <v>1</v>
      </c>
      <c r="G24" s="503">
        <f t="shared" si="2"/>
        <v>1</v>
      </c>
      <c r="H24" s="517">
        <f>'Table 4 - Asset Cashflows'!F23</f>
        <v>0</v>
      </c>
      <c r="I24" s="517">
        <f>'Table 4 - Asset Cashflows'!C23</f>
        <v>0</v>
      </c>
      <c r="J24" s="504"/>
      <c r="K24" s="40"/>
      <c r="L24" s="512"/>
      <c r="M24" s="40"/>
      <c r="N24" s="512"/>
      <c r="O24" s="40"/>
      <c r="P24" s="40"/>
      <c r="Q24" s="505"/>
      <c r="R24" s="506"/>
      <c r="S24" s="506"/>
      <c r="T24" s="506"/>
      <c r="U24" s="40"/>
      <c r="V24" s="40"/>
      <c r="W24" s="40"/>
      <c r="X24" s="504"/>
      <c r="Y24" s="40"/>
      <c r="Z24" s="40"/>
      <c r="AA24" s="40"/>
      <c r="AB24" s="40"/>
      <c r="AC24" s="40"/>
      <c r="AD24" s="40"/>
      <c r="AE24" s="40"/>
      <c r="AF24" s="40"/>
      <c r="AG24" s="40"/>
      <c r="AH24" s="40"/>
      <c r="AI24" s="40"/>
      <c r="AJ24" s="40"/>
    </row>
    <row r="25" spans="1:36" x14ac:dyDescent="0.25">
      <c r="A25" s="43">
        <f t="shared" si="3"/>
        <v>16</v>
      </c>
      <c r="B25" s="502">
        <f>(1+_xlfn.XLOOKUP(INT(($A25-1)/12)+1,'ZC Curve'!$B$8:$B$107,'ZC Curve'!R$9:R$108,,0))^(1/12)-1</f>
        <v>0</v>
      </c>
      <c r="C25" s="502">
        <f>(1+_xlfn.XLOOKUP(INT(($A25-1)/12)+1,'ZC Curve'!$B$8:$B$107,'ZC Curve'!S$9:S$108,,0))^(1/12)-1</f>
        <v>0</v>
      </c>
      <c r="D25" s="502">
        <f>(1+_xlfn.XLOOKUP(INT(($A25-1)/12)+1,'ZC Curve'!$B$8:$B$107,'ZC Curve'!T$9:T$108,,0))^(1/12)-1</f>
        <v>0</v>
      </c>
      <c r="E25" s="503">
        <f t="shared" si="4"/>
        <v>1</v>
      </c>
      <c r="F25" s="503">
        <f t="shared" si="1"/>
        <v>1</v>
      </c>
      <c r="G25" s="503">
        <f t="shared" si="2"/>
        <v>1</v>
      </c>
      <c r="H25" s="517">
        <f>'Table 4 - Asset Cashflows'!F24</f>
        <v>0</v>
      </c>
      <c r="I25" s="517">
        <f>'Table 4 - Asset Cashflows'!C24</f>
        <v>0</v>
      </c>
      <c r="J25" s="504"/>
      <c r="K25" s="40"/>
      <c r="L25" s="512"/>
      <c r="M25" s="40"/>
      <c r="N25" s="512"/>
      <c r="O25" s="40"/>
      <c r="P25" s="40"/>
      <c r="Q25" s="505"/>
      <c r="R25" s="506"/>
      <c r="S25" s="506"/>
      <c r="T25" s="506"/>
      <c r="U25" s="40"/>
      <c r="V25" s="40"/>
      <c r="W25" s="40"/>
      <c r="X25" s="504"/>
      <c r="Y25" s="40"/>
      <c r="Z25" s="40"/>
      <c r="AA25" s="40"/>
      <c r="AB25" s="40"/>
      <c r="AC25" s="40"/>
      <c r="AD25" s="40"/>
      <c r="AE25" s="40"/>
      <c r="AF25" s="40"/>
      <c r="AG25" s="40"/>
      <c r="AH25" s="40"/>
      <c r="AI25" s="40"/>
      <c r="AJ25" s="40"/>
    </row>
    <row r="26" spans="1:36" x14ac:dyDescent="0.25">
      <c r="A26" s="43">
        <f t="shared" si="3"/>
        <v>17</v>
      </c>
      <c r="B26" s="502">
        <f>(1+_xlfn.XLOOKUP(INT(($A26-1)/12)+1,'ZC Curve'!$B$8:$B$107,'ZC Curve'!R$9:R$108,,0))^(1/12)-1</f>
        <v>0</v>
      </c>
      <c r="C26" s="502">
        <f>(1+_xlfn.XLOOKUP(INT(($A26-1)/12)+1,'ZC Curve'!$B$8:$B$107,'ZC Curve'!S$9:S$108,,0))^(1/12)-1</f>
        <v>0</v>
      </c>
      <c r="D26" s="502">
        <f>(1+_xlfn.XLOOKUP(INT(($A26-1)/12)+1,'ZC Curve'!$B$8:$B$107,'ZC Curve'!T$9:T$108,,0))^(1/12)-1</f>
        <v>0</v>
      </c>
      <c r="E26" s="503">
        <f t="shared" si="4"/>
        <v>1</v>
      </c>
      <c r="F26" s="503">
        <f t="shared" si="1"/>
        <v>1</v>
      </c>
      <c r="G26" s="503">
        <f t="shared" si="2"/>
        <v>1</v>
      </c>
      <c r="H26" s="517">
        <f>'Table 4 - Asset Cashflows'!F25</f>
        <v>0</v>
      </c>
      <c r="I26" s="517">
        <f>'Table 4 - Asset Cashflows'!C25</f>
        <v>0</v>
      </c>
      <c r="J26" s="504"/>
      <c r="K26" s="40"/>
      <c r="L26" s="512"/>
      <c r="M26" s="40"/>
      <c r="N26" s="512"/>
      <c r="O26" s="40"/>
      <c r="P26" s="40"/>
      <c r="Q26" s="505"/>
      <c r="R26" s="506"/>
      <c r="S26" s="506"/>
      <c r="T26" s="506"/>
      <c r="U26" s="40"/>
      <c r="V26" s="40"/>
      <c r="W26" s="40"/>
      <c r="X26" s="504"/>
      <c r="Y26" s="40"/>
      <c r="Z26" s="40"/>
      <c r="AA26" s="40"/>
      <c r="AB26" s="40"/>
      <c r="AC26" s="40"/>
      <c r="AD26" s="40"/>
      <c r="AE26" s="40"/>
      <c r="AF26" s="40"/>
      <c r="AG26" s="40"/>
      <c r="AH26" s="40"/>
      <c r="AI26" s="40"/>
      <c r="AJ26" s="40"/>
    </row>
    <row r="27" spans="1:36" x14ac:dyDescent="0.25">
      <c r="A27" s="43">
        <f t="shared" si="3"/>
        <v>18</v>
      </c>
      <c r="B27" s="502">
        <f>(1+_xlfn.XLOOKUP(INT(($A27-1)/12)+1,'ZC Curve'!$B$8:$B$107,'ZC Curve'!R$9:R$108,,0))^(1/12)-1</f>
        <v>0</v>
      </c>
      <c r="C27" s="502">
        <f>(1+_xlfn.XLOOKUP(INT(($A27-1)/12)+1,'ZC Curve'!$B$8:$B$107,'ZC Curve'!S$9:S$108,,0))^(1/12)-1</f>
        <v>0</v>
      </c>
      <c r="D27" s="502">
        <f>(1+_xlfn.XLOOKUP(INT(($A27-1)/12)+1,'ZC Curve'!$B$8:$B$107,'ZC Curve'!T$9:T$108,,0))^(1/12)-1</f>
        <v>0</v>
      </c>
      <c r="E27" s="503">
        <f t="shared" si="4"/>
        <v>1</v>
      </c>
      <c r="F27" s="503">
        <f t="shared" si="1"/>
        <v>1</v>
      </c>
      <c r="G27" s="503">
        <f t="shared" si="2"/>
        <v>1</v>
      </c>
      <c r="H27" s="517">
        <f>'Table 4 - Asset Cashflows'!F26</f>
        <v>0</v>
      </c>
      <c r="I27" s="517">
        <f>'Table 4 - Asset Cashflows'!C26</f>
        <v>0</v>
      </c>
      <c r="J27" s="504"/>
      <c r="K27" s="40"/>
      <c r="L27" s="512"/>
      <c r="M27" s="40"/>
      <c r="N27" s="512"/>
      <c r="O27" s="40"/>
      <c r="P27" s="40"/>
      <c r="Q27" s="505"/>
      <c r="R27" s="506"/>
      <c r="S27" s="506"/>
      <c r="T27" s="506"/>
      <c r="U27" s="40"/>
      <c r="V27" s="40"/>
      <c r="W27" s="40"/>
      <c r="X27" s="504"/>
      <c r="Y27" s="40"/>
      <c r="Z27" s="40"/>
      <c r="AA27" s="40"/>
      <c r="AB27" s="40"/>
      <c r="AC27" s="40"/>
      <c r="AD27" s="40"/>
      <c r="AE27" s="40"/>
      <c r="AF27" s="40"/>
      <c r="AG27" s="40"/>
      <c r="AH27" s="40"/>
      <c r="AI27" s="40"/>
      <c r="AJ27" s="40"/>
    </row>
    <row r="28" spans="1:36" x14ac:dyDescent="0.25">
      <c r="A28" s="43">
        <f t="shared" si="3"/>
        <v>19</v>
      </c>
      <c r="B28" s="502">
        <f>(1+_xlfn.XLOOKUP(INT(($A28-1)/12)+1,'ZC Curve'!$B$8:$B$107,'ZC Curve'!R$9:R$108,,0))^(1/12)-1</f>
        <v>0</v>
      </c>
      <c r="C28" s="502">
        <f>(1+_xlfn.XLOOKUP(INT(($A28-1)/12)+1,'ZC Curve'!$B$8:$B$107,'ZC Curve'!S$9:S$108,,0))^(1/12)-1</f>
        <v>0</v>
      </c>
      <c r="D28" s="502">
        <f>(1+_xlfn.XLOOKUP(INT(($A28-1)/12)+1,'ZC Curve'!$B$8:$B$107,'ZC Curve'!T$9:T$108,,0))^(1/12)-1</f>
        <v>0</v>
      </c>
      <c r="E28" s="503">
        <f t="shared" si="4"/>
        <v>1</v>
      </c>
      <c r="F28" s="503">
        <f t="shared" si="1"/>
        <v>1</v>
      </c>
      <c r="G28" s="503">
        <f t="shared" si="2"/>
        <v>1</v>
      </c>
      <c r="H28" s="517">
        <f>'Table 4 - Asset Cashflows'!F27</f>
        <v>0</v>
      </c>
      <c r="I28" s="517">
        <f>'Table 4 - Asset Cashflows'!C27</f>
        <v>0</v>
      </c>
      <c r="J28" s="504"/>
    </row>
    <row r="29" spans="1:36" x14ac:dyDescent="0.25">
      <c r="A29" s="43">
        <f t="shared" si="3"/>
        <v>20</v>
      </c>
      <c r="B29" s="502">
        <f>(1+_xlfn.XLOOKUP(INT(($A29-1)/12)+1,'ZC Curve'!$B$8:$B$107,'ZC Curve'!R$9:R$108,,0))^(1/12)-1</f>
        <v>0</v>
      </c>
      <c r="C29" s="502">
        <f>(1+_xlfn.XLOOKUP(INT(($A29-1)/12)+1,'ZC Curve'!$B$8:$B$107,'ZC Curve'!S$9:S$108,,0))^(1/12)-1</f>
        <v>0</v>
      </c>
      <c r="D29" s="502">
        <f>(1+_xlfn.XLOOKUP(INT(($A29-1)/12)+1,'ZC Curve'!$B$8:$B$107,'ZC Curve'!T$9:T$108,,0))^(1/12)-1</f>
        <v>0</v>
      </c>
      <c r="E29" s="503">
        <f t="shared" si="4"/>
        <v>1</v>
      </c>
      <c r="F29" s="503">
        <f t="shared" si="1"/>
        <v>1</v>
      </c>
      <c r="G29" s="503">
        <f t="shared" si="2"/>
        <v>1</v>
      </c>
      <c r="H29" s="517">
        <f>'Table 4 - Asset Cashflows'!F28</f>
        <v>0</v>
      </c>
      <c r="I29" s="517">
        <f>'Table 4 - Asset Cashflows'!C28</f>
        <v>0</v>
      </c>
      <c r="J29" s="504"/>
    </row>
    <row r="30" spans="1:36" x14ac:dyDescent="0.25">
      <c r="A30" s="43">
        <f t="shared" si="3"/>
        <v>21</v>
      </c>
      <c r="B30" s="502">
        <f>(1+_xlfn.XLOOKUP(INT(($A30-1)/12)+1,'ZC Curve'!$B$8:$B$107,'ZC Curve'!R$9:R$108,,0))^(1/12)-1</f>
        <v>0</v>
      </c>
      <c r="C30" s="502">
        <f>(1+_xlfn.XLOOKUP(INT(($A30-1)/12)+1,'ZC Curve'!$B$8:$B$107,'ZC Curve'!S$9:S$108,,0))^(1/12)-1</f>
        <v>0</v>
      </c>
      <c r="D30" s="502">
        <f>(1+_xlfn.XLOOKUP(INT(($A30-1)/12)+1,'ZC Curve'!$B$8:$B$107,'ZC Curve'!T$9:T$108,,0))^(1/12)-1</f>
        <v>0</v>
      </c>
      <c r="E30" s="503">
        <f t="shared" si="4"/>
        <v>1</v>
      </c>
      <c r="F30" s="503">
        <f t="shared" si="1"/>
        <v>1</v>
      </c>
      <c r="G30" s="503">
        <f t="shared" si="2"/>
        <v>1</v>
      </c>
      <c r="H30" s="517">
        <f>'Table 4 - Asset Cashflows'!F29</f>
        <v>0</v>
      </c>
      <c r="I30" s="517">
        <f>'Table 4 - Asset Cashflows'!C29</f>
        <v>0</v>
      </c>
      <c r="J30" s="504"/>
    </row>
    <row r="31" spans="1:36" x14ac:dyDescent="0.25">
      <c r="A31" s="43">
        <f t="shared" si="3"/>
        <v>22</v>
      </c>
      <c r="B31" s="502">
        <f>(1+_xlfn.XLOOKUP(INT(($A31-1)/12)+1,'ZC Curve'!$B$8:$B$107,'ZC Curve'!R$9:R$108,,0))^(1/12)-1</f>
        <v>0</v>
      </c>
      <c r="C31" s="502">
        <f>(1+_xlfn.XLOOKUP(INT(($A31-1)/12)+1,'ZC Curve'!$B$8:$B$107,'ZC Curve'!S$9:S$108,,0))^(1/12)-1</f>
        <v>0</v>
      </c>
      <c r="D31" s="502">
        <f>(1+_xlfn.XLOOKUP(INT(($A31-1)/12)+1,'ZC Curve'!$B$8:$B$107,'ZC Curve'!T$9:T$108,,0))^(1/12)-1</f>
        <v>0</v>
      </c>
      <c r="E31" s="503">
        <f t="shared" si="4"/>
        <v>1</v>
      </c>
      <c r="F31" s="503">
        <f t="shared" si="1"/>
        <v>1</v>
      </c>
      <c r="G31" s="503">
        <f t="shared" si="2"/>
        <v>1</v>
      </c>
      <c r="H31" s="517">
        <f>'Table 4 - Asset Cashflows'!F30</f>
        <v>0</v>
      </c>
      <c r="I31" s="517">
        <f>'Table 4 - Asset Cashflows'!C30</f>
        <v>0</v>
      </c>
    </row>
    <row r="32" spans="1:36" x14ac:dyDescent="0.25">
      <c r="A32" s="43">
        <f t="shared" si="3"/>
        <v>23</v>
      </c>
      <c r="B32" s="502">
        <f>(1+_xlfn.XLOOKUP(INT(($A32-1)/12)+1,'ZC Curve'!$B$8:$B$107,'ZC Curve'!R$9:R$108,,0))^(1/12)-1</f>
        <v>0</v>
      </c>
      <c r="C32" s="502">
        <f>(1+_xlfn.XLOOKUP(INT(($A32-1)/12)+1,'ZC Curve'!$B$8:$B$107,'ZC Curve'!S$9:S$108,,0))^(1/12)-1</f>
        <v>0</v>
      </c>
      <c r="D32" s="502">
        <f>(1+_xlfn.XLOOKUP(INT(($A32-1)/12)+1,'ZC Curve'!$B$8:$B$107,'ZC Curve'!T$9:T$108,,0))^(1/12)-1</f>
        <v>0</v>
      </c>
      <c r="E32" s="503">
        <f t="shared" si="4"/>
        <v>1</v>
      </c>
      <c r="F32" s="503">
        <f t="shared" si="1"/>
        <v>1</v>
      </c>
      <c r="G32" s="503">
        <f t="shared" si="2"/>
        <v>1</v>
      </c>
      <c r="H32" s="517">
        <f>'Table 4 - Asset Cashflows'!F31</f>
        <v>0</v>
      </c>
      <c r="I32" s="517">
        <f>'Table 4 - Asset Cashflows'!C31</f>
        <v>0</v>
      </c>
    </row>
    <row r="33" spans="1:9" x14ac:dyDescent="0.25">
      <c r="A33" s="43">
        <f t="shared" si="3"/>
        <v>24</v>
      </c>
      <c r="B33" s="502">
        <f>(1+_xlfn.XLOOKUP(INT(($A33-1)/12)+1,'ZC Curve'!$B$8:$B$107,'ZC Curve'!R$9:R$108,,0))^(1/12)-1</f>
        <v>0</v>
      </c>
      <c r="C33" s="502">
        <f>(1+_xlfn.XLOOKUP(INT(($A33-1)/12)+1,'ZC Curve'!$B$8:$B$107,'ZC Curve'!S$9:S$108,,0))^(1/12)-1</f>
        <v>0</v>
      </c>
      <c r="D33" s="502">
        <f>(1+_xlfn.XLOOKUP(INT(($A33-1)/12)+1,'ZC Curve'!$B$8:$B$107,'ZC Curve'!T$9:T$108,,0))^(1/12)-1</f>
        <v>0</v>
      </c>
      <c r="E33" s="503">
        <f t="shared" si="4"/>
        <v>1</v>
      </c>
      <c r="F33" s="503">
        <f t="shared" si="1"/>
        <v>1</v>
      </c>
      <c r="G33" s="503">
        <f t="shared" si="2"/>
        <v>1</v>
      </c>
      <c r="H33" s="517">
        <f>'Table 4 - Asset Cashflows'!F32</f>
        <v>0</v>
      </c>
      <c r="I33" s="517">
        <f>'Table 4 - Asset Cashflows'!C32</f>
        <v>0</v>
      </c>
    </row>
    <row r="34" spans="1:9" x14ac:dyDescent="0.25">
      <c r="A34" s="43">
        <f t="shared" si="3"/>
        <v>25</v>
      </c>
      <c r="B34" s="502">
        <f>(1+_xlfn.XLOOKUP(INT(($A34-1)/12)+1,'ZC Curve'!$B$8:$B$107,'ZC Curve'!R$9:R$108,,0))^(1/12)-1</f>
        <v>0</v>
      </c>
      <c r="C34" s="502">
        <f>(1+_xlfn.XLOOKUP(INT(($A34-1)/12)+1,'ZC Curve'!$B$8:$B$107,'ZC Curve'!S$9:S$108,,0))^(1/12)-1</f>
        <v>0</v>
      </c>
      <c r="D34" s="502">
        <f>(1+_xlfn.XLOOKUP(INT(($A34-1)/12)+1,'ZC Curve'!$B$8:$B$107,'ZC Curve'!T$9:T$108,,0))^(1/12)-1</f>
        <v>0</v>
      </c>
      <c r="E34" s="503">
        <f t="shared" si="4"/>
        <v>1</v>
      </c>
      <c r="F34" s="503">
        <f t="shared" si="1"/>
        <v>1</v>
      </c>
      <c r="G34" s="503">
        <f t="shared" si="2"/>
        <v>1</v>
      </c>
      <c r="H34" s="517">
        <f>'Table 4 - Asset Cashflows'!F33</f>
        <v>0</v>
      </c>
      <c r="I34" s="517">
        <f>'Table 4 - Asset Cashflows'!C33</f>
        <v>0</v>
      </c>
    </row>
    <row r="35" spans="1:9" x14ac:dyDescent="0.25">
      <c r="A35" s="43">
        <f t="shared" si="3"/>
        <v>26</v>
      </c>
      <c r="B35" s="502">
        <f>(1+_xlfn.XLOOKUP(INT(($A35-1)/12)+1,'ZC Curve'!$B$8:$B$107,'ZC Curve'!R$9:R$108,,0))^(1/12)-1</f>
        <v>0</v>
      </c>
      <c r="C35" s="502">
        <f>(1+_xlfn.XLOOKUP(INT(($A35-1)/12)+1,'ZC Curve'!$B$8:$B$107,'ZC Curve'!S$9:S$108,,0))^(1/12)-1</f>
        <v>0</v>
      </c>
      <c r="D35" s="502">
        <f>(1+_xlfn.XLOOKUP(INT(($A35-1)/12)+1,'ZC Curve'!$B$8:$B$107,'ZC Curve'!T$9:T$108,,0))^(1/12)-1</f>
        <v>0</v>
      </c>
      <c r="E35" s="503">
        <f t="shared" si="4"/>
        <v>1</v>
      </c>
      <c r="F35" s="503">
        <f t="shared" si="1"/>
        <v>1</v>
      </c>
      <c r="G35" s="503">
        <f t="shared" si="2"/>
        <v>1</v>
      </c>
      <c r="H35" s="517">
        <f>'Table 4 - Asset Cashflows'!F34</f>
        <v>0</v>
      </c>
      <c r="I35" s="517">
        <f>'Table 4 - Asset Cashflows'!C34</f>
        <v>0</v>
      </c>
    </row>
    <row r="36" spans="1:9" x14ac:dyDescent="0.25">
      <c r="A36" s="43">
        <f t="shared" si="3"/>
        <v>27</v>
      </c>
      <c r="B36" s="502">
        <f>(1+_xlfn.XLOOKUP(INT(($A36-1)/12)+1,'ZC Curve'!$B$8:$B$107,'ZC Curve'!R$9:R$108,,0))^(1/12)-1</f>
        <v>0</v>
      </c>
      <c r="C36" s="502">
        <f>(1+_xlfn.XLOOKUP(INT(($A36-1)/12)+1,'ZC Curve'!$B$8:$B$107,'ZC Curve'!S$9:S$108,,0))^(1/12)-1</f>
        <v>0</v>
      </c>
      <c r="D36" s="502">
        <f>(1+_xlfn.XLOOKUP(INT(($A36-1)/12)+1,'ZC Curve'!$B$8:$B$107,'ZC Curve'!T$9:T$108,,0))^(1/12)-1</f>
        <v>0</v>
      </c>
      <c r="E36" s="503">
        <f t="shared" si="4"/>
        <v>1</v>
      </c>
      <c r="F36" s="503">
        <f t="shared" si="1"/>
        <v>1</v>
      </c>
      <c r="G36" s="503">
        <f t="shared" si="2"/>
        <v>1</v>
      </c>
      <c r="H36" s="517">
        <f>'Table 4 - Asset Cashflows'!F35</f>
        <v>0</v>
      </c>
      <c r="I36" s="517">
        <f>'Table 4 - Asset Cashflows'!C35</f>
        <v>0</v>
      </c>
    </row>
    <row r="37" spans="1:9" x14ac:dyDescent="0.25">
      <c r="A37" s="43">
        <f t="shared" si="3"/>
        <v>28</v>
      </c>
      <c r="B37" s="502">
        <f>(1+_xlfn.XLOOKUP(INT(($A37-1)/12)+1,'ZC Curve'!$B$8:$B$107,'ZC Curve'!R$9:R$108,,0))^(1/12)-1</f>
        <v>0</v>
      </c>
      <c r="C37" s="502">
        <f>(1+_xlfn.XLOOKUP(INT(($A37-1)/12)+1,'ZC Curve'!$B$8:$B$107,'ZC Curve'!S$9:S$108,,0))^(1/12)-1</f>
        <v>0</v>
      </c>
      <c r="D37" s="502">
        <f>(1+_xlfn.XLOOKUP(INT(($A37-1)/12)+1,'ZC Curve'!$B$8:$B$107,'ZC Curve'!T$9:T$108,,0))^(1/12)-1</f>
        <v>0</v>
      </c>
      <c r="E37" s="503">
        <f t="shared" si="4"/>
        <v>1</v>
      </c>
      <c r="F37" s="503">
        <f t="shared" si="1"/>
        <v>1</v>
      </c>
      <c r="G37" s="503">
        <f t="shared" si="2"/>
        <v>1</v>
      </c>
      <c r="H37" s="517">
        <f>'Table 4 - Asset Cashflows'!F36</f>
        <v>0</v>
      </c>
      <c r="I37" s="517">
        <f>'Table 4 - Asset Cashflows'!C36</f>
        <v>0</v>
      </c>
    </row>
    <row r="38" spans="1:9" x14ac:dyDescent="0.25">
      <c r="A38" s="43">
        <f t="shared" si="3"/>
        <v>29</v>
      </c>
      <c r="B38" s="502">
        <f>(1+_xlfn.XLOOKUP(INT(($A38-1)/12)+1,'ZC Curve'!$B$8:$B$107,'ZC Curve'!R$9:R$108,,0))^(1/12)-1</f>
        <v>0</v>
      </c>
      <c r="C38" s="502">
        <f>(1+_xlfn.XLOOKUP(INT(($A38-1)/12)+1,'ZC Curve'!$B$8:$B$107,'ZC Curve'!S$9:S$108,,0))^(1/12)-1</f>
        <v>0</v>
      </c>
      <c r="D38" s="502">
        <f>(1+_xlfn.XLOOKUP(INT(($A38-1)/12)+1,'ZC Curve'!$B$8:$B$107,'ZC Curve'!T$9:T$108,,0))^(1/12)-1</f>
        <v>0</v>
      </c>
      <c r="E38" s="503">
        <f t="shared" si="4"/>
        <v>1</v>
      </c>
      <c r="F38" s="503">
        <f t="shared" si="1"/>
        <v>1</v>
      </c>
      <c r="G38" s="503">
        <f t="shared" si="2"/>
        <v>1</v>
      </c>
      <c r="H38" s="517">
        <f>'Table 4 - Asset Cashflows'!F37</f>
        <v>0</v>
      </c>
      <c r="I38" s="517">
        <f>'Table 4 - Asset Cashflows'!C37</f>
        <v>0</v>
      </c>
    </row>
    <row r="39" spans="1:9" x14ac:dyDescent="0.25">
      <c r="A39" s="43">
        <f t="shared" si="3"/>
        <v>30</v>
      </c>
      <c r="B39" s="502">
        <f>(1+_xlfn.XLOOKUP(INT(($A39-1)/12)+1,'ZC Curve'!$B$8:$B$107,'ZC Curve'!R$9:R$108,,0))^(1/12)-1</f>
        <v>0</v>
      </c>
      <c r="C39" s="502">
        <f>(1+_xlfn.XLOOKUP(INT(($A39-1)/12)+1,'ZC Curve'!$B$8:$B$107,'ZC Curve'!S$9:S$108,,0))^(1/12)-1</f>
        <v>0</v>
      </c>
      <c r="D39" s="502">
        <f>(1+_xlfn.XLOOKUP(INT(($A39-1)/12)+1,'ZC Curve'!$B$8:$B$107,'ZC Curve'!T$9:T$108,,0))^(1/12)-1</f>
        <v>0</v>
      </c>
      <c r="E39" s="503">
        <f t="shared" si="4"/>
        <v>1</v>
      </c>
      <c r="F39" s="503">
        <f t="shared" si="1"/>
        <v>1</v>
      </c>
      <c r="G39" s="503">
        <f t="shared" si="2"/>
        <v>1</v>
      </c>
      <c r="H39" s="517">
        <f>'Table 4 - Asset Cashflows'!F38</f>
        <v>0</v>
      </c>
      <c r="I39" s="517">
        <f>'Table 4 - Asset Cashflows'!C38</f>
        <v>0</v>
      </c>
    </row>
    <row r="40" spans="1:9" x14ac:dyDescent="0.25">
      <c r="A40" s="43">
        <f t="shared" si="3"/>
        <v>31</v>
      </c>
      <c r="B40" s="502">
        <f>(1+_xlfn.XLOOKUP(INT(($A40-1)/12)+1,'ZC Curve'!$B$8:$B$107,'ZC Curve'!R$9:R$108,,0))^(1/12)-1</f>
        <v>0</v>
      </c>
      <c r="C40" s="502">
        <f>(1+_xlfn.XLOOKUP(INT(($A40-1)/12)+1,'ZC Curve'!$B$8:$B$107,'ZC Curve'!S$9:S$108,,0))^(1/12)-1</f>
        <v>0</v>
      </c>
      <c r="D40" s="502">
        <f>(1+_xlfn.XLOOKUP(INT(($A40-1)/12)+1,'ZC Curve'!$B$8:$B$107,'ZC Curve'!T$9:T$108,,0))^(1/12)-1</f>
        <v>0</v>
      </c>
      <c r="E40" s="503">
        <f t="shared" si="4"/>
        <v>1</v>
      </c>
      <c r="F40" s="503">
        <f t="shared" si="1"/>
        <v>1</v>
      </c>
      <c r="G40" s="503">
        <f t="shared" si="2"/>
        <v>1</v>
      </c>
      <c r="H40" s="517">
        <f>'Table 4 - Asset Cashflows'!F39</f>
        <v>0</v>
      </c>
      <c r="I40" s="517">
        <f>'Table 4 - Asset Cashflows'!C39</f>
        <v>0</v>
      </c>
    </row>
    <row r="41" spans="1:9" x14ac:dyDescent="0.25">
      <c r="A41" s="43">
        <f t="shared" si="3"/>
        <v>32</v>
      </c>
      <c r="B41" s="502">
        <f>(1+_xlfn.XLOOKUP(INT(($A41-1)/12)+1,'ZC Curve'!$B$8:$B$107,'ZC Curve'!R$9:R$108,,0))^(1/12)-1</f>
        <v>0</v>
      </c>
      <c r="C41" s="502">
        <f>(1+_xlfn.XLOOKUP(INT(($A41-1)/12)+1,'ZC Curve'!$B$8:$B$107,'ZC Curve'!S$9:S$108,,0))^(1/12)-1</f>
        <v>0</v>
      </c>
      <c r="D41" s="502">
        <f>(1+_xlfn.XLOOKUP(INT(($A41-1)/12)+1,'ZC Curve'!$B$8:$B$107,'ZC Curve'!T$9:T$108,,0))^(1/12)-1</f>
        <v>0</v>
      </c>
      <c r="E41" s="503">
        <f t="shared" si="4"/>
        <v>1</v>
      </c>
      <c r="F41" s="503">
        <f t="shared" si="1"/>
        <v>1</v>
      </c>
      <c r="G41" s="503">
        <f t="shared" si="2"/>
        <v>1</v>
      </c>
      <c r="H41" s="517">
        <f>'Table 4 - Asset Cashflows'!F40</f>
        <v>0</v>
      </c>
      <c r="I41" s="517">
        <f>'Table 4 - Asset Cashflows'!C40</f>
        <v>0</v>
      </c>
    </row>
    <row r="42" spans="1:9" x14ac:dyDescent="0.25">
      <c r="A42" s="43">
        <f t="shared" si="3"/>
        <v>33</v>
      </c>
      <c r="B42" s="502">
        <f>(1+_xlfn.XLOOKUP(INT(($A42-1)/12)+1,'ZC Curve'!$B$8:$B$107,'ZC Curve'!R$9:R$108,,0))^(1/12)-1</f>
        <v>0</v>
      </c>
      <c r="C42" s="502">
        <f>(1+_xlfn.XLOOKUP(INT(($A42-1)/12)+1,'ZC Curve'!$B$8:$B$107,'ZC Curve'!S$9:S$108,,0))^(1/12)-1</f>
        <v>0</v>
      </c>
      <c r="D42" s="502">
        <f>(1+_xlfn.XLOOKUP(INT(($A42-1)/12)+1,'ZC Curve'!$B$8:$B$107,'ZC Curve'!T$9:T$108,,0))^(1/12)-1</f>
        <v>0</v>
      </c>
      <c r="E42" s="503">
        <f t="shared" si="4"/>
        <v>1</v>
      </c>
      <c r="F42" s="503">
        <f t="shared" si="1"/>
        <v>1</v>
      </c>
      <c r="G42" s="503">
        <f t="shared" si="2"/>
        <v>1</v>
      </c>
      <c r="H42" s="517">
        <f>'Table 4 - Asset Cashflows'!F41</f>
        <v>0</v>
      </c>
      <c r="I42" s="517">
        <f>'Table 4 - Asset Cashflows'!C41</f>
        <v>0</v>
      </c>
    </row>
    <row r="43" spans="1:9" x14ac:dyDescent="0.25">
      <c r="A43" s="43">
        <f t="shared" si="3"/>
        <v>34</v>
      </c>
      <c r="B43" s="502">
        <f>(1+_xlfn.XLOOKUP(INT(($A43-1)/12)+1,'ZC Curve'!$B$8:$B$107,'ZC Curve'!R$9:R$108,,0))^(1/12)-1</f>
        <v>0</v>
      </c>
      <c r="C43" s="502">
        <f>(1+_xlfn.XLOOKUP(INT(($A43-1)/12)+1,'ZC Curve'!$B$8:$B$107,'ZC Curve'!S$9:S$108,,0))^(1/12)-1</f>
        <v>0</v>
      </c>
      <c r="D43" s="502">
        <f>(1+_xlfn.XLOOKUP(INT(($A43-1)/12)+1,'ZC Curve'!$B$8:$B$107,'ZC Curve'!T$9:T$108,,0))^(1/12)-1</f>
        <v>0</v>
      </c>
      <c r="E43" s="503">
        <f t="shared" si="4"/>
        <v>1</v>
      </c>
      <c r="F43" s="503">
        <f t="shared" si="1"/>
        <v>1</v>
      </c>
      <c r="G43" s="503">
        <f t="shared" si="2"/>
        <v>1</v>
      </c>
      <c r="H43" s="517">
        <f>'Table 4 - Asset Cashflows'!F42</f>
        <v>0</v>
      </c>
      <c r="I43" s="517">
        <f>'Table 4 - Asset Cashflows'!C42</f>
        <v>0</v>
      </c>
    </row>
    <row r="44" spans="1:9" x14ac:dyDescent="0.25">
      <c r="A44" s="43">
        <f t="shared" si="3"/>
        <v>35</v>
      </c>
      <c r="B44" s="502">
        <f>(1+_xlfn.XLOOKUP(INT(($A44-1)/12)+1,'ZC Curve'!$B$8:$B$107,'ZC Curve'!R$9:R$108,,0))^(1/12)-1</f>
        <v>0</v>
      </c>
      <c r="C44" s="502">
        <f>(1+_xlfn.XLOOKUP(INT(($A44-1)/12)+1,'ZC Curve'!$B$8:$B$107,'ZC Curve'!S$9:S$108,,0))^(1/12)-1</f>
        <v>0</v>
      </c>
      <c r="D44" s="502">
        <f>(1+_xlfn.XLOOKUP(INT(($A44-1)/12)+1,'ZC Curve'!$B$8:$B$107,'ZC Curve'!T$9:T$108,,0))^(1/12)-1</f>
        <v>0</v>
      </c>
      <c r="E44" s="503">
        <f t="shared" si="4"/>
        <v>1</v>
      </c>
      <c r="F44" s="503">
        <f t="shared" si="1"/>
        <v>1</v>
      </c>
      <c r="G44" s="503">
        <f t="shared" si="2"/>
        <v>1</v>
      </c>
      <c r="H44" s="517">
        <f>'Table 4 - Asset Cashflows'!F43</f>
        <v>0</v>
      </c>
      <c r="I44" s="517">
        <f>'Table 4 - Asset Cashflows'!C43</f>
        <v>0</v>
      </c>
    </row>
    <row r="45" spans="1:9" x14ac:dyDescent="0.25">
      <c r="A45" s="43">
        <f t="shared" si="3"/>
        <v>36</v>
      </c>
      <c r="B45" s="502">
        <f>(1+_xlfn.XLOOKUP(INT(($A45-1)/12)+1,'ZC Curve'!$B$8:$B$107,'ZC Curve'!R$9:R$108,,0))^(1/12)-1</f>
        <v>0</v>
      </c>
      <c r="C45" s="502">
        <f>(1+_xlfn.XLOOKUP(INT(($A45-1)/12)+1,'ZC Curve'!$B$8:$B$107,'ZC Curve'!S$9:S$108,,0))^(1/12)-1</f>
        <v>0</v>
      </c>
      <c r="D45" s="502">
        <f>(1+_xlfn.XLOOKUP(INT(($A45-1)/12)+1,'ZC Curve'!$B$8:$B$107,'ZC Curve'!T$9:T$108,,0))^(1/12)-1</f>
        <v>0</v>
      </c>
      <c r="E45" s="503">
        <f t="shared" si="4"/>
        <v>1</v>
      </c>
      <c r="F45" s="503">
        <f t="shared" si="1"/>
        <v>1</v>
      </c>
      <c r="G45" s="503">
        <f t="shared" si="2"/>
        <v>1</v>
      </c>
      <c r="H45" s="517">
        <f>'Table 4 - Asset Cashflows'!F44</f>
        <v>0</v>
      </c>
      <c r="I45" s="517">
        <f>'Table 4 - Asset Cashflows'!C44</f>
        <v>0</v>
      </c>
    </row>
    <row r="46" spans="1:9" x14ac:dyDescent="0.25">
      <c r="A46" s="43">
        <f t="shared" si="3"/>
        <v>37</v>
      </c>
      <c r="B46" s="502">
        <f>(1+_xlfn.XLOOKUP(INT(($A46-1)/12)+1,'ZC Curve'!$B$8:$B$107,'ZC Curve'!R$9:R$108,,0))^(1/12)-1</f>
        <v>0</v>
      </c>
      <c r="C46" s="502">
        <f>(1+_xlfn.XLOOKUP(INT(($A46-1)/12)+1,'ZC Curve'!$B$8:$B$107,'ZC Curve'!S$9:S$108,,0))^(1/12)-1</f>
        <v>0</v>
      </c>
      <c r="D46" s="502">
        <f>(1+_xlfn.XLOOKUP(INT(($A46-1)/12)+1,'ZC Curve'!$B$8:$B$107,'ZC Curve'!T$9:T$108,,0))^(1/12)-1</f>
        <v>0</v>
      </c>
      <c r="E46" s="503">
        <f t="shared" si="4"/>
        <v>1</v>
      </c>
      <c r="F46" s="503">
        <f t="shared" si="1"/>
        <v>1</v>
      </c>
      <c r="G46" s="503">
        <f t="shared" si="2"/>
        <v>1</v>
      </c>
      <c r="H46" s="517">
        <f>'Table 4 - Asset Cashflows'!F45</f>
        <v>0</v>
      </c>
      <c r="I46" s="517">
        <f>'Table 4 - Asset Cashflows'!C45</f>
        <v>0</v>
      </c>
    </row>
    <row r="47" spans="1:9" x14ac:dyDescent="0.25">
      <c r="A47" s="43">
        <f t="shared" si="3"/>
        <v>38</v>
      </c>
      <c r="B47" s="502">
        <f>(1+_xlfn.XLOOKUP(INT(($A47-1)/12)+1,'ZC Curve'!$B$8:$B$107,'ZC Curve'!R$9:R$108,,0))^(1/12)-1</f>
        <v>0</v>
      </c>
      <c r="C47" s="502">
        <f>(1+_xlfn.XLOOKUP(INT(($A47-1)/12)+1,'ZC Curve'!$B$8:$B$107,'ZC Curve'!S$9:S$108,,0))^(1/12)-1</f>
        <v>0</v>
      </c>
      <c r="D47" s="502">
        <f>(1+_xlfn.XLOOKUP(INT(($A47-1)/12)+1,'ZC Curve'!$B$8:$B$107,'ZC Curve'!T$9:T$108,,0))^(1/12)-1</f>
        <v>0</v>
      </c>
      <c r="E47" s="503">
        <f t="shared" si="4"/>
        <v>1</v>
      </c>
      <c r="F47" s="503">
        <f t="shared" si="1"/>
        <v>1</v>
      </c>
      <c r="G47" s="503">
        <f t="shared" si="2"/>
        <v>1</v>
      </c>
      <c r="H47" s="517">
        <f>'Table 4 - Asset Cashflows'!F46</f>
        <v>0</v>
      </c>
      <c r="I47" s="517">
        <f>'Table 4 - Asset Cashflows'!C46</f>
        <v>0</v>
      </c>
    </row>
    <row r="48" spans="1:9" x14ac:dyDescent="0.25">
      <c r="A48" s="43">
        <f t="shared" si="3"/>
        <v>39</v>
      </c>
      <c r="B48" s="502">
        <f>(1+_xlfn.XLOOKUP(INT(($A48-1)/12)+1,'ZC Curve'!$B$8:$B$107,'ZC Curve'!R$9:R$108,,0))^(1/12)-1</f>
        <v>0</v>
      </c>
      <c r="C48" s="502">
        <f>(1+_xlfn.XLOOKUP(INT(($A48-1)/12)+1,'ZC Curve'!$B$8:$B$107,'ZC Curve'!S$9:S$108,,0))^(1/12)-1</f>
        <v>0</v>
      </c>
      <c r="D48" s="502">
        <f>(1+_xlfn.XLOOKUP(INT(($A48-1)/12)+1,'ZC Curve'!$B$8:$B$107,'ZC Curve'!T$9:T$108,,0))^(1/12)-1</f>
        <v>0</v>
      </c>
      <c r="E48" s="503">
        <f t="shared" si="4"/>
        <v>1</v>
      </c>
      <c r="F48" s="503">
        <f t="shared" si="1"/>
        <v>1</v>
      </c>
      <c r="G48" s="503">
        <f t="shared" si="2"/>
        <v>1</v>
      </c>
      <c r="H48" s="517">
        <f>'Table 4 - Asset Cashflows'!F47</f>
        <v>0</v>
      </c>
      <c r="I48" s="517">
        <f>'Table 4 - Asset Cashflows'!C47</f>
        <v>0</v>
      </c>
    </row>
    <row r="49" spans="1:9" x14ac:dyDescent="0.25">
      <c r="A49" s="43">
        <f t="shared" si="3"/>
        <v>40</v>
      </c>
      <c r="B49" s="502">
        <f>(1+_xlfn.XLOOKUP(INT(($A49-1)/12)+1,'ZC Curve'!$B$8:$B$107,'ZC Curve'!R$9:R$108,,0))^(1/12)-1</f>
        <v>0</v>
      </c>
      <c r="C49" s="502">
        <f>(1+_xlfn.XLOOKUP(INT(($A49-1)/12)+1,'ZC Curve'!$B$8:$B$107,'ZC Curve'!S$9:S$108,,0))^(1/12)-1</f>
        <v>0</v>
      </c>
      <c r="D49" s="502">
        <f>(1+_xlfn.XLOOKUP(INT(($A49-1)/12)+1,'ZC Curve'!$B$8:$B$107,'ZC Curve'!T$9:T$108,,0))^(1/12)-1</f>
        <v>0</v>
      </c>
      <c r="E49" s="503">
        <f t="shared" si="4"/>
        <v>1</v>
      </c>
      <c r="F49" s="503">
        <f t="shared" si="1"/>
        <v>1</v>
      </c>
      <c r="G49" s="503">
        <f t="shared" si="2"/>
        <v>1</v>
      </c>
      <c r="H49" s="517">
        <f>'Table 4 - Asset Cashflows'!F48</f>
        <v>0</v>
      </c>
      <c r="I49" s="517">
        <f>'Table 4 - Asset Cashflows'!C48</f>
        <v>0</v>
      </c>
    </row>
    <row r="50" spans="1:9" x14ac:dyDescent="0.25">
      <c r="A50" s="43">
        <f t="shared" si="3"/>
        <v>41</v>
      </c>
      <c r="B50" s="502">
        <f>(1+_xlfn.XLOOKUP(INT(($A50-1)/12)+1,'ZC Curve'!$B$8:$B$107,'ZC Curve'!R$9:R$108,,0))^(1/12)-1</f>
        <v>0</v>
      </c>
      <c r="C50" s="502">
        <f>(1+_xlfn.XLOOKUP(INT(($A50-1)/12)+1,'ZC Curve'!$B$8:$B$107,'ZC Curve'!S$9:S$108,,0))^(1/12)-1</f>
        <v>0</v>
      </c>
      <c r="D50" s="502">
        <f>(1+_xlfn.XLOOKUP(INT(($A50-1)/12)+1,'ZC Curve'!$B$8:$B$107,'ZC Curve'!T$9:T$108,,0))^(1/12)-1</f>
        <v>0</v>
      </c>
      <c r="E50" s="503">
        <f t="shared" si="4"/>
        <v>1</v>
      </c>
      <c r="F50" s="503">
        <f t="shared" si="1"/>
        <v>1</v>
      </c>
      <c r="G50" s="503">
        <f t="shared" si="2"/>
        <v>1</v>
      </c>
      <c r="H50" s="517">
        <f>'Table 4 - Asset Cashflows'!F49</f>
        <v>0</v>
      </c>
      <c r="I50" s="517">
        <f>'Table 4 - Asset Cashflows'!C49</f>
        <v>0</v>
      </c>
    </row>
    <row r="51" spans="1:9" x14ac:dyDescent="0.25">
      <c r="A51" s="43">
        <f t="shared" si="3"/>
        <v>42</v>
      </c>
      <c r="B51" s="502">
        <f>(1+_xlfn.XLOOKUP(INT(($A51-1)/12)+1,'ZC Curve'!$B$8:$B$107,'ZC Curve'!R$9:R$108,,0))^(1/12)-1</f>
        <v>0</v>
      </c>
      <c r="C51" s="502">
        <f>(1+_xlfn.XLOOKUP(INT(($A51-1)/12)+1,'ZC Curve'!$B$8:$B$107,'ZC Curve'!S$9:S$108,,0))^(1/12)-1</f>
        <v>0</v>
      </c>
      <c r="D51" s="502">
        <f>(1+_xlfn.XLOOKUP(INT(($A51-1)/12)+1,'ZC Curve'!$B$8:$B$107,'ZC Curve'!T$9:T$108,,0))^(1/12)-1</f>
        <v>0</v>
      </c>
      <c r="E51" s="503">
        <f t="shared" si="4"/>
        <v>1</v>
      </c>
      <c r="F51" s="503">
        <f t="shared" si="1"/>
        <v>1</v>
      </c>
      <c r="G51" s="503">
        <f t="shared" si="2"/>
        <v>1</v>
      </c>
      <c r="H51" s="517">
        <f>'Table 4 - Asset Cashflows'!F50</f>
        <v>0</v>
      </c>
      <c r="I51" s="517">
        <f>'Table 4 - Asset Cashflows'!C50</f>
        <v>0</v>
      </c>
    </row>
    <row r="52" spans="1:9" x14ac:dyDescent="0.25">
      <c r="A52" s="43">
        <f t="shared" si="3"/>
        <v>43</v>
      </c>
      <c r="B52" s="502">
        <f>(1+_xlfn.XLOOKUP(INT(($A52-1)/12)+1,'ZC Curve'!$B$8:$B$107,'ZC Curve'!R$9:R$108,,0))^(1/12)-1</f>
        <v>0</v>
      </c>
      <c r="C52" s="502">
        <f>(1+_xlfn.XLOOKUP(INT(($A52-1)/12)+1,'ZC Curve'!$B$8:$B$107,'ZC Curve'!S$9:S$108,,0))^(1/12)-1</f>
        <v>0</v>
      </c>
      <c r="D52" s="502">
        <f>(1+_xlfn.XLOOKUP(INT(($A52-1)/12)+1,'ZC Curve'!$B$8:$B$107,'ZC Curve'!T$9:T$108,,0))^(1/12)-1</f>
        <v>0</v>
      </c>
      <c r="E52" s="503">
        <f t="shared" si="4"/>
        <v>1</v>
      </c>
      <c r="F52" s="503">
        <f t="shared" si="1"/>
        <v>1</v>
      </c>
      <c r="G52" s="503">
        <f t="shared" si="2"/>
        <v>1</v>
      </c>
      <c r="H52" s="517">
        <f>'Table 4 - Asset Cashflows'!F51</f>
        <v>0</v>
      </c>
      <c r="I52" s="517">
        <f>'Table 4 - Asset Cashflows'!C51</f>
        <v>0</v>
      </c>
    </row>
    <row r="53" spans="1:9" x14ac:dyDescent="0.25">
      <c r="A53" s="43">
        <f t="shared" si="3"/>
        <v>44</v>
      </c>
      <c r="B53" s="502">
        <f>(1+_xlfn.XLOOKUP(INT(($A53-1)/12)+1,'ZC Curve'!$B$8:$B$107,'ZC Curve'!R$9:R$108,,0))^(1/12)-1</f>
        <v>0</v>
      </c>
      <c r="C53" s="502">
        <f>(1+_xlfn.XLOOKUP(INT(($A53-1)/12)+1,'ZC Curve'!$B$8:$B$107,'ZC Curve'!S$9:S$108,,0))^(1/12)-1</f>
        <v>0</v>
      </c>
      <c r="D53" s="502">
        <f>(1+_xlfn.XLOOKUP(INT(($A53-1)/12)+1,'ZC Curve'!$B$8:$B$107,'ZC Curve'!T$9:T$108,,0))^(1/12)-1</f>
        <v>0</v>
      </c>
      <c r="E53" s="503">
        <f t="shared" si="4"/>
        <v>1</v>
      </c>
      <c r="F53" s="503">
        <f t="shared" si="1"/>
        <v>1</v>
      </c>
      <c r="G53" s="503">
        <f t="shared" si="2"/>
        <v>1</v>
      </c>
      <c r="H53" s="517">
        <f>'Table 4 - Asset Cashflows'!F52</f>
        <v>0</v>
      </c>
      <c r="I53" s="517">
        <f>'Table 4 - Asset Cashflows'!C52</f>
        <v>0</v>
      </c>
    </row>
    <row r="54" spans="1:9" x14ac:dyDescent="0.25">
      <c r="A54" s="43">
        <f t="shared" si="3"/>
        <v>45</v>
      </c>
      <c r="B54" s="502">
        <f>(1+_xlfn.XLOOKUP(INT(($A54-1)/12)+1,'ZC Curve'!$B$8:$B$107,'ZC Curve'!R$9:R$108,,0))^(1/12)-1</f>
        <v>0</v>
      </c>
      <c r="C54" s="502">
        <f>(1+_xlfn.XLOOKUP(INT(($A54-1)/12)+1,'ZC Curve'!$B$8:$B$107,'ZC Curve'!S$9:S$108,,0))^(1/12)-1</f>
        <v>0</v>
      </c>
      <c r="D54" s="502">
        <f>(1+_xlfn.XLOOKUP(INT(($A54-1)/12)+1,'ZC Curve'!$B$8:$B$107,'ZC Curve'!T$9:T$108,,0))^(1/12)-1</f>
        <v>0</v>
      </c>
      <c r="E54" s="503">
        <f t="shared" si="4"/>
        <v>1</v>
      </c>
      <c r="F54" s="503">
        <f t="shared" si="1"/>
        <v>1</v>
      </c>
      <c r="G54" s="503">
        <f t="shared" si="2"/>
        <v>1</v>
      </c>
      <c r="H54" s="517">
        <f>'Table 4 - Asset Cashflows'!F53</f>
        <v>0</v>
      </c>
      <c r="I54" s="517">
        <f>'Table 4 - Asset Cashflows'!C53</f>
        <v>0</v>
      </c>
    </row>
    <row r="55" spans="1:9" x14ac:dyDescent="0.25">
      <c r="A55" s="43">
        <f t="shared" si="3"/>
        <v>46</v>
      </c>
      <c r="B55" s="502">
        <f>(1+_xlfn.XLOOKUP(INT(($A55-1)/12)+1,'ZC Curve'!$B$8:$B$107,'ZC Curve'!R$9:R$108,,0))^(1/12)-1</f>
        <v>0</v>
      </c>
      <c r="C55" s="502">
        <f>(1+_xlfn.XLOOKUP(INT(($A55-1)/12)+1,'ZC Curve'!$B$8:$B$107,'ZC Curve'!S$9:S$108,,0))^(1/12)-1</f>
        <v>0</v>
      </c>
      <c r="D55" s="502">
        <f>(1+_xlfn.XLOOKUP(INT(($A55-1)/12)+1,'ZC Curve'!$B$8:$B$107,'ZC Curve'!T$9:T$108,,0))^(1/12)-1</f>
        <v>0</v>
      </c>
      <c r="E55" s="503">
        <f t="shared" si="4"/>
        <v>1</v>
      </c>
      <c r="F55" s="503">
        <f t="shared" si="1"/>
        <v>1</v>
      </c>
      <c r="G55" s="503">
        <f t="shared" si="2"/>
        <v>1</v>
      </c>
      <c r="H55" s="517">
        <f>'Table 4 - Asset Cashflows'!F54</f>
        <v>0</v>
      </c>
      <c r="I55" s="517">
        <f>'Table 4 - Asset Cashflows'!C54</f>
        <v>0</v>
      </c>
    </row>
    <row r="56" spans="1:9" x14ac:dyDescent="0.25">
      <c r="A56" s="43">
        <f t="shared" si="3"/>
        <v>47</v>
      </c>
      <c r="B56" s="502">
        <f>(1+_xlfn.XLOOKUP(INT(($A56-1)/12)+1,'ZC Curve'!$B$8:$B$107,'ZC Curve'!R$9:R$108,,0))^(1/12)-1</f>
        <v>0</v>
      </c>
      <c r="C56" s="502">
        <f>(1+_xlfn.XLOOKUP(INT(($A56-1)/12)+1,'ZC Curve'!$B$8:$B$107,'ZC Curve'!S$9:S$108,,0))^(1/12)-1</f>
        <v>0</v>
      </c>
      <c r="D56" s="502">
        <f>(1+_xlfn.XLOOKUP(INT(($A56-1)/12)+1,'ZC Curve'!$B$8:$B$107,'ZC Curve'!T$9:T$108,,0))^(1/12)-1</f>
        <v>0</v>
      </c>
      <c r="E56" s="503">
        <f t="shared" si="4"/>
        <v>1</v>
      </c>
      <c r="F56" s="503">
        <f t="shared" si="1"/>
        <v>1</v>
      </c>
      <c r="G56" s="503">
        <f t="shared" si="2"/>
        <v>1</v>
      </c>
      <c r="H56" s="517">
        <f>'Table 4 - Asset Cashflows'!F55</f>
        <v>0</v>
      </c>
      <c r="I56" s="517">
        <f>'Table 4 - Asset Cashflows'!C55</f>
        <v>0</v>
      </c>
    </row>
    <row r="57" spans="1:9" x14ac:dyDescent="0.25">
      <c r="A57" s="43">
        <f t="shared" si="3"/>
        <v>48</v>
      </c>
      <c r="B57" s="502">
        <f>(1+_xlfn.XLOOKUP(INT(($A57-1)/12)+1,'ZC Curve'!$B$8:$B$107,'ZC Curve'!R$9:R$108,,0))^(1/12)-1</f>
        <v>0</v>
      </c>
      <c r="C57" s="502">
        <f>(1+_xlfn.XLOOKUP(INT(($A57-1)/12)+1,'ZC Curve'!$B$8:$B$107,'ZC Curve'!S$9:S$108,,0))^(1/12)-1</f>
        <v>0</v>
      </c>
      <c r="D57" s="502">
        <f>(1+_xlfn.XLOOKUP(INT(($A57-1)/12)+1,'ZC Curve'!$B$8:$B$107,'ZC Curve'!T$9:T$108,,0))^(1/12)-1</f>
        <v>0</v>
      </c>
      <c r="E57" s="503">
        <f t="shared" si="4"/>
        <v>1</v>
      </c>
      <c r="F57" s="503">
        <f t="shared" si="1"/>
        <v>1</v>
      </c>
      <c r="G57" s="503">
        <f t="shared" si="2"/>
        <v>1</v>
      </c>
      <c r="H57" s="517">
        <f>'Table 4 - Asset Cashflows'!F56</f>
        <v>0</v>
      </c>
      <c r="I57" s="517">
        <f>'Table 4 - Asset Cashflows'!C56</f>
        <v>0</v>
      </c>
    </row>
    <row r="58" spans="1:9" x14ac:dyDescent="0.25">
      <c r="A58" s="43">
        <f t="shared" si="3"/>
        <v>49</v>
      </c>
      <c r="B58" s="502">
        <f>(1+_xlfn.XLOOKUP(INT(($A58-1)/12)+1,'ZC Curve'!$B$8:$B$107,'ZC Curve'!R$9:R$108,,0))^(1/12)-1</f>
        <v>0</v>
      </c>
      <c r="C58" s="502">
        <f>(1+_xlfn.XLOOKUP(INT(($A58-1)/12)+1,'ZC Curve'!$B$8:$B$107,'ZC Curve'!S$9:S$108,,0))^(1/12)-1</f>
        <v>0</v>
      </c>
      <c r="D58" s="502">
        <f>(1+_xlfn.XLOOKUP(INT(($A58-1)/12)+1,'ZC Curve'!$B$8:$B$107,'ZC Curve'!T$9:T$108,,0))^(1/12)-1</f>
        <v>0</v>
      </c>
      <c r="E58" s="503">
        <f t="shared" si="4"/>
        <v>1</v>
      </c>
      <c r="F58" s="503">
        <f t="shared" si="1"/>
        <v>1</v>
      </c>
      <c r="G58" s="503">
        <f t="shared" si="2"/>
        <v>1</v>
      </c>
      <c r="H58" s="517">
        <f>'Table 4 - Asset Cashflows'!F57</f>
        <v>0</v>
      </c>
      <c r="I58" s="517">
        <f>'Table 4 - Asset Cashflows'!C57</f>
        <v>0</v>
      </c>
    </row>
    <row r="59" spans="1:9" x14ac:dyDescent="0.25">
      <c r="A59" s="43">
        <f t="shared" si="3"/>
        <v>50</v>
      </c>
      <c r="B59" s="502">
        <f>(1+_xlfn.XLOOKUP(INT(($A59-1)/12)+1,'ZC Curve'!$B$8:$B$107,'ZC Curve'!R$9:R$108,,0))^(1/12)-1</f>
        <v>0</v>
      </c>
      <c r="C59" s="502">
        <f>(1+_xlfn.XLOOKUP(INT(($A59-1)/12)+1,'ZC Curve'!$B$8:$B$107,'ZC Curve'!S$9:S$108,,0))^(1/12)-1</f>
        <v>0</v>
      </c>
      <c r="D59" s="502">
        <f>(1+_xlfn.XLOOKUP(INT(($A59-1)/12)+1,'ZC Curve'!$B$8:$B$107,'ZC Curve'!T$9:T$108,,0))^(1/12)-1</f>
        <v>0</v>
      </c>
      <c r="E59" s="503">
        <f t="shared" si="4"/>
        <v>1</v>
      </c>
      <c r="F59" s="503">
        <f t="shared" si="1"/>
        <v>1</v>
      </c>
      <c r="G59" s="503">
        <f t="shared" si="2"/>
        <v>1</v>
      </c>
      <c r="H59" s="517">
        <f>'Table 4 - Asset Cashflows'!F58</f>
        <v>0</v>
      </c>
      <c r="I59" s="517">
        <f>'Table 4 - Asset Cashflows'!C58</f>
        <v>0</v>
      </c>
    </row>
    <row r="60" spans="1:9" x14ac:dyDescent="0.25">
      <c r="A60" s="43">
        <f t="shared" si="3"/>
        <v>51</v>
      </c>
      <c r="B60" s="502">
        <f>(1+_xlfn.XLOOKUP(INT(($A60-1)/12)+1,'ZC Curve'!$B$8:$B$107,'ZC Curve'!R$9:R$108,,0))^(1/12)-1</f>
        <v>0</v>
      </c>
      <c r="C60" s="502">
        <f>(1+_xlfn.XLOOKUP(INT(($A60-1)/12)+1,'ZC Curve'!$B$8:$B$107,'ZC Curve'!S$9:S$108,,0))^(1/12)-1</f>
        <v>0</v>
      </c>
      <c r="D60" s="502">
        <f>(1+_xlfn.XLOOKUP(INT(($A60-1)/12)+1,'ZC Curve'!$B$8:$B$107,'ZC Curve'!T$9:T$108,,0))^(1/12)-1</f>
        <v>0</v>
      </c>
      <c r="E60" s="503">
        <f t="shared" si="4"/>
        <v>1</v>
      </c>
      <c r="F60" s="503">
        <f t="shared" si="1"/>
        <v>1</v>
      </c>
      <c r="G60" s="503">
        <f t="shared" si="2"/>
        <v>1</v>
      </c>
      <c r="H60" s="517">
        <f>'Table 4 - Asset Cashflows'!F59</f>
        <v>0</v>
      </c>
      <c r="I60" s="517">
        <f>'Table 4 - Asset Cashflows'!C59</f>
        <v>0</v>
      </c>
    </row>
    <row r="61" spans="1:9" x14ac:dyDescent="0.25">
      <c r="A61" s="43">
        <f t="shared" si="3"/>
        <v>52</v>
      </c>
      <c r="B61" s="502">
        <f>(1+_xlfn.XLOOKUP(INT(($A61-1)/12)+1,'ZC Curve'!$B$8:$B$107,'ZC Curve'!R$9:R$108,,0))^(1/12)-1</f>
        <v>0</v>
      </c>
      <c r="C61" s="502">
        <f>(1+_xlfn.XLOOKUP(INT(($A61-1)/12)+1,'ZC Curve'!$B$8:$B$107,'ZC Curve'!S$9:S$108,,0))^(1/12)-1</f>
        <v>0</v>
      </c>
      <c r="D61" s="502">
        <f>(1+_xlfn.XLOOKUP(INT(($A61-1)/12)+1,'ZC Curve'!$B$8:$B$107,'ZC Curve'!T$9:T$108,,0))^(1/12)-1</f>
        <v>0</v>
      </c>
      <c r="E61" s="503">
        <f t="shared" si="4"/>
        <v>1</v>
      </c>
      <c r="F61" s="503">
        <f t="shared" si="1"/>
        <v>1</v>
      </c>
      <c r="G61" s="503">
        <f t="shared" si="2"/>
        <v>1</v>
      </c>
      <c r="H61" s="517">
        <f>'Table 4 - Asset Cashflows'!F60</f>
        <v>0</v>
      </c>
      <c r="I61" s="517">
        <f>'Table 4 - Asset Cashflows'!C60</f>
        <v>0</v>
      </c>
    </row>
    <row r="62" spans="1:9" x14ac:dyDescent="0.25">
      <c r="A62" s="43">
        <f t="shared" si="3"/>
        <v>53</v>
      </c>
      <c r="B62" s="502">
        <f>(1+_xlfn.XLOOKUP(INT(($A62-1)/12)+1,'ZC Curve'!$B$8:$B$107,'ZC Curve'!R$9:R$108,,0))^(1/12)-1</f>
        <v>0</v>
      </c>
      <c r="C62" s="502">
        <f>(1+_xlfn.XLOOKUP(INT(($A62-1)/12)+1,'ZC Curve'!$B$8:$B$107,'ZC Curve'!S$9:S$108,,0))^(1/12)-1</f>
        <v>0</v>
      </c>
      <c r="D62" s="502">
        <f>(1+_xlfn.XLOOKUP(INT(($A62-1)/12)+1,'ZC Curve'!$B$8:$B$107,'ZC Curve'!T$9:T$108,,0))^(1/12)-1</f>
        <v>0</v>
      </c>
      <c r="E62" s="503">
        <f t="shared" si="4"/>
        <v>1</v>
      </c>
      <c r="F62" s="503">
        <f t="shared" si="1"/>
        <v>1</v>
      </c>
      <c r="G62" s="503">
        <f t="shared" si="2"/>
        <v>1</v>
      </c>
      <c r="H62" s="517">
        <f>'Table 4 - Asset Cashflows'!F61</f>
        <v>0</v>
      </c>
      <c r="I62" s="517">
        <f>'Table 4 - Asset Cashflows'!C61</f>
        <v>0</v>
      </c>
    </row>
    <row r="63" spans="1:9" x14ac:dyDescent="0.25">
      <c r="A63" s="43">
        <f t="shared" si="3"/>
        <v>54</v>
      </c>
      <c r="B63" s="502">
        <f>(1+_xlfn.XLOOKUP(INT(($A63-1)/12)+1,'ZC Curve'!$B$8:$B$107,'ZC Curve'!R$9:R$108,,0))^(1/12)-1</f>
        <v>0</v>
      </c>
      <c r="C63" s="502">
        <f>(1+_xlfn.XLOOKUP(INT(($A63-1)/12)+1,'ZC Curve'!$B$8:$B$107,'ZC Curve'!S$9:S$108,,0))^(1/12)-1</f>
        <v>0</v>
      </c>
      <c r="D63" s="502">
        <f>(1+_xlfn.XLOOKUP(INT(($A63-1)/12)+1,'ZC Curve'!$B$8:$B$107,'ZC Curve'!T$9:T$108,,0))^(1/12)-1</f>
        <v>0</v>
      </c>
      <c r="E63" s="503">
        <f t="shared" si="4"/>
        <v>1</v>
      </c>
      <c r="F63" s="503">
        <f t="shared" si="1"/>
        <v>1</v>
      </c>
      <c r="G63" s="503">
        <f t="shared" si="2"/>
        <v>1</v>
      </c>
      <c r="H63" s="517">
        <f>'Table 4 - Asset Cashflows'!F62</f>
        <v>0</v>
      </c>
      <c r="I63" s="517">
        <f>'Table 4 - Asset Cashflows'!C62</f>
        <v>0</v>
      </c>
    </row>
    <row r="64" spans="1:9" x14ac:dyDescent="0.25">
      <c r="A64" s="43">
        <f t="shared" si="3"/>
        <v>55</v>
      </c>
      <c r="B64" s="502">
        <f>(1+_xlfn.XLOOKUP(INT(($A64-1)/12)+1,'ZC Curve'!$B$8:$B$107,'ZC Curve'!R$9:R$108,,0))^(1/12)-1</f>
        <v>0</v>
      </c>
      <c r="C64" s="502">
        <f>(1+_xlfn.XLOOKUP(INT(($A64-1)/12)+1,'ZC Curve'!$B$8:$B$107,'ZC Curve'!S$9:S$108,,0))^(1/12)-1</f>
        <v>0</v>
      </c>
      <c r="D64" s="502">
        <f>(1+_xlfn.XLOOKUP(INT(($A64-1)/12)+1,'ZC Curve'!$B$8:$B$107,'ZC Curve'!T$9:T$108,,0))^(1/12)-1</f>
        <v>0</v>
      </c>
      <c r="E64" s="503">
        <f t="shared" si="4"/>
        <v>1</v>
      </c>
      <c r="F64" s="503">
        <f t="shared" si="1"/>
        <v>1</v>
      </c>
      <c r="G64" s="503">
        <f t="shared" si="2"/>
        <v>1</v>
      </c>
      <c r="H64" s="517">
        <f>'Table 4 - Asset Cashflows'!F63</f>
        <v>0</v>
      </c>
      <c r="I64" s="517">
        <f>'Table 4 - Asset Cashflows'!C63</f>
        <v>0</v>
      </c>
    </row>
    <row r="65" spans="1:9" x14ac:dyDescent="0.25">
      <c r="A65" s="43">
        <f t="shared" si="3"/>
        <v>56</v>
      </c>
      <c r="B65" s="502">
        <f>(1+_xlfn.XLOOKUP(INT(($A65-1)/12)+1,'ZC Curve'!$B$8:$B$107,'ZC Curve'!R$9:R$108,,0))^(1/12)-1</f>
        <v>0</v>
      </c>
      <c r="C65" s="502">
        <f>(1+_xlfn.XLOOKUP(INT(($A65-1)/12)+1,'ZC Curve'!$B$8:$B$107,'ZC Curve'!S$9:S$108,,0))^(1/12)-1</f>
        <v>0</v>
      </c>
      <c r="D65" s="502">
        <f>(1+_xlfn.XLOOKUP(INT(($A65-1)/12)+1,'ZC Curve'!$B$8:$B$107,'ZC Curve'!T$9:T$108,,0))^(1/12)-1</f>
        <v>0</v>
      </c>
      <c r="E65" s="503">
        <f t="shared" si="4"/>
        <v>1</v>
      </c>
      <c r="F65" s="503">
        <f t="shared" si="1"/>
        <v>1</v>
      </c>
      <c r="G65" s="503">
        <f t="shared" si="2"/>
        <v>1</v>
      </c>
      <c r="H65" s="517">
        <f>'Table 4 - Asset Cashflows'!F64</f>
        <v>0</v>
      </c>
      <c r="I65" s="517">
        <f>'Table 4 - Asset Cashflows'!C64</f>
        <v>0</v>
      </c>
    </row>
    <row r="66" spans="1:9" x14ac:dyDescent="0.25">
      <c r="A66" s="43">
        <f t="shared" si="3"/>
        <v>57</v>
      </c>
      <c r="B66" s="502">
        <f>(1+_xlfn.XLOOKUP(INT(($A66-1)/12)+1,'ZC Curve'!$B$8:$B$107,'ZC Curve'!R$9:R$108,,0))^(1/12)-1</f>
        <v>0</v>
      </c>
      <c r="C66" s="502">
        <f>(1+_xlfn.XLOOKUP(INT(($A66-1)/12)+1,'ZC Curve'!$B$8:$B$107,'ZC Curve'!S$9:S$108,,0))^(1/12)-1</f>
        <v>0</v>
      </c>
      <c r="D66" s="502">
        <f>(1+_xlfn.XLOOKUP(INT(($A66-1)/12)+1,'ZC Curve'!$B$8:$B$107,'ZC Curve'!T$9:T$108,,0))^(1/12)-1</f>
        <v>0</v>
      </c>
      <c r="E66" s="503">
        <f t="shared" si="4"/>
        <v>1</v>
      </c>
      <c r="F66" s="503">
        <f t="shared" si="1"/>
        <v>1</v>
      </c>
      <c r="G66" s="503">
        <f t="shared" si="2"/>
        <v>1</v>
      </c>
      <c r="H66" s="517">
        <f>'Table 4 - Asset Cashflows'!F65</f>
        <v>0</v>
      </c>
      <c r="I66" s="517">
        <f>'Table 4 - Asset Cashflows'!C65</f>
        <v>0</v>
      </c>
    </row>
    <row r="67" spans="1:9" x14ac:dyDescent="0.25">
      <c r="A67" s="43">
        <f t="shared" si="3"/>
        <v>58</v>
      </c>
      <c r="B67" s="502">
        <f>(1+_xlfn.XLOOKUP(INT(($A67-1)/12)+1,'ZC Curve'!$B$8:$B$107,'ZC Curve'!R$9:R$108,,0))^(1/12)-1</f>
        <v>0</v>
      </c>
      <c r="C67" s="502">
        <f>(1+_xlfn.XLOOKUP(INT(($A67-1)/12)+1,'ZC Curve'!$B$8:$B$107,'ZC Curve'!S$9:S$108,,0))^(1/12)-1</f>
        <v>0</v>
      </c>
      <c r="D67" s="502">
        <f>(1+_xlfn.XLOOKUP(INT(($A67-1)/12)+1,'ZC Curve'!$B$8:$B$107,'ZC Curve'!T$9:T$108,,0))^(1/12)-1</f>
        <v>0</v>
      </c>
      <c r="E67" s="503">
        <f t="shared" si="4"/>
        <v>1</v>
      </c>
      <c r="F67" s="503">
        <f t="shared" si="1"/>
        <v>1</v>
      </c>
      <c r="G67" s="503">
        <f t="shared" si="2"/>
        <v>1</v>
      </c>
      <c r="H67" s="517">
        <f>'Table 4 - Asset Cashflows'!F66</f>
        <v>0</v>
      </c>
      <c r="I67" s="517">
        <f>'Table 4 - Asset Cashflows'!C66</f>
        <v>0</v>
      </c>
    </row>
    <row r="68" spans="1:9" x14ac:dyDescent="0.25">
      <c r="A68" s="43">
        <f t="shared" si="3"/>
        <v>59</v>
      </c>
      <c r="B68" s="502">
        <f>(1+_xlfn.XLOOKUP(INT(($A68-1)/12)+1,'ZC Curve'!$B$8:$B$107,'ZC Curve'!R$9:R$108,,0))^(1/12)-1</f>
        <v>0</v>
      </c>
      <c r="C68" s="502">
        <f>(1+_xlfn.XLOOKUP(INT(($A68-1)/12)+1,'ZC Curve'!$B$8:$B$107,'ZC Curve'!S$9:S$108,,0))^(1/12)-1</f>
        <v>0</v>
      </c>
      <c r="D68" s="502">
        <f>(1+_xlfn.XLOOKUP(INT(($A68-1)/12)+1,'ZC Curve'!$B$8:$B$107,'ZC Curve'!T$9:T$108,,0))^(1/12)-1</f>
        <v>0</v>
      </c>
      <c r="E68" s="503">
        <f t="shared" si="4"/>
        <v>1</v>
      </c>
      <c r="F68" s="503">
        <f t="shared" si="1"/>
        <v>1</v>
      </c>
      <c r="G68" s="503">
        <f t="shared" si="2"/>
        <v>1</v>
      </c>
      <c r="H68" s="517">
        <f>'Table 4 - Asset Cashflows'!F67</f>
        <v>0</v>
      </c>
      <c r="I68" s="517">
        <f>'Table 4 - Asset Cashflows'!C67</f>
        <v>0</v>
      </c>
    </row>
    <row r="69" spans="1:9" x14ac:dyDescent="0.25">
      <c r="A69" s="43">
        <f t="shared" si="3"/>
        <v>60</v>
      </c>
      <c r="B69" s="502">
        <f>(1+_xlfn.XLOOKUP(INT(($A69-1)/12)+1,'ZC Curve'!$B$8:$B$107,'ZC Curve'!R$9:R$108,,0))^(1/12)-1</f>
        <v>0</v>
      </c>
      <c r="C69" s="502">
        <f>(1+_xlfn.XLOOKUP(INT(($A69-1)/12)+1,'ZC Curve'!$B$8:$B$107,'ZC Curve'!S$9:S$108,,0))^(1/12)-1</f>
        <v>0</v>
      </c>
      <c r="D69" s="502">
        <f>(1+_xlfn.XLOOKUP(INT(($A69-1)/12)+1,'ZC Curve'!$B$8:$B$107,'ZC Curve'!T$9:T$108,,0))^(1/12)-1</f>
        <v>0</v>
      </c>
      <c r="E69" s="503">
        <f t="shared" si="4"/>
        <v>1</v>
      </c>
      <c r="F69" s="503">
        <f t="shared" si="1"/>
        <v>1</v>
      </c>
      <c r="G69" s="503">
        <f t="shared" si="2"/>
        <v>1</v>
      </c>
      <c r="H69" s="517">
        <f>'Table 4 - Asset Cashflows'!F68</f>
        <v>0</v>
      </c>
      <c r="I69" s="517">
        <f>'Table 4 - Asset Cashflows'!C68</f>
        <v>0</v>
      </c>
    </row>
    <row r="70" spans="1:9" x14ac:dyDescent="0.25">
      <c r="A70" s="43">
        <f t="shared" si="3"/>
        <v>61</v>
      </c>
      <c r="B70" s="502">
        <f>(1+_xlfn.XLOOKUP(INT(($A70-1)/12)+1,'ZC Curve'!$B$8:$B$107,'ZC Curve'!R$9:R$108,,0))^(1/12)-1</f>
        <v>0</v>
      </c>
      <c r="C70" s="502">
        <f>(1+_xlfn.XLOOKUP(INT(($A70-1)/12)+1,'ZC Curve'!$B$8:$B$107,'ZC Curve'!S$9:S$108,,0))^(1/12)-1</f>
        <v>0</v>
      </c>
      <c r="D70" s="502">
        <f>(1+_xlfn.XLOOKUP(INT(($A70-1)/12)+1,'ZC Curve'!$B$8:$B$107,'ZC Curve'!T$9:T$108,,0))^(1/12)-1</f>
        <v>0</v>
      </c>
      <c r="E70" s="503">
        <f t="shared" si="4"/>
        <v>1</v>
      </c>
      <c r="F70" s="503">
        <f t="shared" si="1"/>
        <v>1</v>
      </c>
      <c r="G70" s="503">
        <f t="shared" si="2"/>
        <v>1</v>
      </c>
      <c r="H70" s="517">
        <f>'Table 4 - Asset Cashflows'!F69</f>
        <v>0</v>
      </c>
      <c r="I70" s="517">
        <f>'Table 4 - Asset Cashflows'!C69</f>
        <v>0</v>
      </c>
    </row>
    <row r="71" spans="1:9" x14ac:dyDescent="0.25">
      <c r="A71" s="43">
        <f t="shared" si="3"/>
        <v>62</v>
      </c>
      <c r="B71" s="502">
        <f>(1+_xlfn.XLOOKUP(INT(($A71-1)/12)+1,'ZC Curve'!$B$8:$B$107,'ZC Curve'!R$9:R$108,,0))^(1/12)-1</f>
        <v>0</v>
      </c>
      <c r="C71" s="502">
        <f>(1+_xlfn.XLOOKUP(INT(($A71-1)/12)+1,'ZC Curve'!$B$8:$B$107,'ZC Curve'!S$9:S$108,,0))^(1/12)-1</f>
        <v>0</v>
      </c>
      <c r="D71" s="502">
        <f>(1+_xlfn.XLOOKUP(INT(($A71-1)/12)+1,'ZC Curve'!$B$8:$B$107,'ZC Curve'!T$9:T$108,,0))^(1/12)-1</f>
        <v>0</v>
      </c>
      <c r="E71" s="503">
        <f t="shared" si="4"/>
        <v>1</v>
      </c>
      <c r="F71" s="503">
        <f t="shared" si="1"/>
        <v>1</v>
      </c>
      <c r="G71" s="503">
        <f t="shared" si="2"/>
        <v>1</v>
      </c>
      <c r="H71" s="517">
        <f>'Table 4 - Asset Cashflows'!F70</f>
        <v>0</v>
      </c>
      <c r="I71" s="517">
        <f>'Table 4 - Asset Cashflows'!C70</f>
        <v>0</v>
      </c>
    </row>
    <row r="72" spans="1:9" x14ac:dyDescent="0.25">
      <c r="A72" s="43">
        <f t="shared" si="3"/>
        <v>63</v>
      </c>
      <c r="B72" s="502">
        <f>(1+_xlfn.XLOOKUP(INT(($A72-1)/12)+1,'ZC Curve'!$B$8:$B$107,'ZC Curve'!R$9:R$108,,0))^(1/12)-1</f>
        <v>0</v>
      </c>
      <c r="C72" s="502">
        <f>(1+_xlfn.XLOOKUP(INT(($A72-1)/12)+1,'ZC Curve'!$B$8:$B$107,'ZC Curve'!S$9:S$108,,0))^(1/12)-1</f>
        <v>0</v>
      </c>
      <c r="D72" s="502">
        <f>(1+_xlfn.XLOOKUP(INT(($A72-1)/12)+1,'ZC Curve'!$B$8:$B$107,'ZC Curve'!T$9:T$108,,0))^(1/12)-1</f>
        <v>0</v>
      </c>
      <c r="E72" s="503">
        <f t="shared" si="4"/>
        <v>1</v>
      </c>
      <c r="F72" s="503">
        <f t="shared" si="1"/>
        <v>1</v>
      </c>
      <c r="G72" s="503">
        <f t="shared" si="2"/>
        <v>1</v>
      </c>
      <c r="H72" s="517">
        <f>'Table 4 - Asset Cashflows'!F71</f>
        <v>0</v>
      </c>
      <c r="I72" s="517">
        <f>'Table 4 - Asset Cashflows'!C71</f>
        <v>0</v>
      </c>
    </row>
    <row r="73" spans="1:9" x14ac:dyDescent="0.25">
      <c r="A73" s="43">
        <f t="shared" si="3"/>
        <v>64</v>
      </c>
      <c r="B73" s="502">
        <f>(1+_xlfn.XLOOKUP(INT(($A73-1)/12)+1,'ZC Curve'!$B$8:$B$107,'ZC Curve'!R$9:R$108,,0))^(1/12)-1</f>
        <v>0</v>
      </c>
      <c r="C73" s="502">
        <f>(1+_xlfn.XLOOKUP(INT(($A73-1)/12)+1,'ZC Curve'!$B$8:$B$107,'ZC Curve'!S$9:S$108,,0))^(1/12)-1</f>
        <v>0</v>
      </c>
      <c r="D73" s="502">
        <f>(1+_xlfn.XLOOKUP(INT(($A73-1)/12)+1,'ZC Curve'!$B$8:$B$107,'ZC Curve'!T$9:T$108,,0))^(1/12)-1</f>
        <v>0</v>
      </c>
      <c r="E73" s="503">
        <f t="shared" si="4"/>
        <v>1</v>
      </c>
      <c r="F73" s="503">
        <f t="shared" si="1"/>
        <v>1</v>
      </c>
      <c r="G73" s="503">
        <f t="shared" si="2"/>
        <v>1</v>
      </c>
      <c r="H73" s="517">
        <f>'Table 4 - Asset Cashflows'!F72</f>
        <v>0</v>
      </c>
      <c r="I73" s="517">
        <f>'Table 4 - Asset Cashflows'!C72</f>
        <v>0</v>
      </c>
    </row>
    <row r="74" spans="1:9" x14ac:dyDescent="0.25">
      <c r="A74" s="43">
        <f t="shared" si="3"/>
        <v>65</v>
      </c>
      <c r="B74" s="502">
        <f>(1+_xlfn.XLOOKUP(INT(($A74-1)/12)+1,'ZC Curve'!$B$8:$B$107,'ZC Curve'!R$9:R$108,,0))^(1/12)-1</f>
        <v>0</v>
      </c>
      <c r="C74" s="502">
        <f>(1+_xlfn.XLOOKUP(INT(($A74-1)/12)+1,'ZC Curve'!$B$8:$B$107,'ZC Curve'!S$9:S$108,,0))^(1/12)-1</f>
        <v>0</v>
      </c>
      <c r="D74" s="502">
        <f>(1+_xlfn.XLOOKUP(INT(($A74-1)/12)+1,'ZC Curve'!$B$8:$B$107,'ZC Curve'!T$9:T$108,,0))^(1/12)-1</f>
        <v>0</v>
      </c>
      <c r="E74" s="503">
        <f t="shared" si="4"/>
        <v>1</v>
      </c>
      <c r="F74" s="503">
        <f t="shared" si="1"/>
        <v>1</v>
      </c>
      <c r="G74" s="503">
        <f t="shared" si="2"/>
        <v>1</v>
      </c>
      <c r="H74" s="517">
        <f>'Table 4 - Asset Cashflows'!F73</f>
        <v>0</v>
      </c>
      <c r="I74" s="517">
        <f>'Table 4 - Asset Cashflows'!C73</f>
        <v>0</v>
      </c>
    </row>
    <row r="75" spans="1:9" x14ac:dyDescent="0.25">
      <c r="A75" s="43">
        <f t="shared" si="3"/>
        <v>66</v>
      </c>
      <c r="B75" s="502">
        <f>(1+_xlfn.XLOOKUP(INT(($A75-1)/12)+1,'ZC Curve'!$B$8:$B$107,'ZC Curve'!R$9:R$108,,0))^(1/12)-1</f>
        <v>0</v>
      </c>
      <c r="C75" s="502">
        <f>(1+_xlfn.XLOOKUP(INT(($A75-1)/12)+1,'ZC Curve'!$B$8:$B$107,'ZC Curve'!S$9:S$108,,0))^(1/12)-1</f>
        <v>0</v>
      </c>
      <c r="D75" s="502">
        <f>(1+_xlfn.XLOOKUP(INT(($A75-1)/12)+1,'ZC Curve'!$B$8:$B$107,'ZC Curve'!T$9:T$108,,0))^(1/12)-1</f>
        <v>0</v>
      </c>
      <c r="E75" s="503">
        <f t="shared" si="4"/>
        <v>1</v>
      </c>
      <c r="F75" s="503">
        <f t="shared" ref="F75:F138" si="5">F74/(1+C75)</f>
        <v>1</v>
      </c>
      <c r="G75" s="503">
        <f t="shared" ref="G75:G138" si="6">G74/(1+D75)</f>
        <v>1</v>
      </c>
      <c r="H75" s="517">
        <f>'Table 4 - Asset Cashflows'!F74</f>
        <v>0</v>
      </c>
      <c r="I75" s="517">
        <f>'Table 4 - Asset Cashflows'!C74</f>
        <v>0</v>
      </c>
    </row>
    <row r="76" spans="1:9" x14ac:dyDescent="0.25">
      <c r="A76" s="43">
        <f t="shared" ref="A76:A139" si="7">A75+1</f>
        <v>67</v>
      </c>
      <c r="B76" s="502">
        <f>(1+_xlfn.XLOOKUP(INT(($A76-1)/12)+1,'ZC Curve'!$B$8:$B$107,'ZC Curve'!R$9:R$108,,0))^(1/12)-1</f>
        <v>0</v>
      </c>
      <c r="C76" s="502">
        <f>(1+_xlfn.XLOOKUP(INT(($A76-1)/12)+1,'ZC Curve'!$B$8:$B$107,'ZC Curve'!S$9:S$108,,0))^(1/12)-1</f>
        <v>0</v>
      </c>
      <c r="D76" s="502">
        <f>(1+_xlfn.XLOOKUP(INT(($A76-1)/12)+1,'ZC Curve'!$B$8:$B$107,'ZC Curve'!T$9:T$108,,0))^(1/12)-1</f>
        <v>0</v>
      </c>
      <c r="E76" s="503">
        <f t="shared" ref="E76:E139" si="8">E75/(1+B76)</f>
        <v>1</v>
      </c>
      <c r="F76" s="503">
        <f t="shared" si="5"/>
        <v>1</v>
      </c>
      <c r="G76" s="503">
        <f t="shared" si="6"/>
        <v>1</v>
      </c>
      <c r="H76" s="517">
        <f>'Table 4 - Asset Cashflows'!F75</f>
        <v>0</v>
      </c>
      <c r="I76" s="517">
        <f>'Table 4 - Asset Cashflows'!C75</f>
        <v>0</v>
      </c>
    </row>
    <row r="77" spans="1:9" x14ac:dyDescent="0.25">
      <c r="A77" s="43">
        <f t="shared" si="7"/>
        <v>68</v>
      </c>
      <c r="B77" s="502">
        <f>(1+_xlfn.XLOOKUP(INT(($A77-1)/12)+1,'ZC Curve'!$B$8:$B$107,'ZC Curve'!R$9:R$108,,0))^(1/12)-1</f>
        <v>0</v>
      </c>
      <c r="C77" s="502">
        <f>(1+_xlfn.XLOOKUP(INT(($A77-1)/12)+1,'ZC Curve'!$B$8:$B$107,'ZC Curve'!S$9:S$108,,0))^(1/12)-1</f>
        <v>0</v>
      </c>
      <c r="D77" s="502">
        <f>(1+_xlfn.XLOOKUP(INT(($A77-1)/12)+1,'ZC Curve'!$B$8:$B$107,'ZC Curve'!T$9:T$108,,0))^(1/12)-1</f>
        <v>0</v>
      </c>
      <c r="E77" s="503">
        <f t="shared" si="8"/>
        <v>1</v>
      </c>
      <c r="F77" s="503">
        <f t="shared" si="5"/>
        <v>1</v>
      </c>
      <c r="G77" s="503">
        <f t="shared" si="6"/>
        <v>1</v>
      </c>
      <c r="H77" s="517">
        <f>'Table 4 - Asset Cashflows'!F76</f>
        <v>0</v>
      </c>
      <c r="I77" s="517">
        <f>'Table 4 - Asset Cashflows'!C76</f>
        <v>0</v>
      </c>
    </row>
    <row r="78" spans="1:9" x14ac:dyDescent="0.25">
      <c r="A78" s="43">
        <f t="shared" si="7"/>
        <v>69</v>
      </c>
      <c r="B78" s="502">
        <f>(1+_xlfn.XLOOKUP(INT(($A78-1)/12)+1,'ZC Curve'!$B$8:$B$107,'ZC Curve'!R$9:R$108,,0))^(1/12)-1</f>
        <v>0</v>
      </c>
      <c r="C78" s="502">
        <f>(1+_xlfn.XLOOKUP(INT(($A78-1)/12)+1,'ZC Curve'!$B$8:$B$107,'ZC Curve'!S$9:S$108,,0))^(1/12)-1</f>
        <v>0</v>
      </c>
      <c r="D78" s="502">
        <f>(1+_xlfn.XLOOKUP(INT(($A78-1)/12)+1,'ZC Curve'!$B$8:$B$107,'ZC Curve'!T$9:T$108,,0))^(1/12)-1</f>
        <v>0</v>
      </c>
      <c r="E78" s="503">
        <f t="shared" si="8"/>
        <v>1</v>
      </c>
      <c r="F78" s="503">
        <f t="shared" si="5"/>
        <v>1</v>
      </c>
      <c r="G78" s="503">
        <f t="shared" si="6"/>
        <v>1</v>
      </c>
      <c r="H78" s="517">
        <f>'Table 4 - Asset Cashflows'!F77</f>
        <v>0</v>
      </c>
      <c r="I78" s="517">
        <f>'Table 4 - Asset Cashflows'!C77</f>
        <v>0</v>
      </c>
    </row>
    <row r="79" spans="1:9" x14ac:dyDescent="0.25">
      <c r="A79" s="43">
        <f t="shared" si="7"/>
        <v>70</v>
      </c>
      <c r="B79" s="502">
        <f>(1+_xlfn.XLOOKUP(INT(($A79-1)/12)+1,'ZC Curve'!$B$8:$B$107,'ZC Curve'!R$9:R$108,,0))^(1/12)-1</f>
        <v>0</v>
      </c>
      <c r="C79" s="502">
        <f>(1+_xlfn.XLOOKUP(INT(($A79-1)/12)+1,'ZC Curve'!$B$8:$B$107,'ZC Curve'!S$9:S$108,,0))^(1/12)-1</f>
        <v>0</v>
      </c>
      <c r="D79" s="502">
        <f>(1+_xlfn.XLOOKUP(INT(($A79-1)/12)+1,'ZC Curve'!$B$8:$B$107,'ZC Curve'!T$9:T$108,,0))^(1/12)-1</f>
        <v>0</v>
      </c>
      <c r="E79" s="503">
        <f t="shared" si="8"/>
        <v>1</v>
      </c>
      <c r="F79" s="503">
        <f t="shared" si="5"/>
        <v>1</v>
      </c>
      <c r="G79" s="503">
        <f t="shared" si="6"/>
        <v>1</v>
      </c>
      <c r="H79" s="517">
        <f>'Table 4 - Asset Cashflows'!F78</f>
        <v>0</v>
      </c>
      <c r="I79" s="517">
        <f>'Table 4 - Asset Cashflows'!C78</f>
        <v>0</v>
      </c>
    </row>
    <row r="80" spans="1:9" x14ac:dyDescent="0.25">
      <c r="A80" s="43">
        <f t="shared" si="7"/>
        <v>71</v>
      </c>
      <c r="B80" s="502">
        <f>(1+_xlfn.XLOOKUP(INT(($A80-1)/12)+1,'ZC Curve'!$B$8:$B$107,'ZC Curve'!R$9:R$108,,0))^(1/12)-1</f>
        <v>0</v>
      </c>
      <c r="C80" s="502">
        <f>(1+_xlfn.XLOOKUP(INT(($A80-1)/12)+1,'ZC Curve'!$B$8:$B$107,'ZC Curve'!S$9:S$108,,0))^(1/12)-1</f>
        <v>0</v>
      </c>
      <c r="D80" s="502">
        <f>(1+_xlfn.XLOOKUP(INT(($A80-1)/12)+1,'ZC Curve'!$B$8:$B$107,'ZC Curve'!T$9:T$108,,0))^(1/12)-1</f>
        <v>0</v>
      </c>
      <c r="E80" s="503">
        <f t="shared" si="8"/>
        <v>1</v>
      </c>
      <c r="F80" s="503">
        <f t="shared" si="5"/>
        <v>1</v>
      </c>
      <c r="G80" s="503">
        <f t="shared" si="6"/>
        <v>1</v>
      </c>
      <c r="H80" s="517">
        <f>'Table 4 - Asset Cashflows'!F79</f>
        <v>0</v>
      </c>
      <c r="I80" s="517">
        <f>'Table 4 - Asset Cashflows'!C79</f>
        <v>0</v>
      </c>
    </row>
    <row r="81" spans="1:9" x14ac:dyDescent="0.25">
      <c r="A81" s="43">
        <f t="shared" si="7"/>
        <v>72</v>
      </c>
      <c r="B81" s="502">
        <f>(1+_xlfn.XLOOKUP(INT(($A81-1)/12)+1,'ZC Curve'!$B$8:$B$107,'ZC Curve'!R$9:R$108,,0))^(1/12)-1</f>
        <v>0</v>
      </c>
      <c r="C81" s="502">
        <f>(1+_xlfn.XLOOKUP(INT(($A81-1)/12)+1,'ZC Curve'!$B$8:$B$107,'ZC Curve'!S$9:S$108,,0))^(1/12)-1</f>
        <v>0</v>
      </c>
      <c r="D81" s="502">
        <f>(1+_xlfn.XLOOKUP(INT(($A81-1)/12)+1,'ZC Curve'!$B$8:$B$107,'ZC Curve'!T$9:T$108,,0))^(1/12)-1</f>
        <v>0</v>
      </c>
      <c r="E81" s="503">
        <f t="shared" si="8"/>
        <v>1</v>
      </c>
      <c r="F81" s="503">
        <f t="shared" si="5"/>
        <v>1</v>
      </c>
      <c r="G81" s="503">
        <f t="shared" si="6"/>
        <v>1</v>
      </c>
      <c r="H81" s="517">
        <f>'Table 4 - Asset Cashflows'!F80</f>
        <v>0</v>
      </c>
      <c r="I81" s="517">
        <f>'Table 4 - Asset Cashflows'!C80</f>
        <v>0</v>
      </c>
    </row>
    <row r="82" spans="1:9" x14ac:dyDescent="0.25">
      <c r="A82" s="43">
        <f t="shared" si="7"/>
        <v>73</v>
      </c>
      <c r="B82" s="502">
        <f>(1+_xlfn.XLOOKUP(INT(($A82-1)/12)+1,'ZC Curve'!$B$8:$B$107,'ZC Curve'!R$9:R$108,,0))^(1/12)-1</f>
        <v>0</v>
      </c>
      <c r="C82" s="502">
        <f>(1+_xlfn.XLOOKUP(INT(($A82-1)/12)+1,'ZC Curve'!$B$8:$B$107,'ZC Curve'!S$9:S$108,,0))^(1/12)-1</f>
        <v>0</v>
      </c>
      <c r="D82" s="502">
        <f>(1+_xlfn.XLOOKUP(INT(($A82-1)/12)+1,'ZC Curve'!$B$8:$B$107,'ZC Curve'!T$9:T$108,,0))^(1/12)-1</f>
        <v>0</v>
      </c>
      <c r="E82" s="503">
        <f t="shared" si="8"/>
        <v>1</v>
      </c>
      <c r="F82" s="503">
        <f t="shared" si="5"/>
        <v>1</v>
      </c>
      <c r="G82" s="503">
        <f t="shared" si="6"/>
        <v>1</v>
      </c>
      <c r="H82" s="517">
        <f>'Table 4 - Asset Cashflows'!F81</f>
        <v>0</v>
      </c>
      <c r="I82" s="517">
        <f>'Table 4 - Asset Cashflows'!C81</f>
        <v>0</v>
      </c>
    </row>
    <row r="83" spans="1:9" x14ac:dyDescent="0.25">
      <c r="A83" s="43">
        <f t="shared" si="7"/>
        <v>74</v>
      </c>
      <c r="B83" s="502">
        <f>(1+_xlfn.XLOOKUP(INT(($A83-1)/12)+1,'ZC Curve'!$B$8:$B$107,'ZC Curve'!R$9:R$108,,0))^(1/12)-1</f>
        <v>0</v>
      </c>
      <c r="C83" s="502">
        <f>(1+_xlfn.XLOOKUP(INT(($A83-1)/12)+1,'ZC Curve'!$B$8:$B$107,'ZC Curve'!S$9:S$108,,0))^(1/12)-1</f>
        <v>0</v>
      </c>
      <c r="D83" s="502">
        <f>(1+_xlfn.XLOOKUP(INT(($A83-1)/12)+1,'ZC Curve'!$B$8:$B$107,'ZC Curve'!T$9:T$108,,0))^(1/12)-1</f>
        <v>0</v>
      </c>
      <c r="E83" s="503">
        <f t="shared" si="8"/>
        <v>1</v>
      </c>
      <c r="F83" s="503">
        <f t="shared" si="5"/>
        <v>1</v>
      </c>
      <c r="G83" s="503">
        <f t="shared" si="6"/>
        <v>1</v>
      </c>
      <c r="H83" s="517">
        <f>'Table 4 - Asset Cashflows'!F82</f>
        <v>0</v>
      </c>
      <c r="I83" s="517">
        <f>'Table 4 - Asset Cashflows'!C82</f>
        <v>0</v>
      </c>
    </row>
    <row r="84" spans="1:9" x14ac:dyDescent="0.25">
      <c r="A84" s="43">
        <f t="shared" si="7"/>
        <v>75</v>
      </c>
      <c r="B84" s="502">
        <f>(1+_xlfn.XLOOKUP(INT(($A84-1)/12)+1,'ZC Curve'!$B$8:$B$107,'ZC Curve'!R$9:R$108,,0))^(1/12)-1</f>
        <v>0</v>
      </c>
      <c r="C84" s="502">
        <f>(1+_xlfn.XLOOKUP(INT(($A84-1)/12)+1,'ZC Curve'!$B$8:$B$107,'ZC Curve'!S$9:S$108,,0))^(1/12)-1</f>
        <v>0</v>
      </c>
      <c r="D84" s="502">
        <f>(1+_xlfn.XLOOKUP(INT(($A84-1)/12)+1,'ZC Curve'!$B$8:$B$107,'ZC Curve'!T$9:T$108,,0))^(1/12)-1</f>
        <v>0</v>
      </c>
      <c r="E84" s="503">
        <f t="shared" si="8"/>
        <v>1</v>
      </c>
      <c r="F84" s="503">
        <f t="shared" si="5"/>
        <v>1</v>
      </c>
      <c r="G84" s="503">
        <f t="shared" si="6"/>
        <v>1</v>
      </c>
      <c r="H84" s="517">
        <f>'Table 4 - Asset Cashflows'!F83</f>
        <v>0</v>
      </c>
      <c r="I84" s="517">
        <f>'Table 4 - Asset Cashflows'!C83</f>
        <v>0</v>
      </c>
    </row>
    <row r="85" spans="1:9" x14ac:dyDescent="0.25">
      <c r="A85" s="43">
        <f t="shared" si="7"/>
        <v>76</v>
      </c>
      <c r="B85" s="502">
        <f>(1+_xlfn.XLOOKUP(INT(($A85-1)/12)+1,'ZC Curve'!$B$8:$B$107,'ZC Curve'!R$9:R$108,,0))^(1/12)-1</f>
        <v>0</v>
      </c>
      <c r="C85" s="502">
        <f>(1+_xlfn.XLOOKUP(INT(($A85-1)/12)+1,'ZC Curve'!$B$8:$B$107,'ZC Curve'!S$9:S$108,,0))^(1/12)-1</f>
        <v>0</v>
      </c>
      <c r="D85" s="502">
        <f>(1+_xlfn.XLOOKUP(INT(($A85-1)/12)+1,'ZC Curve'!$B$8:$B$107,'ZC Curve'!T$9:T$108,,0))^(1/12)-1</f>
        <v>0</v>
      </c>
      <c r="E85" s="503">
        <f t="shared" si="8"/>
        <v>1</v>
      </c>
      <c r="F85" s="503">
        <f t="shared" si="5"/>
        <v>1</v>
      </c>
      <c r="G85" s="503">
        <f t="shared" si="6"/>
        <v>1</v>
      </c>
      <c r="H85" s="517">
        <f>'Table 4 - Asset Cashflows'!F84</f>
        <v>0</v>
      </c>
      <c r="I85" s="517">
        <f>'Table 4 - Asset Cashflows'!C84</f>
        <v>0</v>
      </c>
    </row>
    <row r="86" spans="1:9" x14ac:dyDescent="0.25">
      <c r="A86" s="43">
        <f t="shared" si="7"/>
        <v>77</v>
      </c>
      <c r="B86" s="502">
        <f>(1+_xlfn.XLOOKUP(INT(($A86-1)/12)+1,'ZC Curve'!$B$8:$B$107,'ZC Curve'!R$9:R$108,,0))^(1/12)-1</f>
        <v>0</v>
      </c>
      <c r="C86" s="502">
        <f>(1+_xlfn.XLOOKUP(INT(($A86-1)/12)+1,'ZC Curve'!$B$8:$B$107,'ZC Curve'!S$9:S$108,,0))^(1/12)-1</f>
        <v>0</v>
      </c>
      <c r="D86" s="502">
        <f>(1+_xlfn.XLOOKUP(INT(($A86-1)/12)+1,'ZC Curve'!$B$8:$B$107,'ZC Curve'!T$9:T$108,,0))^(1/12)-1</f>
        <v>0</v>
      </c>
      <c r="E86" s="503">
        <f t="shared" si="8"/>
        <v>1</v>
      </c>
      <c r="F86" s="503">
        <f t="shared" si="5"/>
        <v>1</v>
      </c>
      <c r="G86" s="503">
        <f t="shared" si="6"/>
        <v>1</v>
      </c>
      <c r="H86" s="517">
        <f>'Table 4 - Asset Cashflows'!F85</f>
        <v>0</v>
      </c>
      <c r="I86" s="517">
        <f>'Table 4 - Asset Cashflows'!C85</f>
        <v>0</v>
      </c>
    </row>
    <row r="87" spans="1:9" x14ac:dyDescent="0.25">
      <c r="A87" s="43">
        <f t="shared" si="7"/>
        <v>78</v>
      </c>
      <c r="B87" s="502">
        <f>(1+_xlfn.XLOOKUP(INT(($A87-1)/12)+1,'ZC Curve'!$B$8:$B$107,'ZC Curve'!R$9:R$108,,0))^(1/12)-1</f>
        <v>0</v>
      </c>
      <c r="C87" s="502">
        <f>(1+_xlfn.XLOOKUP(INT(($A87-1)/12)+1,'ZC Curve'!$B$8:$B$107,'ZC Curve'!S$9:S$108,,0))^(1/12)-1</f>
        <v>0</v>
      </c>
      <c r="D87" s="502">
        <f>(1+_xlfn.XLOOKUP(INT(($A87-1)/12)+1,'ZC Curve'!$B$8:$B$107,'ZC Curve'!T$9:T$108,,0))^(1/12)-1</f>
        <v>0</v>
      </c>
      <c r="E87" s="503">
        <f t="shared" si="8"/>
        <v>1</v>
      </c>
      <c r="F87" s="503">
        <f t="shared" si="5"/>
        <v>1</v>
      </c>
      <c r="G87" s="503">
        <f t="shared" si="6"/>
        <v>1</v>
      </c>
      <c r="H87" s="517">
        <f>'Table 4 - Asset Cashflows'!F86</f>
        <v>0</v>
      </c>
      <c r="I87" s="517">
        <f>'Table 4 - Asset Cashflows'!C86</f>
        <v>0</v>
      </c>
    </row>
    <row r="88" spans="1:9" x14ac:dyDescent="0.25">
      <c r="A88" s="43">
        <f t="shared" si="7"/>
        <v>79</v>
      </c>
      <c r="B88" s="502">
        <f>(1+_xlfn.XLOOKUP(INT(($A88-1)/12)+1,'ZC Curve'!$B$8:$B$107,'ZC Curve'!R$9:R$108,,0))^(1/12)-1</f>
        <v>0</v>
      </c>
      <c r="C88" s="502">
        <f>(1+_xlfn.XLOOKUP(INT(($A88-1)/12)+1,'ZC Curve'!$B$8:$B$107,'ZC Curve'!S$9:S$108,,0))^(1/12)-1</f>
        <v>0</v>
      </c>
      <c r="D88" s="502">
        <f>(1+_xlfn.XLOOKUP(INT(($A88-1)/12)+1,'ZC Curve'!$B$8:$B$107,'ZC Curve'!T$9:T$108,,0))^(1/12)-1</f>
        <v>0</v>
      </c>
      <c r="E88" s="503">
        <f t="shared" si="8"/>
        <v>1</v>
      </c>
      <c r="F88" s="503">
        <f t="shared" si="5"/>
        <v>1</v>
      </c>
      <c r="G88" s="503">
        <f t="shared" si="6"/>
        <v>1</v>
      </c>
      <c r="H88" s="517">
        <f>'Table 4 - Asset Cashflows'!F87</f>
        <v>0</v>
      </c>
      <c r="I88" s="517">
        <f>'Table 4 - Asset Cashflows'!C87</f>
        <v>0</v>
      </c>
    </row>
    <row r="89" spans="1:9" x14ac:dyDescent="0.25">
      <c r="A89" s="43">
        <f t="shared" si="7"/>
        <v>80</v>
      </c>
      <c r="B89" s="502">
        <f>(1+_xlfn.XLOOKUP(INT(($A89-1)/12)+1,'ZC Curve'!$B$8:$B$107,'ZC Curve'!R$9:R$108,,0))^(1/12)-1</f>
        <v>0</v>
      </c>
      <c r="C89" s="502">
        <f>(1+_xlfn.XLOOKUP(INT(($A89-1)/12)+1,'ZC Curve'!$B$8:$B$107,'ZC Curve'!S$9:S$108,,0))^(1/12)-1</f>
        <v>0</v>
      </c>
      <c r="D89" s="502">
        <f>(1+_xlfn.XLOOKUP(INT(($A89-1)/12)+1,'ZC Curve'!$B$8:$B$107,'ZC Curve'!T$9:T$108,,0))^(1/12)-1</f>
        <v>0</v>
      </c>
      <c r="E89" s="503">
        <f t="shared" si="8"/>
        <v>1</v>
      </c>
      <c r="F89" s="503">
        <f t="shared" si="5"/>
        <v>1</v>
      </c>
      <c r="G89" s="503">
        <f t="shared" si="6"/>
        <v>1</v>
      </c>
      <c r="H89" s="517">
        <f>'Table 4 - Asset Cashflows'!F88</f>
        <v>0</v>
      </c>
      <c r="I89" s="517">
        <f>'Table 4 - Asset Cashflows'!C88</f>
        <v>0</v>
      </c>
    </row>
    <row r="90" spans="1:9" x14ac:dyDescent="0.25">
      <c r="A90" s="43">
        <f t="shared" si="7"/>
        <v>81</v>
      </c>
      <c r="B90" s="502">
        <f>(1+_xlfn.XLOOKUP(INT(($A90-1)/12)+1,'ZC Curve'!$B$8:$B$107,'ZC Curve'!R$9:R$108,,0))^(1/12)-1</f>
        <v>0</v>
      </c>
      <c r="C90" s="502">
        <f>(1+_xlfn.XLOOKUP(INT(($A90-1)/12)+1,'ZC Curve'!$B$8:$B$107,'ZC Curve'!S$9:S$108,,0))^(1/12)-1</f>
        <v>0</v>
      </c>
      <c r="D90" s="502">
        <f>(1+_xlfn.XLOOKUP(INT(($A90-1)/12)+1,'ZC Curve'!$B$8:$B$107,'ZC Curve'!T$9:T$108,,0))^(1/12)-1</f>
        <v>0</v>
      </c>
      <c r="E90" s="503">
        <f t="shared" si="8"/>
        <v>1</v>
      </c>
      <c r="F90" s="503">
        <f t="shared" si="5"/>
        <v>1</v>
      </c>
      <c r="G90" s="503">
        <f t="shared" si="6"/>
        <v>1</v>
      </c>
      <c r="H90" s="517">
        <f>'Table 4 - Asset Cashflows'!F89</f>
        <v>0</v>
      </c>
      <c r="I90" s="517">
        <f>'Table 4 - Asset Cashflows'!C89</f>
        <v>0</v>
      </c>
    </row>
    <row r="91" spans="1:9" x14ac:dyDescent="0.25">
      <c r="A91" s="43">
        <f t="shared" si="7"/>
        <v>82</v>
      </c>
      <c r="B91" s="502">
        <f>(1+_xlfn.XLOOKUP(INT(($A91-1)/12)+1,'ZC Curve'!$B$8:$B$107,'ZC Curve'!R$9:R$108,,0))^(1/12)-1</f>
        <v>0</v>
      </c>
      <c r="C91" s="502">
        <f>(1+_xlfn.XLOOKUP(INT(($A91-1)/12)+1,'ZC Curve'!$B$8:$B$107,'ZC Curve'!S$9:S$108,,0))^(1/12)-1</f>
        <v>0</v>
      </c>
      <c r="D91" s="502">
        <f>(1+_xlfn.XLOOKUP(INT(($A91-1)/12)+1,'ZC Curve'!$B$8:$B$107,'ZC Curve'!T$9:T$108,,0))^(1/12)-1</f>
        <v>0</v>
      </c>
      <c r="E91" s="503">
        <f t="shared" si="8"/>
        <v>1</v>
      </c>
      <c r="F91" s="503">
        <f t="shared" si="5"/>
        <v>1</v>
      </c>
      <c r="G91" s="503">
        <f t="shared" si="6"/>
        <v>1</v>
      </c>
      <c r="H91" s="517">
        <f>'Table 4 - Asset Cashflows'!F90</f>
        <v>0</v>
      </c>
      <c r="I91" s="517">
        <f>'Table 4 - Asset Cashflows'!C90</f>
        <v>0</v>
      </c>
    </row>
    <row r="92" spans="1:9" x14ac:dyDescent="0.25">
      <c r="A92" s="43">
        <f t="shared" si="7"/>
        <v>83</v>
      </c>
      <c r="B92" s="502">
        <f>(1+_xlfn.XLOOKUP(INT(($A92-1)/12)+1,'ZC Curve'!$B$8:$B$107,'ZC Curve'!R$9:R$108,,0))^(1/12)-1</f>
        <v>0</v>
      </c>
      <c r="C92" s="502">
        <f>(1+_xlfn.XLOOKUP(INT(($A92-1)/12)+1,'ZC Curve'!$B$8:$B$107,'ZC Curve'!S$9:S$108,,0))^(1/12)-1</f>
        <v>0</v>
      </c>
      <c r="D92" s="502">
        <f>(1+_xlfn.XLOOKUP(INT(($A92-1)/12)+1,'ZC Curve'!$B$8:$B$107,'ZC Curve'!T$9:T$108,,0))^(1/12)-1</f>
        <v>0</v>
      </c>
      <c r="E92" s="503">
        <f t="shared" si="8"/>
        <v>1</v>
      </c>
      <c r="F92" s="503">
        <f t="shared" si="5"/>
        <v>1</v>
      </c>
      <c r="G92" s="503">
        <f t="shared" si="6"/>
        <v>1</v>
      </c>
      <c r="H92" s="517">
        <f>'Table 4 - Asset Cashflows'!F91</f>
        <v>0</v>
      </c>
      <c r="I92" s="517">
        <f>'Table 4 - Asset Cashflows'!C91</f>
        <v>0</v>
      </c>
    </row>
    <row r="93" spans="1:9" x14ac:dyDescent="0.25">
      <c r="A93" s="43">
        <f t="shared" si="7"/>
        <v>84</v>
      </c>
      <c r="B93" s="502">
        <f>(1+_xlfn.XLOOKUP(INT(($A93-1)/12)+1,'ZC Curve'!$B$8:$B$107,'ZC Curve'!R$9:R$108,,0))^(1/12)-1</f>
        <v>0</v>
      </c>
      <c r="C93" s="502">
        <f>(1+_xlfn.XLOOKUP(INT(($A93-1)/12)+1,'ZC Curve'!$B$8:$B$107,'ZC Curve'!S$9:S$108,,0))^(1/12)-1</f>
        <v>0</v>
      </c>
      <c r="D93" s="502">
        <f>(1+_xlfn.XLOOKUP(INT(($A93-1)/12)+1,'ZC Curve'!$B$8:$B$107,'ZC Curve'!T$9:T$108,,0))^(1/12)-1</f>
        <v>0</v>
      </c>
      <c r="E93" s="503">
        <f t="shared" si="8"/>
        <v>1</v>
      </c>
      <c r="F93" s="503">
        <f t="shared" si="5"/>
        <v>1</v>
      </c>
      <c r="G93" s="503">
        <f t="shared" si="6"/>
        <v>1</v>
      </c>
      <c r="H93" s="517">
        <f>'Table 4 - Asset Cashflows'!F92</f>
        <v>0</v>
      </c>
      <c r="I93" s="517">
        <f>'Table 4 - Asset Cashflows'!C92</f>
        <v>0</v>
      </c>
    </row>
    <row r="94" spans="1:9" x14ac:dyDescent="0.25">
      <c r="A94" s="43">
        <f t="shared" si="7"/>
        <v>85</v>
      </c>
      <c r="B94" s="502">
        <f>(1+_xlfn.XLOOKUP(INT(($A94-1)/12)+1,'ZC Curve'!$B$8:$B$107,'ZC Curve'!R$9:R$108,,0))^(1/12)-1</f>
        <v>0</v>
      </c>
      <c r="C94" s="502">
        <f>(1+_xlfn.XLOOKUP(INT(($A94-1)/12)+1,'ZC Curve'!$B$8:$B$107,'ZC Curve'!S$9:S$108,,0))^(1/12)-1</f>
        <v>0</v>
      </c>
      <c r="D94" s="502">
        <f>(1+_xlfn.XLOOKUP(INT(($A94-1)/12)+1,'ZC Curve'!$B$8:$B$107,'ZC Curve'!T$9:T$108,,0))^(1/12)-1</f>
        <v>0</v>
      </c>
      <c r="E94" s="503">
        <f t="shared" si="8"/>
        <v>1</v>
      </c>
      <c r="F94" s="503">
        <f t="shared" si="5"/>
        <v>1</v>
      </c>
      <c r="G94" s="503">
        <f t="shared" si="6"/>
        <v>1</v>
      </c>
      <c r="H94" s="517">
        <f>'Table 4 - Asset Cashflows'!F93</f>
        <v>0</v>
      </c>
      <c r="I94" s="517">
        <f>'Table 4 - Asset Cashflows'!C93</f>
        <v>0</v>
      </c>
    </row>
    <row r="95" spans="1:9" x14ac:dyDescent="0.25">
      <c r="A95" s="43">
        <f t="shared" si="7"/>
        <v>86</v>
      </c>
      <c r="B95" s="502">
        <f>(1+_xlfn.XLOOKUP(INT(($A95-1)/12)+1,'ZC Curve'!$B$8:$B$107,'ZC Curve'!R$9:R$108,,0))^(1/12)-1</f>
        <v>0</v>
      </c>
      <c r="C95" s="502">
        <f>(1+_xlfn.XLOOKUP(INT(($A95-1)/12)+1,'ZC Curve'!$B$8:$B$107,'ZC Curve'!S$9:S$108,,0))^(1/12)-1</f>
        <v>0</v>
      </c>
      <c r="D95" s="502">
        <f>(1+_xlfn.XLOOKUP(INT(($A95-1)/12)+1,'ZC Curve'!$B$8:$B$107,'ZC Curve'!T$9:T$108,,0))^(1/12)-1</f>
        <v>0</v>
      </c>
      <c r="E95" s="503">
        <f t="shared" si="8"/>
        <v>1</v>
      </c>
      <c r="F95" s="503">
        <f t="shared" si="5"/>
        <v>1</v>
      </c>
      <c r="G95" s="503">
        <f t="shared" si="6"/>
        <v>1</v>
      </c>
      <c r="H95" s="517">
        <f>'Table 4 - Asset Cashflows'!F94</f>
        <v>0</v>
      </c>
      <c r="I95" s="517">
        <f>'Table 4 - Asset Cashflows'!C94</f>
        <v>0</v>
      </c>
    </row>
    <row r="96" spans="1:9" x14ac:dyDescent="0.25">
      <c r="A96" s="43">
        <f t="shared" si="7"/>
        <v>87</v>
      </c>
      <c r="B96" s="502">
        <f>(1+_xlfn.XLOOKUP(INT(($A96-1)/12)+1,'ZC Curve'!$B$8:$B$107,'ZC Curve'!R$9:R$108,,0))^(1/12)-1</f>
        <v>0</v>
      </c>
      <c r="C96" s="502">
        <f>(1+_xlfn.XLOOKUP(INT(($A96-1)/12)+1,'ZC Curve'!$B$8:$B$107,'ZC Curve'!S$9:S$108,,0))^(1/12)-1</f>
        <v>0</v>
      </c>
      <c r="D96" s="502">
        <f>(1+_xlfn.XLOOKUP(INT(($A96-1)/12)+1,'ZC Curve'!$B$8:$B$107,'ZC Curve'!T$9:T$108,,0))^(1/12)-1</f>
        <v>0</v>
      </c>
      <c r="E96" s="503">
        <f t="shared" si="8"/>
        <v>1</v>
      </c>
      <c r="F96" s="503">
        <f t="shared" si="5"/>
        <v>1</v>
      </c>
      <c r="G96" s="503">
        <f t="shared" si="6"/>
        <v>1</v>
      </c>
      <c r="H96" s="517">
        <f>'Table 4 - Asset Cashflows'!F95</f>
        <v>0</v>
      </c>
      <c r="I96" s="517">
        <f>'Table 4 - Asset Cashflows'!C95</f>
        <v>0</v>
      </c>
    </row>
    <row r="97" spans="1:9" x14ac:dyDescent="0.25">
      <c r="A97" s="43">
        <f t="shared" si="7"/>
        <v>88</v>
      </c>
      <c r="B97" s="502">
        <f>(1+_xlfn.XLOOKUP(INT(($A97-1)/12)+1,'ZC Curve'!$B$8:$B$107,'ZC Curve'!R$9:R$108,,0))^(1/12)-1</f>
        <v>0</v>
      </c>
      <c r="C97" s="502">
        <f>(1+_xlfn.XLOOKUP(INT(($A97-1)/12)+1,'ZC Curve'!$B$8:$B$107,'ZC Curve'!S$9:S$108,,0))^(1/12)-1</f>
        <v>0</v>
      </c>
      <c r="D97" s="502">
        <f>(1+_xlfn.XLOOKUP(INT(($A97-1)/12)+1,'ZC Curve'!$B$8:$B$107,'ZC Curve'!T$9:T$108,,0))^(1/12)-1</f>
        <v>0</v>
      </c>
      <c r="E97" s="503">
        <f t="shared" si="8"/>
        <v>1</v>
      </c>
      <c r="F97" s="503">
        <f t="shared" si="5"/>
        <v>1</v>
      </c>
      <c r="G97" s="503">
        <f t="shared" si="6"/>
        <v>1</v>
      </c>
      <c r="H97" s="517">
        <f>'Table 4 - Asset Cashflows'!F96</f>
        <v>0</v>
      </c>
      <c r="I97" s="517">
        <f>'Table 4 - Asset Cashflows'!C96</f>
        <v>0</v>
      </c>
    </row>
    <row r="98" spans="1:9" x14ac:dyDescent="0.25">
      <c r="A98" s="43">
        <f t="shared" si="7"/>
        <v>89</v>
      </c>
      <c r="B98" s="502">
        <f>(1+_xlfn.XLOOKUP(INT(($A98-1)/12)+1,'ZC Curve'!$B$8:$B$107,'ZC Curve'!R$9:R$108,,0))^(1/12)-1</f>
        <v>0</v>
      </c>
      <c r="C98" s="502">
        <f>(1+_xlfn.XLOOKUP(INT(($A98-1)/12)+1,'ZC Curve'!$B$8:$B$107,'ZC Curve'!S$9:S$108,,0))^(1/12)-1</f>
        <v>0</v>
      </c>
      <c r="D98" s="502">
        <f>(1+_xlfn.XLOOKUP(INT(($A98-1)/12)+1,'ZC Curve'!$B$8:$B$107,'ZC Curve'!T$9:T$108,,0))^(1/12)-1</f>
        <v>0</v>
      </c>
      <c r="E98" s="503">
        <f t="shared" si="8"/>
        <v>1</v>
      </c>
      <c r="F98" s="503">
        <f t="shared" si="5"/>
        <v>1</v>
      </c>
      <c r="G98" s="503">
        <f t="shared" si="6"/>
        <v>1</v>
      </c>
      <c r="H98" s="517">
        <f>'Table 4 - Asset Cashflows'!F97</f>
        <v>0</v>
      </c>
      <c r="I98" s="517">
        <f>'Table 4 - Asset Cashflows'!C97</f>
        <v>0</v>
      </c>
    </row>
    <row r="99" spans="1:9" x14ac:dyDescent="0.25">
      <c r="A99" s="43">
        <f t="shared" si="7"/>
        <v>90</v>
      </c>
      <c r="B99" s="502">
        <f>(1+_xlfn.XLOOKUP(INT(($A99-1)/12)+1,'ZC Curve'!$B$8:$B$107,'ZC Curve'!R$9:R$108,,0))^(1/12)-1</f>
        <v>0</v>
      </c>
      <c r="C99" s="502">
        <f>(1+_xlfn.XLOOKUP(INT(($A99-1)/12)+1,'ZC Curve'!$B$8:$B$107,'ZC Curve'!S$9:S$108,,0))^(1/12)-1</f>
        <v>0</v>
      </c>
      <c r="D99" s="502">
        <f>(1+_xlfn.XLOOKUP(INT(($A99-1)/12)+1,'ZC Curve'!$B$8:$B$107,'ZC Curve'!T$9:T$108,,0))^(1/12)-1</f>
        <v>0</v>
      </c>
      <c r="E99" s="503">
        <f t="shared" si="8"/>
        <v>1</v>
      </c>
      <c r="F99" s="503">
        <f t="shared" si="5"/>
        <v>1</v>
      </c>
      <c r="G99" s="503">
        <f t="shared" si="6"/>
        <v>1</v>
      </c>
      <c r="H99" s="517">
        <f>'Table 4 - Asset Cashflows'!F98</f>
        <v>0</v>
      </c>
      <c r="I99" s="517">
        <f>'Table 4 - Asset Cashflows'!C98</f>
        <v>0</v>
      </c>
    </row>
    <row r="100" spans="1:9" x14ac:dyDescent="0.25">
      <c r="A100" s="43">
        <f t="shared" si="7"/>
        <v>91</v>
      </c>
      <c r="B100" s="502">
        <f>(1+_xlfn.XLOOKUP(INT(($A100-1)/12)+1,'ZC Curve'!$B$8:$B$107,'ZC Curve'!R$9:R$108,,0))^(1/12)-1</f>
        <v>0</v>
      </c>
      <c r="C100" s="502">
        <f>(1+_xlfn.XLOOKUP(INT(($A100-1)/12)+1,'ZC Curve'!$B$8:$B$107,'ZC Curve'!S$9:S$108,,0))^(1/12)-1</f>
        <v>0</v>
      </c>
      <c r="D100" s="502">
        <f>(1+_xlfn.XLOOKUP(INT(($A100-1)/12)+1,'ZC Curve'!$B$8:$B$107,'ZC Curve'!T$9:T$108,,0))^(1/12)-1</f>
        <v>0</v>
      </c>
      <c r="E100" s="503">
        <f t="shared" si="8"/>
        <v>1</v>
      </c>
      <c r="F100" s="503">
        <f t="shared" si="5"/>
        <v>1</v>
      </c>
      <c r="G100" s="503">
        <f t="shared" si="6"/>
        <v>1</v>
      </c>
      <c r="H100" s="517">
        <f>'Table 4 - Asset Cashflows'!F99</f>
        <v>0</v>
      </c>
      <c r="I100" s="517">
        <f>'Table 4 - Asset Cashflows'!C99</f>
        <v>0</v>
      </c>
    </row>
    <row r="101" spans="1:9" x14ac:dyDescent="0.25">
      <c r="A101" s="43">
        <f t="shared" si="7"/>
        <v>92</v>
      </c>
      <c r="B101" s="502">
        <f>(1+_xlfn.XLOOKUP(INT(($A101-1)/12)+1,'ZC Curve'!$B$8:$B$107,'ZC Curve'!R$9:R$108,,0))^(1/12)-1</f>
        <v>0</v>
      </c>
      <c r="C101" s="502">
        <f>(1+_xlfn.XLOOKUP(INT(($A101-1)/12)+1,'ZC Curve'!$B$8:$B$107,'ZC Curve'!S$9:S$108,,0))^(1/12)-1</f>
        <v>0</v>
      </c>
      <c r="D101" s="502">
        <f>(1+_xlfn.XLOOKUP(INT(($A101-1)/12)+1,'ZC Curve'!$B$8:$B$107,'ZC Curve'!T$9:T$108,,0))^(1/12)-1</f>
        <v>0</v>
      </c>
      <c r="E101" s="503">
        <f t="shared" si="8"/>
        <v>1</v>
      </c>
      <c r="F101" s="503">
        <f t="shared" si="5"/>
        <v>1</v>
      </c>
      <c r="G101" s="503">
        <f t="shared" si="6"/>
        <v>1</v>
      </c>
      <c r="H101" s="517">
        <f>'Table 4 - Asset Cashflows'!F100</f>
        <v>0</v>
      </c>
      <c r="I101" s="517">
        <f>'Table 4 - Asset Cashflows'!C100</f>
        <v>0</v>
      </c>
    </row>
    <row r="102" spans="1:9" x14ac:dyDescent="0.25">
      <c r="A102" s="43">
        <f t="shared" si="7"/>
        <v>93</v>
      </c>
      <c r="B102" s="502">
        <f>(1+_xlfn.XLOOKUP(INT(($A102-1)/12)+1,'ZC Curve'!$B$8:$B$107,'ZC Curve'!R$9:R$108,,0))^(1/12)-1</f>
        <v>0</v>
      </c>
      <c r="C102" s="502">
        <f>(1+_xlfn.XLOOKUP(INT(($A102-1)/12)+1,'ZC Curve'!$B$8:$B$107,'ZC Curve'!S$9:S$108,,0))^(1/12)-1</f>
        <v>0</v>
      </c>
      <c r="D102" s="502">
        <f>(1+_xlfn.XLOOKUP(INT(($A102-1)/12)+1,'ZC Curve'!$B$8:$B$107,'ZC Curve'!T$9:T$108,,0))^(1/12)-1</f>
        <v>0</v>
      </c>
      <c r="E102" s="503">
        <f t="shared" si="8"/>
        <v>1</v>
      </c>
      <c r="F102" s="503">
        <f t="shared" si="5"/>
        <v>1</v>
      </c>
      <c r="G102" s="503">
        <f t="shared" si="6"/>
        <v>1</v>
      </c>
      <c r="H102" s="517">
        <f>'Table 4 - Asset Cashflows'!F101</f>
        <v>0</v>
      </c>
      <c r="I102" s="517">
        <f>'Table 4 - Asset Cashflows'!C101</f>
        <v>0</v>
      </c>
    </row>
    <row r="103" spans="1:9" x14ac:dyDescent="0.25">
      <c r="A103" s="43">
        <f t="shared" si="7"/>
        <v>94</v>
      </c>
      <c r="B103" s="502">
        <f>(1+_xlfn.XLOOKUP(INT(($A103-1)/12)+1,'ZC Curve'!$B$8:$B$107,'ZC Curve'!R$9:R$108,,0))^(1/12)-1</f>
        <v>0</v>
      </c>
      <c r="C103" s="502">
        <f>(1+_xlfn.XLOOKUP(INT(($A103-1)/12)+1,'ZC Curve'!$B$8:$B$107,'ZC Curve'!S$9:S$108,,0))^(1/12)-1</f>
        <v>0</v>
      </c>
      <c r="D103" s="502">
        <f>(1+_xlfn.XLOOKUP(INT(($A103-1)/12)+1,'ZC Curve'!$B$8:$B$107,'ZC Curve'!T$9:T$108,,0))^(1/12)-1</f>
        <v>0</v>
      </c>
      <c r="E103" s="503">
        <f t="shared" si="8"/>
        <v>1</v>
      </c>
      <c r="F103" s="503">
        <f t="shared" si="5"/>
        <v>1</v>
      </c>
      <c r="G103" s="503">
        <f t="shared" si="6"/>
        <v>1</v>
      </c>
      <c r="H103" s="517">
        <f>'Table 4 - Asset Cashflows'!F102</f>
        <v>0</v>
      </c>
      <c r="I103" s="517">
        <f>'Table 4 - Asset Cashflows'!C102</f>
        <v>0</v>
      </c>
    </row>
    <row r="104" spans="1:9" x14ac:dyDescent="0.25">
      <c r="A104" s="43">
        <f t="shared" si="7"/>
        <v>95</v>
      </c>
      <c r="B104" s="502">
        <f>(1+_xlfn.XLOOKUP(INT(($A104-1)/12)+1,'ZC Curve'!$B$8:$B$107,'ZC Curve'!R$9:R$108,,0))^(1/12)-1</f>
        <v>0</v>
      </c>
      <c r="C104" s="502">
        <f>(1+_xlfn.XLOOKUP(INT(($A104-1)/12)+1,'ZC Curve'!$B$8:$B$107,'ZC Curve'!S$9:S$108,,0))^(1/12)-1</f>
        <v>0</v>
      </c>
      <c r="D104" s="502">
        <f>(1+_xlfn.XLOOKUP(INT(($A104-1)/12)+1,'ZC Curve'!$B$8:$B$107,'ZC Curve'!T$9:T$108,,0))^(1/12)-1</f>
        <v>0</v>
      </c>
      <c r="E104" s="503">
        <f t="shared" si="8"/>
        <v>1</v>
      </c>
      <c r="F104" s="503">
        <f t="shared" si="5"/>
        <v>1</v>
      </c>
      <c r="G104" s="503">
        <f t="shared" si="6"/>
        <v>1</v>
      </c>
      <c r="H104" s="517">
        <f>'Table 4 - Asset Cashflows'!F103</f>
        <v>0</v>
      </c>
      <c r="I104" s="517">
        <f>'Table 4 - Asset Cashflows'!C103</f>
        <v>0</v>
      </c>
    </row>
    <row r="105" spans="1:9" x14ac:dyDescent="0.25">
      <c r="A105" s="43">
        <f t="shared" si="7"/>
        <v>96</v>
      </c>
      <c r="B105" s="502">
        <f>(1+_xlfn.XLOOKUP(INT(($A105-1)/12)+1,'ZC Curve'!$B$8:$B$107,'ZC Curve'!R$9:R$108,,0))^(1/12)-1</f>
        <v>0</v>
      </c>
      <c r="C105" s="502">
        <f>(1+_xlfn.XLOOKUP(INT(($A105-1)/12)+1,'ZC Curve'!$B$8:$B$107,'ZC Curve'!S$9:S$108,,0))^(1/12)-1</f>
        <v>0</v>
      </c>
      <c r="D105" s="502">
        <f>(1+_xlfn.XLOOKUP(INT(($A105-1)/12)+1,'ZC Curve'!$B$8:$B$107,'ZC Curve'!T$9:T$108,,0))^(1/12)-1</f>
        <v>0</v>
      </c>
      <c r="E105" s="503">
        <f t="shared" si="8"/>
        <v>1</v>
      </c>
      <c r="F105" s="503">
        <f t="shared" si="5"/>
        <v>1</v>
      </c>
      <c r="G105" s="503">
        <f t="shared" si="6"/>
        <v>1</v>
      </c>
      <c r="H105" s="517">
        <f>'Table 4 - Asset Cashflows'!F104</f>
        <v>0</v>
      </c>
      <c r="I105" s="517">
        <f>'Table 4 - Asset Cashflows'!C104</f>
        <v>0</v>
      </c>
    </row>
    <row r="106" spans="1:9" x14ac:dyDescent="0.25">
      <c r="A106" s="43">
        <f t="shared" si="7"/>
        <v>97</v>
      </c>
      <c r="B106" s="502">
        <f>(1+_xlfn.XLOOKUP(INT(($A106-1)/12)+1,'ZC Curve'!$B$8:$B$107,'ZC Curve'!R$9:R$108,,0))^(1/12)-1</f>
        <v>0</v>
      </c>
      <c r="C106" s="502">
        <f>(1+_xlfn.XLOOKUP(INT(($A106-1)/12)+1,'ZC Curve'!$B$8:$B$107,'ZC Curve'!S$9:S$108,,0))^(1/12)-1</f>
        <v>0</v>
      </c>
      <c r="D106" s="502">
        <f>(1+_xlfn.XLOOKUP(INT(($A106-1)/12)+1,'ZC Curve'!$B$8:$B$107,'ZC Curve'!T$9:T$108,,0))^(1/12)-1</f>
        <v>0</v>
      </c>
      <c r="E106" s="503">
        <f t="shared" si="8"/>
        <v>1</v>
      </c>
      <c r="F106" s="503">
        <f t="shared" si="5"/>
        <v>1</v>
      </c>
      <c r="G106" s="503">
        <f t="shared" si="6"/>
        <v>1</v>
      </c>
      <c r="H106" s="517">
        <f>'Table 4 - Asset Cashflows'!F105</f>
        <v>0</v>
      </c>
      <c r="I106" s="517">
        <f>'Table 4 - Asset Cashflows'!C105</f>
        <v>0</v>
      </c>
    </row>
    <row r="107" spans="1:9" x14ac:dyDescent="0.25">
      <c r="A107" s="43">
        <f t="shared" si="7"/>
        <v>98</v>
      </c>
      <c r="B107" s="502">
        <f>(1+_xlfn.XLOOKUP(INT(($A107-1)/12)+1,'ZC Curve'!$B$8:$B$107,'ZC Curve'!R$9:R$108,,0))^(1/12)-1</f>
        <v>0</v>
      </c>
      <c r="C107" s="502">
        <f>(1+_xlfn.XLOOKUP(INT(($A107-1)/12)+1,'ZC Curve'!$B$8:$B$107,'ZC Curve'!S$9:S$108,,0))^(1/12)-1</f>
        <v>0</v>
      </c>
      <c r="D107" s="502">
        <f>(1+_xlfn.XLOOKUP(INT(($A107-1)/12)+1,'ZC Curve'!$B$8:$B$107,'ZC Curve'!T$9:T$108,,0))^(1/12)-1</f>
        <v>0</v>
      </c>
      <c r="E107" s="503">
        <f t="shared" si="8"/>
        <v>1</v>
      </c>
      <c r="F107" s="503">
        <f t="shared" si="5"/>
        <v>1</v>
      </c>
      <c r="G107" s="503">
        <f t="shared" si="6"/>
        <v>1</v>
      </c>
      <c r="H107" s="517">
        <f>'Table 4 - Asset Cashflows'!F106</f>
        <v>0</v>
      </c>
      <c r="I107" s="517">
        <f>'Table 4 - Asset Cashflows'!C106</f>
        <v>0</v>
      </c>
    </row>
    <row r="108" spans="1:9" x14ac:dyDescent="0.25">
      <c r="A108" s="43">
        <f t="shared" si="7"/>
        <v>99</v>
      </c>
      <c r="B108" s="502">
        <f>(1+_xlfn.XLOOKUP(INT(($A108-1)/12)+1,'ZC Curve'!$B$8:$B$107,'ZC Curve'!R$9:R$108,,0))^(1/12)-1</f>
        <v>0</v>
      </c>
      <c r="C108" s="502">
        <f>(1+_xlfn.XLOOKUP(INT(($A108-1)/12)+1,'ZC Curve'!$B$8:$B$107,'ZC Curve'!S$9:S$108,,0))^(1/12)-1</f>
        <v>0</v>
      </c>
      <c r="D108" s="502">
        <f>(1+_xlfn.XLOOKUP(INT(($A108-1)/12)+1,'ZC Curve'!$B$8:$B$107,'ZC Curve'!T$9:T$108,,0))^(1/12)-1</f>
        <v>0</v>
      </c>
      <c r="E108" s="503">
        <f t="shared" si="8"/>
        <v>1</v>
      </c>
      <c r="F108" s="503">
        <f t="shared" si="5"/>
        <v>1</v>
      </c>
      <c r="G108" s="503">
        <f t="shared" si="6"/>
        <v>1</v>
      </c>
      <c r="H108" s="517">
        <f>'Table 4 - Asset Cashflows'!F107</f>
        <v>0</v>
      </c>
      <c r="I108" s="517">
        <f>'Table 4 - Asset Cashflows'!C107</f>
        <v>0</v>
      </c>
    </row>
    <row r="109" spans="1:9" x14ac:dyDescent="0.25">
      <c r="A109" s="43">
        <f t="shared" si="7"/>
        <v>100</v>
      </c>
      <c r="B109" s="502">
        <f>(1+_xlfn.XLOOKUP(INT(($A109-1)/12)+1,'ZC Curve'!$B$8:$B$107,'ZC Curve'!R$9:R$108,,0))^(1/12)-1</f>
        <v>0</v>
      </c>
      <c r="C109" s="502">
        <f>(1+_xlfn.XLOOKUP(INT(($A109-1)/12)+1,'ZC Curve'!$B$8:$B$107,'ZC Curve'!S$9:S$108,,0))^(1/12)-1</f>
        <v>0</v>
      </c>
      <c r="D109" s="502">
        <f>(1+_xlfn.XLOOKUP(INT(($A109-1)/12)+1,'ZC Curve'!$B$8:$B$107,'ZC Curve'!T$9:T$108,,0))^(1/12)-1</f>
        <v>0</v>
      </c>
      <c r="E109" s="503">
        <f t="shared" si="8"/>
        <v>1</v>
      </c>
      <c r="F109" s="503">
        <f t="shared" si="5"/>
        <v>1</v>
      </c>
      <c r="G109" s="503">
        <f t="shared" si="6"/>
        <v>1</v>
      </c>
      <c r="H109" s="517">
        <f>'Table 4 - Asset Cashflows'!F108</f>
        <v>0</v>
      </c>
      <c r="I109" s="517">
        <f>'Table 4 - Asset Cashflows'!C108</f>
        <v>0</v>
      </c>
    </row>
    <row r="110" spans="1:9" x14ac:dyDescent="0.25">
      <c r="A110" s="43">
        <f t="shared" si="7"/>
        <v>101</v>
      </c>
      <c r="B110" s="502">
        <f>(1+_xlfn.XLOOKUP(INT(($A110-1)/12)+1,'ZC Curve'!$B$8:$B$107,'ZC Curve'!R$9:R$108,,0))^(1/12)-1</f>
        <v>0</v>
      </c>
      <c r="C110" s="502">
        <f>(1+_xlfn.XLOOKUP(INT(($A110-1)/12)+1,'ZC Curve'!$B$8:$B$107,'ZC Curve'!S$9:S$108,,0))^(1/12)-1</f>
        <v>0</v>
      </c>
      <c r="D110" s="502">
        <f>(1+_xlfn.XLOOKUP(INT(($A110-1)/12)+1,'ZC Curve'!$B$8:$B$107,'ZC Curve'!T$9:T$108,,0))^(1/12)-1</f>
        <v>0</v>
      </c>
      <c r="E110" s="503">
        <f t="shared" si="8"/>
        <v>1</v>
      </c>
      <c r="F110" s="503">
        <f t="shared" si="5"/>
        <v>1</v>
      </c>
      <c r="G110" s="503">
        <f t="shared" si="6"/>
        <v>1</v>
      </c>
      <c r="H110" s="517">
        <f>'Table 4 - Asset Cashflows'!F109</f>
        <v>0</v>
      </c>
      <c r="I110" s="517">
        <f>'Table 4 - Asset Cashflows'!C109</f>
        <v>0</v>
      </c>
    </row>
    <row r="111" spans="1:9" x14ac:dyDescent="0.25">
      <c r="A111" s="43">
        <f t="shared" si="7"/>
        <v>102</v>
      </c>
      <c r="B111" s="502">
        <f>(1+_xlfn.XLOOKUP(INT(($A111-1)/12)+1,'ZC Curve'!$B$8:$B$107,'ZC Curve'!R$9:R$108,,0))^(1/12)-1</f>
        <v>0</v>
      </c>
      <c r="C111" s="502">
        <f>(1+_xlfn.XLOOKUP(INT(($A111-1)/12)+1,'ZC Curve'!$B$8:$B$107,'ZC Curve'!S$9:S$108,,0))^(1/12)-1</f>
        <v>0</v>
      </c>
      <c r="D111" s="502">
        <f>(1+_xlfn.XLOOKUP(INT(($A111-1)/12)+1,'ZC Curve'!$B$8:$B$107,'ZC Curve'!T$9:T$108,,0))^(1/12)-1</f>
        <v>0</v>
      </c>
      <c r="E111" s="503">
        <f t="shared" si="8"/>
        <v>1</v>
      </c>
      <c r="F111" s="503">
        <f t="shared" si="5"/>
        <v>1</v>
      </c>
      <c r="G111" s="503">
        <f t="shared" si="6"/>
        <v>1</v>
      </c>
      <c r="H111" s="517">
        <f>'Table 4 - Asset Cashflows'!F110</f>
        <v>0</v>
      </c>
      <c r="I111" s="517">
        <f>'Table 4 - Asset Cashflows'!C110</f>
        <v>0</v>
      </c>
    </row>
    <row r="112" spans="1:9" x14ac:dyDescent="0.25">
      <c r="A112" s="43">
        <f t="shared" si="7"/>
        <v>103</v>
      </c>
      <c r="B112" s="502">
        <f>(1+_xlfn.XLOOKUP(INT(($A112-1)/12)+1,'ZC Curve'!$B$8:$B$107,'ZC Curve'!R$9:R$108,,0))^(1/12)-1</f>
        <v>0</v>
      </c>
      <c r="C112" s="502">
        <f>(1+_xlfn.XLOOKUP(INT(($A112-1)/12)+1,'ZC Curve'!$B$8:$B$107,'ZC Curve'!S$9:S$108,,0))^(1/12)-1</f>
        <v>0</v>
      </c>
      <c r="D112" s="502">
        <f>(1+_xlfn.XLOOKUP(INT(($A112-1)/12)+1,'ZC Curve'!$B$8:$B$107,'ZC Curve'!T$9:T$108,,0))^(1/12)-1</f>
        <v>0</v>
      </c>
      <c r="E112" s="503">
        <f t="shared" si="8"/>
        <v>1</v>
      </c>
      <c r="F112" s="503">
        <f t="shared" si="5"/>
        <v>1</v>
      </c>
      <c r="G112" s="503">
        <f t="shared" si="6"/>
        <v>1</v>
      </c>
      <c r="H112" s="517">
        <f>'Table 4 - Asset Cashflows'!F111</f>
        <v>0</v>
      </c>
      <c r="I112" s="517">
        <f>'Table 4 - Asset Cashflows'!C111</f>
        <v>0</v>
      </c>
    </row>
    <row r="113" spans="1:9" x14ac:dyDescent="0.25">
      <c r="A113" s="43">
        <f t="shared" si="7"/>
        <v>104</v>
      </c>
      <c r="B113" s="502">
        <f>(1+_xlfn.XLOOKUP(INT(($A113-1)/12)+1,'ZC Curve'!$B$8:$B$107,'ZC Curve'!R$9:R$108,,0))^(1/12)-1</f>
        <v>0</v>
      </c>
      <c r="C113" s="502">
        <f>(1+_xlfn.XLOOKUP(INT(($A113-1)/12)+1,'ZC Curve'!$B$8:$B$107,'ZC Curve'!S$9:S$108,,0))^(1/12)-1</f>
        <v>0</v>
      </c>
      <c r="D113" s="502">
        <f>(1+_xlfn.XLOOKUP(INT(($A113-1)/12)+1,'ZC Curve'!$B$8:$B$107,'ZC Curve'!T$9:T$108,,0))^(1/12)-1</f>
        <v>0</v>
      </c>
      <c r="E113" s="503">
        <f t="shared" si="8"/>
        <v>1</v>
      </c>
      <c r="F113" s="503">
        <f t="shared" si="5"/>
        <v>1</v>
      </c>
      <c r="G113" s="503">
        <f t="shared" si="6"/>
        <v>1</v>
      </c>
      <c r="H113" s="517">
        <f>'Table 4 - Asset Cashflows'!F112</f>
        <v>0</v>
      </c>
      <c r="I113" s="517">
        <f>'Table 4 - Asset Cashflows'!C112</f>
        <v>0</v>
      </c>
    </row>
    <row r="114" spans="1:9" x14ac:dyDescent="0.25">
      <c r="A114" s="43">
        <f t="shared" si="7"/>
        <v>105</v>
      </c>
      <c r="B114" s="502">
        <f>(1+_xlfn.XLOOKUP(INT(($A114-1)/12)+1,'ZC Curve'!$B$8:$B$107,'ZC Curve'!R$9:R$108,,0))^(1/12)-1</f>
        <v>0</v>
      </c>
      <c r="C114" s="502">
        <f>(1+_xlfn.XLOOKUP(INT(($A114-1)/12)+1,'ZC Curve'!$B$8:$B$107,'ZC Curve'!S$9:S$108,,0))^(1/12)-1</f>
        <v>0</v>
      </c>
      <c r="D114" s="502">
        <f>(1+_xlfn.XLOOKUP(INT(($A114-1)/12)+1,'ZC Curve'!$B$8:$B$107,'ZC Curve'!T$9:T$108,,0))^(1/12)-1</f>
        <v>0</v>
      </c>
      <c r="E114" s="503">
        <f t="shared" si="8"/>
        <v>1</v>
      </c>
      <c r="F114" s="503">
        <f t="shared" si="5"/>
        <v>1</v>
      </c>
      <c r="G114" s="503">
        <f t="shared" si="6"/>
        <v>1</v>
      </c>
      <c r="H114" s="517">
        <f>'Table 4 - Asset Cashflows'!F113</f>
        <v>0</v>
      </c>
      <c r="I114" s="517">
        <f>'Table 4 - Asset Cashflows'!C113</f>
        <v>0</v>
      </c>
    </row>
    <row r="115" spans="1:9" x14ac:dyDescent="0.25">
      <c r="A115" s="43">
        <f t="shared" si="7"/>
        <v>106</v>
      </c>
      <c r="B115" s="502">
        <f>(1+_xlfn.XLOOKUP(INT(($A115-1)/12)+1,'ZC Curve'!$B$8:$B$107,'ZC Curve'!R$9:R$108,,0))^(1/12)-1</f>
        <v>0</v>
      </c>
      <c r="C115" s="502">
        <f>(1+_xlfn.XLOOKUP(INT(($A115-1)/12)+1,'ZC Curve'!$B$8:$B$107,'ZC Curve'!S$9:S$108,,0))^(1/12)-1</f>
        <v>0</v>
      </c>
      <c r="D115" s="502">
        <f>(1+_xlfn.XLOOKUP(INT(($A115-1)/12)+1,'ZC Curve'!$B$8:$B$107,'ZC Curve'!T$9:T$108,,0))^(1/12)-1</f>
        <v>0</v>
      </c>
      <c r="E115" s="503">
        <f t="shared" si="8"/>
        <v>1</v>
      </c>
      <c r="F115" s="503">
        <f t="shared" si="5"/>
        <v>1</v>
      </c>
      <c r="G115" s="503">
        <f t="shared" si="6"/>
        <v>1</v>
      </c>
      <c r="H115" s="517">
        <f>'Table 4 - Asset Cashflows'!F114</f>
        <v>0</v>
      </c>
      <c r="I115" s="517">
        <f>'Table 4 - Asset Cashflows'!C114</f>
        <v>0</v>
      </c>
    </row>
    <row r="116" spans="1:9" x14ac:dyDescent="0.25">
      <c r="A116" s="43">
        <f t="shared" si="7"/>
        <v>107</v>
      </c>
      <c r="B116" s="502">
        <f>(1+_xlfn.XLOOKUP(INT(($A116-1)/12)+1,'ZC Curve'!$B$8:$B$107,'ZC Curve'!R$9:R$108,,0))^(1/12)-1</f>
        <v>0</v>
      </c>
      <c r="C116" s="502">
        <f>(1+_xlfn.XLOOKUP(INT(($A116-1)/12)+1,'ZC Curve'!$B$8:$B$107,'ZC Curve'!S$9:S$108,,0))^(1/12)-1</f>
        <v>0</v>
      </c>
      <c r="D116" s="502">
        <f>(1+_xlfn.XLOOKUP(INT(($A116-1)/12)+1,'ZC Curve'!$B$8:$B$107,'ZC Curve'!T$9:T$108,,0))^(1/12)-1</f>
        <v>0</v>
      </c>
      <c r="E116" s="503">
        <f t="shared" si="8"/>
        <v>1</v>
      </c>
      <c r="F116" s="503">
        <f t="shared" si="5"/>
        <v>1</v>
      </c>
      <c r="G116" s="503">
        <f t="shared" si="6"/>
        <v>1</v>
      </c>
      <c r="H116" s="517">
        <f>'Table 4 - Asset Cashflows'!F115</f>
        <v>0</v>
      </c>
      <c r="I116" s="517">
        <f>'Table 4 - Asset Cashflows'!C115</f>
        <v>0</v>
      </c>
    </row>
    <row r="117" spans="1:9" x14ac:dyDescent="0.25">
      <c r="A117" s="43">
        <f t="shared" si="7"/>
        <v>108</v>
      </c>
      <c r="B117" s="502">
        <f>(1+_xlfn.XLOOKUP(INT(($A117-1)/12)+1,'ZC Curve'!$B$8:$B$107,'ZC Curve'!R$9:R$108,,0))^(1/12)-1</f>
        <v>0</v>
      </c>
      <c r="C117" s="502">
        <f>(1+_xlfn.XLOOKUP(INT(($A117-1)/12)+1,'ZC Curve'!$B$8:$B$107,'ZC Curve'!S$9:S$108,,0))^(1/12)-1</f>
        <v>0</v>
      </c>
      <c r="D117" s="502">
        <f>(1+_xlfn.XLOOKUP(INT(($A117-1)/12)+1,'ZC Curve'!$B$8:$B$107,'ZC Curve'!T$9:T$108,,0))^(1/12)-1</f>
        <v>0</v>
      </c>
      <c r="E117" s="503">
        <f t="shared" si="8"/>
        <v>1</v>
      </c>
      <c r="F117" s="503">
        <f t="shared" si="5"/>
        <v>1</v>
      </c>
      <c r="G117" s="503">
        <f t="shared" si="6"/>
        <v>1</v>
      </c>
      <c r="H117" s="517">
        <f>'Table 4 - Asset Cashflows'!F116</f>
        <v>0</v>
      </c>
      <c r="I117" s="517">
        <f>'Table 4 - Asset Cashflows'!C116</f>
        <v>0</v>
      </c>
    </row>
    <row r="118" spans="1:9" x14ac:dyDescent="0.25">
      <c r="A118" s="43">
        <f t="shared" si="7"/>
        <v>109</v>
      </c>
      <c r="B118" s="502">
        <f>(1+_xlfn.XLOOKUP(INT(($A118-1)/12)+1,'ZC Curve'!$B$8:$B$107,'ZC Curve'!R$9:R$108,,0))^(1/12)-1</f>
        <v>0</v>
      </c>
      <c r="C118" s="502">
        <f>(1+_xlfn.XLOOKUP(INT(($A118-1)/12)+1,'ZC Curve'!$B$8:$B$107,'ZC Curve'!S$9:S$108,,0))^(1/12)-1</f>
        <v>0</v>
      </c>
      <c r="D118" s="502">
        <f>(1+_xlfn.XLOOKUP(INT(($A118-1)/12)+1,'ZC Curve'!$B$8:$B$107,'ZC Curve'!T$9:T$108,,0))^(1/12)-1</f>
        <v>0</v>
      </c>
      <c r="E118" s="503">
        <f t="shared" si="8"/>
        <v>1</v>
      </c>
      <c r="F118" s="503">
        <f t="shared" si="5"/>
        <v>1</v>
      </c>
      <c r="G118" s="503">
        <f t="shared" si="6"/>
        <v>1</v>
      </c>
      <c r="H118" s="517">
        <f>'Table 4 - Asset Cashflows'!F117</f>
        <v>0</v>
      </c>
      <c r="I118" s="517">
        <f>'Table 4 - Asset Cashflows'!C117</f>
        <v>0</v>
      </c>
    </row>
    <row r="119" spans="1:9" x14ac:dyDescent="0.25">
      <c r="A119" s="43">
        <f t="shared" si="7"/>
        <v>110</v>
      </c>
      <c r="B119" s="502">
        <f>(1+_xlfn.XLOOKUP(INT(($A119-1)/12)+1,'ZC Curve'!$B$8:$B$107,'ZC Curve'!R$9:R$108,,0))^(1/12)-1</f>
        <v>0</v>
      </c>
      <c r="C119" s="502">
        <f>(1+_xlfn.XLOOKUP(INT(($A119-1)/12)+1,'ZC Curve'!$B$8:$B$107,'ZC Curve'!S$9:S$108,,0))^(1/12)-1</f>
        <v>0</v>
      </c>
      <c r="D119" s="502">
        <f>(1+_xlfn.XLOOKUP(INT(($A119-1)/12)+1,'ZC Curve'!$B$8:$B$107,'ZC Curve'!T$9:T$108,,0))^(1/12)-1</f>
        <v>0</v>
      </c>
      <c r="E119" s="503">
        <f t="shared" si="8"/>
        <v>1</v>
      </c>
      <c r="F119" s="503">
        <f t="shared" si="5"/>
        <v>1</v>
      </c>
      <c r="G119" s="503">
        <f t="shared" si="6"/>
        <v>1</v>
      </c>
      <c r="H119" s="517">
        <f>'Table 4 - Asset Cashflows'!F118</f>
        <v>0</v>
      </c>
      <c r="I119" s="517">
        <f>'Table 4 - Asset Cashflows'!C118</f>
        <v>0</v>
      </c>
    </row>
    <row r="120" spans="1:9" x14ac:dyDescent="0.25">
      <c r="A120" s="43">
        <f t="shared" si="7"/>
        <v>111</v>
      </c>
      <c r="B120" s="502">
        <f>(1+_xlfn.XLOOKUP(INT(($A120-1)/12)+1,'ZC Curve'!$B$8:$B$107,'ZC Curve'!R$9:R$108,,0))^(1/12)-1</f>
        <v>0</v>
      </c>
      <c r="C120" s="502">
        <f>(1+_xlfn.XLOOKUP(INT(($A120-1)/12)+1,'ZC Curve'!$B$8:$B$107,'ZC Curve'!S$9:S$108,,0))^(1/12)-1</f>
        <v>0</v>
      </c>
      <c r="D120" s="502">
        <f>(1+_xlfn.XLOOKUP(INT(($A120-1)/12)+1,'ZC Curve'!$B$8:$B$107,'ZC Curve'!T$9:T$108,,0))^(1/12)-1</f>
        <v>0</v>
      </c>
      <c r="E120" s="503">
        <f t="shared" si="8"/>
        <v>1</v>
      </c>
      <c r="F120" s="503">
        <f t="shared" si="5"/>
        <v>1</v>
      </c>
      <c r="G120" s="503">
        <f t="shared" si="6"/>
        <v>1</v>
      </c>
      <c r="H120" s="517">
        <f>'Table 4 - Asset Cashflows'!F119</f>
        <v>0</v>
      </c>
      <c r="I120" s="517">
        <f>'Table 4 - Asset Cashflows'!C119</f>
        <v>0</v>
      </c>
    </row>
    <row r="121" spans="1:9" x14ac:dyDescent="0.25">
      <c r="A121" s="43">
        <f t="shared" si="7"/>
        <v>112</v>
      </c>
      <c r="B121" s="502">
        <f>(1+_xlfn.XLOOKUP(INT(($A121-1)/12)+1,'ZC Curve'!$B$8:$B$107,'ZC Curve'!R$9:R$108,,0))^(1/12)-1</f>
        <v>0</v>
      </c>
      <c r="C121" s="502">
        <f>(1+_xlfn.XLOOKUP(INT(($A121-1)/12)+1,'ZC Curve'!$B$8:$B$107,'ZC Curve'!S$9:S$108,,0))^(1/12)-1</f>
        <v>0</v>
      </c>
      <c r="D121" s="502">
        <f>(1+_xlfn.XLOOKUP(INT(($A121-1)/12)+1,'ZC Curve'!$B$8:$B$107,'ZC Curve'!T$9:T$108,,0))^(1/12)-1</f>
        <v>0</v>
      </c>
      <c r="E121" s="503">
        <f t="shared" si="8"/>
        <v>1</v>
      </c>
      <c r="F121" s="503">
        <f t="shared" si="5"/>
        <v>1</v>
      </c>
      <c r="G121" s="503">
        <f t="shared" si="6"/>
        <v>1</v>
      </c>
      <c r="H121" s="517">
        <f>'Table 4 - Asset Cashflows'!F120</f>
        <v>0</v>
      </c>
      <c r="I121" s="517">
        <f>'Table 4 - Asset Cashflows'!C120</f>
        <v>0</v>
      </c>
    </row>
    <row r="122" spans="1:9" x14ac:dyDescent="0.25">
      <c r="A122" s="43">
        <f t="shared" si="7"/>
        <v>113</v>
      </c>
      <c r="B122" s="502">
        <f>(1+_xlfn.XLOOKUP(INT(($A122-1)/12)+1,'ZC Curve'!$B$8:$B$107,'ZC Curve'!R$9:R$108,,0))^(1/12)-1</f>
        <v>0</v>
      </c>
      <c r="C122" s="502">
        <f>(1+_xlfn.XLOOKUP(INT(($A122-1)/12)+1,'ZC Curve'!$B$8:$B$107,'ZC Curve'!S$9:S$108,,0))^(1/12)-1</f>
        <v>0</v>
      </c>
      <c r="D122" s="502">
        <f>(1+_xlfn.XLOOKUP(INT(($A122-1)/12)+1,'ZC Curve'!$B$8:$B$107,'ZC Curve'!T$9:T$108,,0))^(1/12)-1</f>
        <v>0</v>
      </c>
      <c r="E122" s="503">
        <f t="shared" si="8"/>
        <v>1</v>
      </c>
      <c r="F122" s="503">
        <f t="shared" si="5"/>
        <v>1</v>
      </c>
      <c r="G122" s="503">
        <f t="shared" si="6"/>
        <v>1</v>
      </c>
      <c r="H122" s="517">
        <f>'Table 4 - Asset Cashflows'!F121</f>
        <v>0</v>
      </c>
      <c r="I122" s="517">
        <f>'Table 4 - Asset Cashflows'!C121</f>
        <v>0</v>
      </c>
    </row>
    <row r="123" spans="1:9" x14ac:dyDescent="0.25">
      <c r="A123" s="43">
        <f t="shared" si="7"/>
        <v>114</v>
      </c>
      <c r="B123" s="502">
        <f>(1+_xlfn.XLOOKUP(INT(($A123-1)/12)+1,'ZC Curve'!$B$8:$B$107,'ZC Curve'!R$9:R$108,,0))^(1/12)-1</f>
        <v>0</v>
      </c>
      <c r="C123" s="502">
        <f>(1+_xlfn.XLOOKUP(INT(($A123-1)/12)+1,'ZC Curve'!$B$8:$B$107,'ZC Curve'!S$9:S$108,,0))^(1/12)-1</f>
        <v>0</v>
      </c>
      <c r="D123" s="502">
        <f>(1+_xlfn.XLOOKUP(INT(($A123-1)/12)+1,'ZC Curve'!$B$8:$B$107,'ZC Curve'!T$9:T$108,,0))^(1/12)-1</f>
        <v>0</v>
      </c>
      <c r="E123" s="503">
        <f t="shared" si="8"/>
        <v>1</v>
      </c>
      <c r="F123" s="503">
        <f t="shared" si="5"/>
        <v>1</v>
      </c>
      <c r="G123" s="503">
        <f t="shared" si="6"/>
        <v>1</v>
      </c>
      <c r="H123" s="517">
        <f>'Table 4 - Asset Cashflows'!F122</f>
        <v>0</v>
      </c>
      <c r="I123" s="517">
        <f>'Table 4 - Asset Cashflows'!C122</f>
        <v>0</v>
      </c>
    </row>
    <row r="124" spans="1:9" x14ac:dyDescent="0.25">
      <c r="A124" s="43">
        <f t="shared" si="7"/>
        <v>115</v>
      </c>
      <c r="B124" s="502">
        <f>(1+_xlfn.XLOOKUP(INT(($A124-1)/12)+1,'ZC Curve'!$B$8:$B$107,'ZC Curve'!R$9:R$108,,0))^(1/12)-1</f>
        <v>0</v>
      </c>
      <c r="C124" s="502">
        <f>(1+_xlfn.XLOOKUP(INT(($A124-1)/12)+1,'ZC Curve'!$B$8:$B$107,'ZC Curve'!S$9:S$108,,0))^(1/12)-1</f>
        <v>0</v>
      </c>
      <c r="D124" s="502">
        <f>(1+_xlfn.XLOOKUP(INT(($A124-1)/12)+1,'ZC Curve'!$B$8:$B$107,'ZC Curve'!T$9:T$108,,0))^(1/12)-1</f>
        <v>0</v>
      </c>
      <c r="E124" s="503">
        <f t="shared" si="8"/>
        <v>1</v>
      </c>
      <c r="F124" s="503">
        <f t="shared" si="5"/>
        <v>1</v>
      </c>
      <c r="G124" s="503">
        <f t="shared" si="6"/>
        <v>1</v>
      </c>
      <c r="H124" s="517">
        <f>'Table 4 - Asset Cashflows'!F123</f>
        <v>0</v>
      </c>
      <c r="I124" s="517">
        <f>'Table 4 - Asset Cashflows'!C123</f>
        <v>0</v>
      </c>
    </row>
    <row r="125" spans="1:9" x14ac:dyDescent="0.25">
      <c r="A125" s="43">
        <f t="shared" si="7"/>
        <v>116</v>
      </c>
      <c r="B125" s="502">
        <f>(1+_xlfn.XLOOKUP(INT(($A125-1)/12)+1,'ZC Curve'!$B$8:$B$107,'ZC Curve'!R$9:R$108,,0))^(1/12)-1</f>
        <v>0</v>
      </c>
      <c r="C125" s="502">
        <f>(1+_xlfn.XLOOKUP(INT(($A125-1)/12)+1,'ZC Curve'!$B$8:$B$107,'ZC Curve'!S$9:S$108,,0))^(1/12)-1</f>
        <v>0</v>
      </c>
      <c r="D125" s="502">
        <f>(1+_xlfn.XLOOKUP(INT(($A125-1)/12)+1,'ZC Curve'!$B$8:$B$107,'ZC Curve'!T$9:T$108,,0))^(1/12)-1</f>
        <v>0</v>
      </c>
      <c r="E125" s="503">
        <f t="shared" si="8"/>
        <v>1</v>
      </c>
      <c r="F125" s="503">
        <f t="shared" si="5"/>
        <v>1</v>
      </c>
      <c r="G125" s="503">
        <f t="shared" si="6"/>
        <v>1</v>
      </c>
      <c r="H125" s="517">
        <f>'Table 4 - Asset Cashflows'!F124</f>
        <v>0</v>
      </c>
      <c r="I125" s="517">
        <f>'Table 4 - Asset Cashflows'!C124</f>
        <v>0</v>
      </c>
    </row>
    <row r="126" spans="1:9" x14ac:dyDescent="0.25">
      <c r="A126" s="43">
        <f t="shared" si="7"/>
        <v>117</v>
      </c>
      <c r="B126" s="502">
        <f>(1+_xlfn.XLOOKUP(INT(($A126-1)/12)+1,'ZC Curve'!$B$8:$B$107,'ZC Curve'!R$9:R$108,,0))^(1/12)-1</f>
        <v>0</v>
      </c>
      <c r="C126" s="502">
        <f>(1+_xlfn.XLOOKUP(INT(($A126-1)/12)+1,'ZC Curve'!$B$8:$B$107,'ZC Curve'!S$9:S$108,,0))^(1/12)-1</f>
        <v>0</v>
      </c>
      <c r="D126" s="502">
        <f>(1+_xlfn.XLOOKUP(INT(($A126-1)/12)+1,'ZC Curve'!$B$8:$B$107,'ZC Curve'!T$9:T$108,,0))^(1/12)-1</f>
        <v>0</v>
      </c>
      <c r="E126" s="503">
        <f t="shared" si="8"/>
        <v>1</v>
      </c>
      <c r="F126" s="503">
        <f t="shared" si="5"/>
        <v>1</v>
      </c>
      <c r="G126" s="503">
        <f t="shared" si="6"/>
        <v>1</v>
      </c>
      <c r="H126" s="517">
        <f>'Table 4 - Asset Cashflows'!F125</f>
        <v>0</v>
      </c>
      <c r="I126" s="517">
        <f>'Table 4 - Asset Cashflows'!C125</f>
        <v>0</v>
      </c>
    </row>
    <row r="127" spans="1:9" x14ac:dyDescent="0.25">
      <c r="A127" s="43">
        <f t="shared" si="7"/>
        <v>118</v>
      </c>
      <c r="B127" s="502">
        <f>(1+_xlfn.XLOOKUP(INT(($A127-1)/12)+1,'ZC Curve'!$B$8:$B$107,'ZC Curve'!R$9:R$108,,0))^(1/12)-1</f>
        <v>0</v>
      </c>
      <c r="C127" s="502">
        <f>(1+_xlfn.XLOOKUP(INT(($A127-1)/12)+1,'ZC Curve'!$B$8:$B$107,'ZC Curve'!S$9:S$108,,0))^(1/12)-1</f>
        <v>0</v>
      </c>
      <c r="D127" s="502">
        <f>(1+_xlfn.XLOOKUP(INT(($A127-1)/12)+1,'ZC Curve'!$B$8:$B$107,'ZC Curve'!T$9:T$108,,0))^(1/12)-1</f>
        <v>0</v>
      </c>
      <c r="E127" s="503">
        <f t="shared" si="8"/>
        <v>1</v>
      </c>
      <c r="F127" s="503">
        <f t="shared" si="5"/>
        <v>1</v>
      </c>
      <c r="G127" s="503">
        <f t="shared" si="6"/>
        <v>1</v>
      </c>
      <c r="H127" s="517">
        <f>'Table 4 - Asset Cashflows'!F126</f>
        <v>0</v>
      </c>
      <c r="I127" s="517">
        <f>'Table 4 - Asset Cashflows'!C126</f>
        <v>0</v>
      </c>
    </row>
    <row r="128" spans="1:9" x14ac:dyDescent="0.25">
      <c r="A128" s="43">
        <f t="shared" si="7"/>
        <v>119</v>
      </c>
      <c r="B128" s="502">
        <f>(1+_xlfn.XLOOKUP(INT(($A128-1)/12)+1,'ZC Curve'!$B$8:$B$107,'ZC Curve'!R$9:R$108,,0))^(1/12)-1</f>
        <v>0</v>
      </c>
      <c r="C128" s="502">
        <f>(1+_xlfn.XLOOKUP(INT(($A128-1)/12)+1,'ZC Curve'!$B$8:$B$107,'ZC Curve'!S$9:S$108,,0))^(1/12)-1</f>
        <v>0</v>
      </c>
      <c r="D128" s="502">
        <f>(1+_xlfn.XLOOKUP(INT(($A128-1)/12)+1,'ZC Curve'!$B$8:$B$107,'ZC Curve'!T$9:T$108,,0))^(1/12)-1</f>
        <v>0</v>
      </c>
      <c r="E128" s="503">
        <f t="shared" si="8"/>
        <v>1</v>
      </c>
      <c r="F128" s="503">
        <f t="shared" si="5"/>
        <v>1</v>
      </c>
      <c r="G128" s="503">
        <f t="shared" si="6"/>
        <v>1</v>
      </c>
      <c r="H128" s="517">
        <f>'Table 4 - Asset Cashflows'!F127</f>
        <v>0</v>
      </c>
      <c r="I128" s="517">
        <f>'Table 4 - Asset Cashflows'!C127</f>
        <v>0</v>
      </c>
    </row>
    <row r="129" spans="1:9" x14ac:dyDescent="0.25">
      <c r="A129" s="43">
        <f t="shared" si="7"/>
        <v>120</v>
      </c>
      <c r="B129" s="502">
        <f>(1+_xlfn.XLOOKUP(INT(($A129-1)/12)+1,'ZC Curve'!$B$8:$B$107,'ZC Curve'!R$9:R$108,,0))^(1/12)-1</f>
        <v>0</v>
      </c>
      <c r="C129" s="502">
        <f>(1+_xlfn.XLOOKUP(INT(($A129-1)/12)+1,'ZC Curve'!$B$8:$B$107,'ZC Curve'!S$9:S$108,,0))^(1/12)-1</f>
        <v>0</v>
      </c>
      <c r="D129" s="502">
        <f>(1+_xlfn.XLOOKUP(INT(($A129-1)/12)+1,'ZC Curve'!$B$8:$B$107,'ZC Curve'!T$9:T$108,,0))^(1/12)-1</f>
        <v>0</v>
      </c>
      <c r="E129" s="503">
        <f t="shared" si="8"/>
        <v>1</v>
      </c>
      <c r="F129" s="503">
        <f t="shared" si="5"/>
        <v>1</v>
      </c>
      <c r="G129" s="503">
        <f t="shared" si="6"/>
        <v>1</v>
      </c>
      <c r="H129" s="517">
        <f>'Table 4 - Asset Cashflows'!F128</f>
        <v>0</v>
      </c>
      <c r="I129" s="517">
        <f>'Table 4 - Asset Cashflows'!C128</f>
        <v>0</v>
      </c>
    </row>
    <row r="130" spans="1:9" x14ac:dyDescent="0.25">
      <c r="A130" s="43">
        <f t="shared" si="7"/>
        <v>121</v>
      </c>
      <c r="B130" s="502">
        <f>(1+_xlfn.XLOOKUP(INT(($A130-1)/12)+1,'ZC Curve'!$B$8:$B$107,'ZC Curve'!R$9:R$108,,0))^(1/12)-1</f>
        <v>0</v>
      </c>
      <c r="C130" s="502">
        <f>(1+_xlfn.XLOOKUP(INT(($A130-1)/12)+1,'ZC Curve'!$B$8:$B$107,'ZC Curve'!S$9:S$108,,0))^(1/12)-1</f>
        <v>0</v>
      </c>
      <c r="D130" s="502">
        <f>(1+_xlfn.XLOOKUP(INT(($A130-1)/12)+1,'ZC Curve'!$B$8:$B$107,'ZC Curve'!T$9:T$108,,0))^(1/12)-1</f>
        <v>0</v>
      </c>
      <c r="E130" s="503">
        <f t="shared" si="8"/>
        <v>1</v>
      </c>
      <c r="F130" s="503">
        <f t="shared" si="5"/>
        <v>1</v>
      </c>
      <c r="G130" s="503">
        <f t="shared" si="6"/>
        <v>1</v>
      </c>
      <c r="H130" s="517">
        <f>'Table 4 - Asset Cashflows'!F129</f>
        <v>0</v>
      </c>
      <c r="I130" s="517">
        <f>'Table 4 - Asset Cashflows'!C129</f>
        <v>0</v>
      </c>
    </row>
    <row r="131" spans="1:9" x14ac:dyDescent="0.25">
      <c r="A131" s="43">
        <f t="shared" si="7"/>
        <v>122</v>
      </c>
      <c r="B131" s="502">
        <f>(1+_xlfn.XLOOKUP(INT(($A131-1)/12)+1,'ZC Curve'!$B$8:$B$107,'ZC Curve'!R$9:R$108,,0))^(1/12)-1</f>
        <v>0</v>
      </c>
      <c r="C131" s="502">
        <f>(1+_xlfn.XLOOKUP(INT(($A131-1)/12)+1,'ZC Curve'!$B$8:$B$107,'ZC Curve'!S$9:S$108,,0))^(1/12)-1</f>
        <v>0</v>
      </c>
      <c r="D131" s="502">
        <f>(1+_xlfn.XLOOKUP(INT(($A131-1)/12)+1,'ZC Curve'!$B$8:$B$107,'ZC Curve'!T$9:T$108,,0))^(1/12)-1</f>
        <v>0</v>
      </c>
      <c r="E131" s="503">
        <f t="shared" si="8"/>
        <v>1</v>
      </c>
      <c r="F131" s="503">
        <f t="shared" si="5"/>
        <v>1</v>
      </c>
      <c r="G131" s="503">
        <f t="shared" si="6"/>
        <v>1</v>
      </c>
      <c r="H131" s="517">
        <f>'Table 4 - Asset Cashflows'!F130</f>
        <v>0</v>
      </c>
      <c r="I131" s="517">
        <f>'Table 4 - Asset Cashflows'!C130</f>
        <v>0</v>
      </c>
    </row>
    <row r="132" spans="1:9" x14ac:dyDescent="0.25">
      <c r="A132" s="43">
        <f t="shared" si="7"/>
        <v>123</v>
      </c>
      <c r="B132" s="502">
        <f>(1+_xlfn.XLOOKUP(INT(($A132-1)/12)+1,'ZC Curve'!$B$8:$B$107,'ZC Curve'!R$9:R$108,,0))^(1/12)-1</f>
        <v>0</v>
      </c>
      <c r="C132" s="502">
        <f>(1+_xlfn.XLOOKUP(INT(($A132-1)/12)+1,'ZC Curve'!$B$8:$B$107,'ZC Curve'!S$9:S$108,,0))^(1/12)-1</f>
        <v>0</v>
      </c>
      <c r="D132" s="502">
        <f>(1+_xlfn.XLOOKUP(INT(($A132-1)/12)+1,'ZC Curve'!$B$8:$B$107,'ZC Curve'!T$9:T$108,,0))^(1/12)-1</f>
        <v>0</v>
      </c>
      <c r="E132" s="503">
        <f t="shared" si="8"/>
        <v>1</v>
      </c>
      <c r="F132" s="503">
        <f t="shared" si="5"/>
        <v>1</v>
      </c>
      <c r="G132" s="503">
        <f t="shared" si="6"/>
        <v>1</v>
      </c>
      <c r="H132" s="517">
        <f>'Table 4 - Asset Cashflows'!F131</f>
        <v>0</v>
      </c>
      <c r="I132" s="517">
        <f>'Table 4 - Asset Cashflows'!C131</f>
        <v>0</v>
      </c>
    </row>
    <row r="133" spans="1:9" x14ac:dyDescent="0.25">
      <c r="A133" s="43">
        <f t="shared" si="7"/>
        <v>124</v>
      </c>
      <c r="B133" s="502">
        <f>(1+_xlfn.XLOOKUP(INT(($A133-1)/12)+1,'ZC Curve'!$B$8:$B$107,'ZC Curve'!R$9:R$108,,0))^(1/12)-1</f>
        <v>0</v>
      </c>
      <c r="C133" s="502">
        <f>(1+_xlfn.XLOOKUP(INT(($A133-1)/12)+1,'ZC Curve'!$B$8:$B$107,'ZC Curve'!S$9:S$108,,0))^(1/12)-1</f>
        <v>0</v>
      </c>
      <c r="D133" s="502">
        <f>(1+_xlfn.XLOOKUP(INT(($A133-1)/12)+1,'ZC Curve'!$B$8:$B$107,'ZC Curve'!T$9:T$108,,0))^(1/12)-1</f>
        <v>0</v>
      </c>
      <c r="E133" s="503">
        <f t="shared" si="8"/>
        <v>1</v>
      </c>
      <c r="F133" s="503">
        <f t="shared" si="5"/>
        <v>1</v>
      </c>
      <c r="G133" s="503">
        <f t="shared" si="6"/>
        <v>1</v>
      </c>
      <c r="H133" s="517">
        <f>'Table 4 - Asset Cashflows'!F132</f>
        <v>0</v>
      </c>
      <c r="I133" s="517">
        <f>'Table 4 - Asset Cashflows'!C132</f>
        <v>0</v>
      </c>
    </row>
    <row r="134" spans="1:9" x14ac:dyDescent="0.25">
      <c r="A134" s="43">
        <f t="shared" si="7"/>
        <v>125</v>
      </c>
      <c r="B134" s="502">
        <f>(1+_xlfn.XLOOKUP(INT(($A134-1)/12)+1,'ZC Curve'!$B$8:$B$107,'ZC Curve'!R$9:R$108,,0))^(1/12)-1</f>
        <v>0</v>
      </c>
      <c r="C134" s="502">
        <f>(1+_xlfn.XLOOKUP(INT(($A134-1)/12)+1,'ZC Curve'!$B$8:$B$107,'ZC Curve'!S$9:S$108,,0))^(1/12)-1</f>
        <v>0</v>
      </c>
      <c r="D134" s="502">
        <f>(1+_xlfn.XLOOKUP(INT(($A134-1)/12)+1,'ZC Curve'!$B$8:$B$107,'ZC Curve'!T$9:T$108,,0))^(1/12)-1</f>
        <v>0</v>
      </c>
      <c r="E134" s="503">
        <f t="shared" si="8"/>
        <v>1</v>
      </c>
      <c r="F134" s="503">
        <f t="shared" si="5"/>
        <v>1</v>
      </c>
      <c r="G134" s="503">
        <f t="shared" si="6"/>
        <v>1</v>
      </c>
      <c r="H134" s="517">
        <f>'Table 4 - Asset Cashflows'!F133</f>
        <v>0</v>
      </c>
      <c r="I134" s="517">
        <f>'Table 4 - Asset Cashflows'!C133</f>
        <v>0</v>
      </c>
    </row>
    <row r="135" spans="1:9" x14ac:dyDescent="0.25">
      <c r="A135" s="43">
        <f t="shared" si="7"/>
        <v>126</v>
      </c>
      <c r="B135" s="502">
        <f>(1+_xlfn.XLOOKUP(INT(($A135-1)/12)+1,'ZC Curve'!$B$8:$B$107,'ZC Curve'!R$9:R$108,,0))^(1/12)-1</f>
        <v>0</v>
      </c>
      <c r="C135" s="502">
        <f>(1+_xlfn.XLOOKUP(INT(($A135-1)/12)+1,'ZC Curve'!$B$8:$B$107,'ZC Curve'!S$9:S$108,,0))^(1/12)-1</f>
        <v>0</v>
      </c>
      <c r="D135" s="502">
        <f>(1+_xlfn.XLOOKUP(INT(($A135-1)/12)+1,'ZC Curve'!$B$8:$B$107,'ZC Curve'!T$9:T$108,,0))^(1/12)-1</f>
        <v>0</v>
      </c>
      <c r="E135" s="503">
        <f t="shared" si="8"/>
        <v>1</v>
      </c>
      <c r="F135" s="503">
        <f t="shared" si="5"/>
        <v>1</v>
      </c>
      <c r="G135" s="503">
        <f t="shared" si="6"/>
        <v>1</v>
      </c>
      <c r="H135" s="517">
        <f>'Table 4 - Asset Cashflows'!F134</f>
        <v>0</v>
      </c>
      <c r="I135" s="517">
        <f>'Table 4 - Asset Cashflows'!C134</f>
        <v>0</v>
      </c>
    </row>
    <row r="136" spans="1:9" x14ac:dyDescent="0.25">
      <c r="A136" s="43">
        <f t="shared" si="7"/>
        <v>127</v>
      </c>
      <c r="B136" s="502">
        <f>(1+_xlfn.XLOOKUP(INT(($A136-1)/12)+1,'ZC Curve'!$B$8:$B$107,'ZC Curve'!R$9:R$108,,0))^(1/12)-1</f>
        <v>0</v>
      </c>
      <c r="C136" s="502">
        <f>(1+_xlfn.XLOOKUP(INT(($A136-1)/12)+1,'ZC Curve'!$B$8:$B$107,'ZC Curve'!S$9:S$108,,0))^(1/12)-1</f>
        <v>0</v>
      </c>
      <c r="D136" s="502">
        <f>(1+_xlfn.XLOOKUP(INT(($A136-1)/12)+1,'ZC Curve'!$B$8:$B$107,'ZC Curve'!T$9:T$108,,0))^(1/12)-1</f>
        <v>0</v>
      </c>
      <c r="E136" s="503">
        <f t="shared" si="8"/>
        <v>1</v>
      </c>
      <c r="F136" s="503">
        <f t="shared" si="5"/>
        <v>1</v>
      </c>
      <c r="G136" s="503">
        <f t="shared" si="6"/>
        <v>1</v>
      </c>
      <c r="H136" s="517">
        <f>'Table 4 - Asset Cashflows'!F135</f>
        <v>0</v>
      </c>
      <c r="I136" s="517">
        <f>'Table 4 - Asset Cashflows'!C135</f>
        <v>0</v>
      </c>
    </row>
    <row r="137" spans="1:9" x14ac:dyDescent="0.25">
      <c r="A137" s="43">
        <f t="shared" si="7"/>
        <v>128</v>
      </c>
      <c r="B137" s="502">
        <f>(1+_xlfn.XLOOKUP(INT(($A137-1)/12)+1,'ZC Curve'!$B$8:$B$107,'ZC Curve'!R$9:R$108,,0))^(1/12)-1</f>
        <v>0</v>
      </c>
      <c r="C137" s="502">
        <f>(1+_xlfn.XLOOKUP(INT(($A137-1)/12)+1,'ZC Curve'!$B$8:$B$107,'ZC Curve'!S$9:S$108,,0))^(1/12)-1</f>
        <v>0</v>
      </c>
      <c r="D137" s="502">
        <f>(1+_xlfn.XLOOKUP(INT(($A137-1)/12)+1,'ZC Curve'!$B$8:$B$107,'ZC Curve'!T$9:T$108,,0))^(1/12)-1</f>
        <v>0</v>
      </c>
      <c r="E137" s="503">
        <f t="shared" si="8"/>
        <v>1</v>
      </c>
      <c r="F137" s="503">
        <f t="shared" si="5"/>
        <v>1</v>
      </c>
      <c r="G137" s="503">
        <f t="shared" si="6"/>
        <v>1</v>
      </c>
      <c r="H137" s="517">
        <f>'Table 4 - Asset Cashflows'!F136</f>
        <v>0</v>
      </c>
      <c r="I137" s="517">
        <f>'Table 4 - Asset Cashflows'!C136</f>
        <v>0</v>
      </c>
    </row>
    <row r="138" spans="1:9" x14ac:dyDescent="0.25">
      <c r="A138" s="43">
        <f t="shared" si="7"/>
        <v>129</v>
      </c>
      <c r="B138" s="502">
        <f>(1+_xlfn.XLOOKUP(INT(($A138-1)/12)+1,'ZC Curve'!$B$8:$B$107,'ZC Curve'!R$9:R$108,,0))^(1/12)-1</f>
        <v>0</v>
      </c>
      <c r="C138" s="502">
        <f>(1+_xlfn.XLOOKUP(INT(($A138-1)/12)+1,'ZC Curve'!$B$8:$B$107,'ZC Curve'!S$9:S$108,,0))^(1/12)-1</f>
        <v>0</v>
      </c>
      <c r="D138" s="502">
        <f>(1+_xlfn.XLOOKUP(INT(($A138-1)/12)+1,'ZC Curve'!$B$8:$B$107,'ZC Curve'!T$9:T$108,,0))^(1/12)-1</f>
        <v>0</v>
      </c>
      <c r="E138" s="503">
        <f t="shared" si="8"/>
        <v>1</v>
      </c>
      <c r="F138" s="503">
        <f t="shared" si="5"/>
        <v>1</v>
      </c>
      <c r="G138" s="503">
        <f t="shared" si="6"/>
        <v>1</v>
      </c>
      <c r="H138" s="517">
        <f>'Table 4 - Asset Cashflows'!F137</f>
        <v>0</v>
      </c>
      <c r="I138" s="517">
        <f>'Table 4 - Asset Cashflows'!C137</f>
        <v>0</v>
      </c>
    </row>
    <row r="139" spans="1:9" x14ac:dyDescent="0.25">
      <c r="A139" s="43">
        <f t="shared" si="7"/>
        <v>130</v>
      </c>
      <c r="B139" s="502">
        <f>(1+_xlfn.XLOOKUP(INT(($A139-1)/12)+1,'ZC Curve'!$B$8:$B$107,'ZC Curve'!R$9:R$108,,0))^(1/12)-1</f>
        <v>0</v>
      </c>
      <c r="C139" s="502">
        <f>(1+_xlfn.XLOOKUP(INT(($A139-1)/12)+1,'ZC Curve'!$B$8:$B$107,'ZC Curve'!S$9:S$108,,0))^(1/12)-1</f>
        <v>0</v>
      </c>
      <c r="D139" s="502">
        <f>(1+_xlfn.XLOOKUP(INT(($A139-1)/12)+1,'ZC Curve'!$B$8:$B$107,'ZC Curve'!T$9:T$108,,0))^(1/12)-1</f>
        <v>0</v>
      </c>
      <c r="E139" s="503">
        <f t="shared" si="8"/>
        <v>1</v>
      </c>
      <c r="F139" s="503">
        <f t="shared" ref="F139:F202" si="9">F138/(1+C139)</f>
        <v>1</v>
      </c>
      <c r="G139" s="503">
        <f t="shared" ref="G139:G202" si="10">G138/(1+D139)</f>
        <v>1</v>
      </c>
      <c r="H139" s="517">
        <f>'Table 4 - Asset Cashflows'!F138</f>
        <v>0</v>
      </c>
      <c r="I139" s="517">
        <f>'Table 4 - Asset Cashflows'!C138</f>
        <v>0</v>
      </c>
    </row>
    <row r="140" spans="1:9" x14ac:dyDescent="0.25">
      <c r="A140" s="43">
        <f t="shared" ref="A140:A150" si="11">A139+1</f>
        <v>131</v>
      </c>
      <c r="B140" s="502">
        <f>(1+_xlfn.XLOOKUP(INT(($A140-1)/12)+1,'ZC Curve'!$B$8:$B$107,'ZC Curve'!R$9:R$108,,0))^(1/12)-1</f>
        <v>0</v>
      </c>
      <c r="C140" s="502">
        <f>(1+_xlfn.XLOOKUP(INT(($A140-1)/12)+1,'ZC Curve'!$B$8:$B$107,'ZC Curve'!S$9:S$108,,0))^(1/12)-1</f>
        <v>0</v>
      </c>
      <c r="D140" s="502">
        <f>(1+_xlfn.XLOOKUP(INT(($A140-1)/12)+1,'ZC Curve'!$B$8:$B$107,'ZC Curve'!T$9:T$108,,0))^(1/12)-1</f>
        <v>0</v>
      </c>
      <c r="E140" s="503">
        <f t="shared" ref="E140:E203" si="12">E139/(1+B140)</f>
        <v>1</v>
      </c>
      <c r="F140" s="503">
        <f t="shared" si="9"/>
        <v>1</v>
      </c>
      <c r="G140" s="503">
        <f t="shared" si="10"/>
        <v>1</v>
      </c>
      <c r="H140" s="517">
        <f>'Table 4 - Asset Cashflows'!F139</f>
        <v>0</v>
      </c>
      <c r="I140" s="517">
        <f>'Table 4 - Asset Cashflows'!C139</f>
        <v>0</v>
      </c>
    </row>
    <row r="141" spans="1:9" x14ac:dyDescent="0.25">
      <c r="A141" s="43">
        <f t="shared" si="11"/>
        <v>132</v>
      </c>
      <c r="B141" s="502">
        <f>(1+_xlfn.XLOOKUP(INT(($A141-1)/12)+1,'ZC Curve'!$B$8:$B$107,'ZC Curve'!R$9:R$108,,0))^(1/12)-1</f>
        <v>0</v>
      </c>
      <c r="C141" s="502">
        <f>(1+_xlfn.XLOOKUP(INT(($A141-1)/12)+1,'ZC Curve'!$B$8:$B$107,'ZC Curve'!S$9:S$108,,0))^(1/12)-1</f>
        <v>0</v>
      </c>
      <c r="D141" s="502">
        <f>(1+_xlfn.XLOOKUP(INT(($A141-1)/12)+1,'ZC Curve'!$B$8:$B$107,'ZC Curve'!T$9:T$108,,0))^(1/12)-1</f>
        <v>0</v>
      </c>
      <c r="E141" s="503">
        <f t="shared" si="12"/>
        <v>1</v>
      </c>
      <c r="F141" s="503">
        <f t="shared" si="9"/>
        <v>1</v>
      </c>
      <c r="G141" s="503">
        <f t="shared" si="10"/>
        <v>1</v>
      </c>
      <c r="H141" s="517">
        <f>'Table 4 - Asset Cashflows'!F140</f>
        <v>0</v>
      </c>
      <c r="I141" s="517">
        <f>'Table 4 - Asset Cashflows'!C140</f>
        <v>0</v>
      </c>
    </row>
    <row r="142" spans="1:9" x14ac:dyDescent="0.25">
      <c r="A142" s="43">
        <f t="shared" si="11"/>
        <v>133</v>
      </c>
      <c r="B142" s="502">
        <f>(1+_xlfn.XLOOKUP(INT(($A142-1)/12)+1,'ZC Curve'!$B$8:$B$107,'ZC Curve'!R$9:R$108,,0))^(1/12)-1</f>
        <v>0</v>
      </c>
      <c r="C142" s="502">
        <f>(1+_xlfn.XLOOKUP(INT(($A142-1)/12)+1,'ZC Curve'!$B$8:$B$107,'ZC Curve'!S$9:S$108,,0))^(1/12)-1</f>
        <v>0</v>
      </c>
      <c r="D142" s="502">
        <f>(1+_xlfn.XLOOKUP(INT(($A142-1)/12)+1,'ZC Curve'!$B$8:$B$107,'ZC Curve'!T$9:T$108,,0))^(1/12)-1</f>
        <v>0</v>
      </c>
      <c r="E142" s="503">
        <f t="shared" si="12"/>
        <v>1</v>
      </c>
      <c r="F142" s="503">
        <f t="shared" si="9"/>
        <v>1</v>
      </c>
      <c r="G142" s="503">
        <f t="shared" si="10"/>
        <v>1</v>
      </c>
      <c r="H142" s="517">
        <f>'Table 4 - Asset Cashflows'!F141</f>
        <v>0</v>
      </c>
      <c r="I142" s="517">
        <f>'Table 4 - Asset Cashflows'!C141</f>
        <v>0</v>
      </c>
    </row>
    <row r="143" spans="1:9" x14ac:dyDescent="0.25">
      <c r="A143" s="43">
        <f t="shared" si="11"/>
        <v>134</v>
      </c>
      <c r="B143" s="502">
        <f>(1+_xlfn.XLOOKUP(INT(($A143-1)/12)+1,'ZC Curve'!$B$8:$B$107,'ZC Curve'!R$9:R$108,,0))^(1/12)-1</f>
        <v>0</v>
      </c>
      <c r="C143" s="502">
        <f>(1+_xlfn.XLOOKUP(INT(($A143-1)/12)+1,'ZC Curve'!$B$8:$B$107,'ZC Curve'!S$9:S$108,,0))^(1/12)-1</f>
        <v>0</v>
      </c>
      <c r="D143" s="502">
        <f>(1+_xlfn.XLOOKUP(INT(($A143-1)/12)+1,'ZC Curve'!$B$8:$B$107,'ZC Curve'!T$9:T$108,,0))^(1/12)-1</f>
        <v>0</v>
      </c>
      <c r="E143" s="503">
        <f t="shared" si="12"/>
        <v>1</v>
      </c>
      <c r="F143" s="503">
        <f t="shared" si="9"/>
        <v>1</v>
      </c>
      <c r="G143" s="503">
        <f t="shared" si="10"/>
        <v>1</v>
      </c>
      <c r="H143" s="517">
        <f>'Table 4 - Asset Cashflows'!F142</f>
        <v>0</v>
      </c>
      <c r="I143" s="517">
        <f>'Table 4 - Asset Cashflows'!C142</f>
        <v>0</v>
      </c>
    </row>
    <row r="144" spans="1:9" x14ac:dyDescent="0.25">
      <c r="A144" s="43">
        <f t="shared" si="11"/>
        <v>135</v>
      </c>
      <c r="B144" s="502">
        <f>(1+_xlfn.XLOOKUP(INT(($A144-1)/12)+1,'ZC Curve'!$B$8:$B$107,'ZC Curve'!R$9:R$108,,0))^(1/12)-1</f>
        <v>0</v>
      </c>
      <c r="C144" s="502">
        <f>(1+_xlfn.XLOOKUP(INT(($A144-1)/12)+1,'ZC Curve'!$B$8:$B$107,'ZC Curve'!S$9:S$108,,0))^(1/12)-1</f>
        <v>0</v>
      </c>
      <c r="D144" s="502">
        <f>(1+_xlfn.XLOOKUP(INT(($A144-1)/12)+1,'ZC Curve'!$B$8:$B$107,'ZC Curve'!T$9:T$108,,0))^(1/12)-1</f>
        <v>0</v>
      </c>
      <c r="E144" s="503">
        <f t="shared" si="12"/>
        <v>1</v>
      </c>
      <c r="F144" s="503">
        <f t="shared" si="9"/>
        <v>1</v>
      </c>
      <c r="G144" s="503">
        <f t="shared" si="10"/>
        <v>1</v>
      </c>
      <c r="H144" s="517">
        <f>'Table 4 - Asset Cashflows'!F143</f>
        <v>0</v>
      </c>
      <c r="I144" s="517">
        <f>'Table 4 - Asset Cashflows'!C143</f>
        <v>0</v>
      </c>
    </row>
    <row r="145" spans="1:9" x14ac:dyDescent="0.25">
      <c r="A145" s="43">
        <f t="shared" si="11"/>
        <v>136</v>
      </c>
      <c r="B145" s="502">
        <f>(1+_xlfn.XLOOKUP(INT(($A145-1)/12)+1,'ZC Curve'!$B$8:$B$107,'ZC Curve'!R$9:R$108,,0))^(1/12)-1</f>
        <v>0</v>
      </c>
      <c r="C145" s="502">
        <f>(1+_xlfn.XLOOKUP(INT(($A145-1)/12)+1,'ZC Curve'!$B$8:$B$107,'ZC Curve'!S$9:S$108,,0))^(1/12)-1</f>
        <v>0</v>
      </c>
      <c r="D145" s="502">
        <f>(1+_xlfn.XLOOKUP(INT(($A145-1)/12)+1,'ZC Curve'!$B$8:$B$107,'ZC Curve'!T$9:T$108,,0))^(1/12)-1</f>
        <v>0</v>
      </c>
      <c r="E145" s="503">
        <f t="shared" si="12"/>
        <v>1</v>
      </c>
      <c r="F145" s="503">
        <f t="shared" si="9"/>
        <v>1</v>
      </c>
      <c r="G145" s="503">
        <f t="shared" si="10"/>
        <v>1</v>
      </c>
      <c r="H145" s="517">
        <f>'Table 4 - Asset Cashflows'!F144</f>
        <v>0</v>
      </c>
      <c r="I145" s="517">
        <f>'Table 4 - Asset Cashflows'!C144</f>
        <v>0</v>
      </c>
    </row>
    <row r="146" spans="1:9" x14ac:dyDescent="0.25">
      <c r="A146" s="43">
        <f t="shared" si="11"/>
        <v>137</v>
      </c>
      <c r="B146" s="502">
        <f>(1+_xlfn.XLOOKUP(INT(($A146-1)/12)+1,'ZC Curve'!$B$8:$B$107,'ZC Curve'!R$9:R$108,,0))^(1/12)-1</f>
        <v>0</v>
      </c>
      <c r="C146" s="502">
        <f>(1+_xlfn.XLOOKUP(INT(($A146-1)/12)+1,'ZC Curve'!$B$8:$B$107,'ZC Curve'!S$9:S$108,,0))^(1/12)-1</f>
        <v>0</v>
      </c>
      <c r="D146" s="502">
        <f>(1+_xlfn.XLOOKUP(INT(($A146-1)/12)+1,'ZC Curve'!$B$8:$B$107,'ZC Curve'!T$9:T$108,,0))^(1/12)-1</f>
        <v>0</v>
      </c>
      <c r="E146" s="503">
        <f t="shared" si="12"/>
        <v>1</v>
      </c>
      <c r="F146" s="503">
        <f t="shared" si="9"/>
        <v>1</v>
      </c>
      <c r="G146" s="503">
        <f t="shared" si="10"/>
        <v>1</v>
      </c>
      <c r="H146" s="517">
        <f>'Table 4 - Asset Cashflows'!F145</f>
        <v>0</v>
      </c>
      <c r="I146" s="517">
        <f>'Table 4 - Asset Cashflows'!C145</f>
        <v>0</v>
      </c>
    </row>
    <row r="147" spans="1:9" x14ac:dyDescent="0.25">
      <c r="A147" s="43">
        <f t="shared" si="11"/>
        <v>138</v>
      </c>
      <c r="B147" s="502">
        <f>(1+_xlfn.XLOOKUP(INT(($A147-1)/12)+1,'ZC Curve'!$B$8:$B$107,'ZC Curve'!R$9:R$108,,0))^(1/12)-1</f>
        <v>0</v>
      </c>
      <c r="C147" s="502">
        <f>(1+_xlfn.XLOOKUP(INT(($A147-1)/12)+1,'ZC Curve'!$B$8:$B$107,'ZC Curve'!S$9:S$108,,0))^(1/12)-1</f>
        <v>0</v>
      </c>
      <c r="D147" s="502">
        <f>(1+_xlfn.XLOOKUP(INT(($A147-1)/12)+1,'ZC Curve'!$B$8:$B$107,'ZC Curve'!T$9:T$108,,0))^(1/12)-1</f>
        <v>0</v>
      </c>
      <c r="E147" s="503">
        <f t="shared" si="12"/>
        <v>1</v>
      </c>
      <c r="F147" s="503">
        <f t="shared" si="9"/>
        <v>1</v>
      </c>
      <c r="G147" s="503">
        <f t="shared" si="10"/>
        <v>1</v>
      </c>
      <c r="H147" s="517">
        <f>'Table 4 - Asset Cashflows'!F146</f>
        <v>0</v>
      </c>
      <c r="I147" s="517">
        <f>'Table 4 - Asset Cashflows'!C146</f>
        <v>0</v>
      </c>
    </row>
    <row r="148" spans="1:9" x14ac:dyDescent="0.25">
      <c r="A148" s="43">
        <f t="shared" si="11"/>
        <v>139</v>
      </c>
      <c r="B148" s="502">
        <f>(1+_xlfn.XLOOKUP(INT(($A148-1)/12)+1,'ZC Curve'!$B$8:$B$107,'ZC Curve'!R$9:R$108,,0))^(1/12)-1</f>
        <v>0</v>
      </c>
      <c r="C148" s="502">
        <f>(1+_xlfn.XLOOKUP(INT(($A148-1)/12)+1,'ZC Curve'!$B$8:$B$107,'ZC Curve'!S$9:S$108,,0))^(1/12)-1</f>
        <v>0</v>
      </c>
      <c r="D148" s="502">
        <f>(1+_xlfn.XLOOKUP(INT(($A148-1)/12)+1,'ZC Curve'!$B$8:$B$107,'ZC Curve'!T$9:T$108,,0))^(1/12)-1</f>
        <v>0</v>
      </c>
      <c r="E148" s="503">
        <f t="shared" si="12"/>
        <v>1</v>
      </c>
      <c r="F148" s="503">
        <f t="shared" si="9"/>
        <v>1</v>
      </c>
      <c r="G148" s="503">
        <f t="shared" si="10"/>
        <v>1</v>
      </c>
      <c r="H148" s="517">
        <f>'Table 4 - Asset Cashflows'!F147</f>
        <v>0</v>
      </c>
      <c r="I148" s="517">
        <f>'Table 4 - Asset Cashflows'!C147</f>
        <v>0</v>
      </c>
    </row>
    <row r="149" spans="1:9" x14ac:dyDescent="0.25">
      <c r="A149" s="43">
        <f t="shared" si="11"/>
        <v>140</v>
      </c>
      <c r="B149" s="502">
        <f>(1+_xlfn.XLOOKUP(INT(($A149-1)/12)+1,'ZC Curve'!$B$8:$B$107,'ZC Curve'!R$9:R$108,,0))^(1/12)-1</f>
        <v>0</v>
      </c>
      <c r="C149" s="502">
        <f>(1+_xlfn.XLOOKUP(INT(($A149-1)/12)+1,'ZC Curve'!$B$8:$B$107,'ZC Curve'!S$9:S$108,,0))^(1/12)-1</f>
        <v>0</v>
      </c>
      <c r="D149" s="502">
        <f>(1+_xlfn.XLOOKUP(INT(($A149-1)/12)+1,'ZC Curve'!$B$8:$B$107,'ZC Curve'!T$9:T$108,,0))^(1/12)-1</f>
        <v>0</v>
      </c>
      <c r="E149" s="503">
        <f t="shared" si="12"/>
        <v>1</v>
      </c>
      <c r="F149" s="503">
        <f t="shared" si="9"/>
        <v>1</v>
      </c>
      <c r="G149" s="503">
        <f t="shared" si="10"/>
        <v>1</v>
      </c>
      <c r="H149" s="517">
        <f>'Table 4 - Asset Cashflows'!F148</f>
        <v>0</v>
      </c>
      <c r="I149" s="517">
        <f>'Table 4 - Asset Cashflows'!C148</f>
        <v>0</v>
      </c>
    </row>
    <row r="150" spans="1:9" x14ac:dyDescent="0.25">
      <c r="A150" s="43">
        <f t="shared" si="11"/>
        <v>141</v>
      </c>
      <c r="B150" s="502">
        <f>(1+_xlfn.XLOOKUP(INT(($A150-1)/12)+1,'ZC Curve'!$B$8:$B$107,'ZC Curve'!R$9:R$108,,0))^(1/12)-1</f>
        <v>0</v>
      </c>
      <c r="C150" s="502">
        <f>(1+_xlfn.XLOOKUP(INT(($A150-1)/12)+1,'ZC Curve'!$B$8:$B$107,'ZC Curve'!S$9:S$108,,0))^(1/12)-1</f>
        <v>0</v>
      </c>
      <c r="D150" s="502">
        <f>(1+_xlfn.XLOOKUP(INT(($A150-1)/12)+1,'ZC Curve'!$B$8:$B$107,'ZC Curve'!T$9:T$108,,0))^(1/12)-1</f>
        <v>0</v>
      </c>
      <c r="E150" s="503">
        <f t="shared" si="12"/>
        <v>1</v>
      </c>
      <c r="F150" s="503">
        <f t="shared" si="9"/>
        <v>1</v>
      </c>
      <c r="G150" s="503">
        <f t="shared" si="10"/>
        <v>1</v>
      </c>
      <c r="H150" s="517">
        <f>'Table 4 - Asset Cashflows'!F149</f>
        <v>0</v>
      </c>
      <c r="I150" s="517">
        <f>'Table 4 - Asset Cashflows'!C149</f>
        <v>0</v>
      </c>
    </row>
    <row r="151" spans="1:9" x14ac:dyDescent="0.25">
      <c r="A151" s="43">
        <f t="shared" ref="A151:A214" si="13">A150+1</f>
        <v>142</v>
      </c>
      <c r="B151" s="502">
        <f>(1+_xlfn.XLOOKUP(INT(($A151-1)/12)+1,'ZC Curve'!$B$8:$B$107,'ZC Curve'!R$9:R$108,,0))^(1/12)-1</f>
        <v>0</v>
      </c>
      <c r="C151" s="502">
        <f>(1+_xlfn.XLOOKUP(INT(($A151-1)/12)+1,'ZC Curve'!$B$8:$B$107,'ZC Curve'!S$9:S$108,,0))^(1/12)-1</f>
        <v>0</v>
      </c>
      <c r="D151" s="502">
        <f>(1+_xlfn.XLOOKUP(INT(($A151-1)/12)+1,'ZC Curve'!$B$8:$B$107,'ZC Curve'!T$9:T$108,,0))^(1/12)-1</f>
        <v>0</v>
      </c>
      <c r="E151" s="503">
        <f t="shared" si="12"/>
        <v>1</v>
      </c>
      <c r="F151" s="503">
        <f t="shared" si="9"/>
        <v>1</v>
      </c>
      <c r="G151" s="503">
        <f t="shared" si="10"/>
        <v>1</v>
      </c>
      <c r="H151" s="517">
        <f>'Table 4 - Asset Cashflows'!F150</f>
        <v>0</v>
      </c>
      <c r="I151" s="517">
        <f>'Table 4 - Asset Cashflows'!C150</f>
        <v>0</v>
      </c>
    </row>
    <row r="152" spans="1:9" x14ac:dyDescent="0.25">
      <c r="A152" s="43">
        <f t="shared" si="13"/>
        <v>143</v>
      </c>
      <c r="B152" s="502">
        <f>(1+_xlfn.XLOOKUP(INT(($A152-1)/12)+1,'ZC Curve'!$B$8:$B$107,'ZC Curve'!R$9:R$108,,0))^(1/12)-1</f>
        <v>0</v>
      </c>
      <c r="C152" s="502">
        <f>(1+_xlfn.XLOOKUP(INT(($A152-1)/12)+1,'ZC Curve'!$B$8:$B$107,'ZC Curve'!S$9:S$108,,0))^(1/12)-1</f>
        <v>0</v>
      </c>
      <c r="D152" s="502">
        <f>(1+_xlfn.XLOOKUP(INT(($A152-1)/12)+1,'ZC Curve'!$B$8:$B$107,'ZC Curve'!T$9:T$108,,0))^(1/12)-1</f>
        <v>0</v>
      </c>
      <c r="E152" s="503">
        <f t="shared" si="12"/>
        <v>1</v>
      </c>
      <c r="F152" s="503">
        <f t="shared" si="9"/>
        <v>1</v>
      </c>
      <c r="G152" s="503">
        <f t="shared" si="10"/>
        <v>1</v>
      </c>
      <c r="H152" s="517">
        <f>'Table 4 - Asset Cashflows'!F151</f>
        <v>0</v>
      </c>
      <c r="I152" s="517">
        <f>'Table 4 - Asset Cashflows'!C151</f>
        <v>0</v>
      </c>
    </row>
    <row r="153" spans="1:9" x14ac:dyDescent="0.25">
      <c r="A153" s="43">
        <f t="shared" si="13"/>
        <v>144</v>
      </c>
      <c r="B153" s="502">
        <f>(1+_xlfn.XLOOKUP(INT(($A153-1)/12)+1,'ZC Curve'!$B$8:$B$107,'ZC Curve'!R$9:R$108,,0))^(1/12)-1</f>
        <v>0</v>
      </c>
      <c r="C153" s="502">
        <f>(1+_xlfn.XLOOKUP(INT(($A153-1)/12)+1,'ZC Curve'!$B$8:$B$107,'ZC Curve'!S$9:S$108,,0))^(1/12)-1</f>
        <v>0</v>
      </c>
      <c r="D153" s="502">
        <f>(1+_xlfn.XLOOKUP(INT(($A153-1)/12)+1,'ZC Curve'!$B$8:$B$107,'ZC Curve'!T$9:T$108,,0))^(1/12)-1</f>
        <v>0</v>
      </c>
      <c r="E153" s="503">
        <f t="shared" si="12"/>
        <v>1</v>
      </c>
      <c r="F153" s="503">
        <f t="shared" si="9"/>
        <v>1</v>
      </c>
      <c r="G153" s="503">
        <f t="shared" si="10"/>
        <v>1</v>
      </c>
      <c r="H153" s="517">
        <f>'Table 4 - Asset Cashflows'!F152</f>
        <v>0</v>
      </c>
      <c r="I153" s="517">
        <f>'Table 4 - Asset Cashflows'!C152</f>
        <v>0</v>
      </c>
    </row>
    <row r="154" spans="1:9" x14ac:dyDescent="0.25">
      <c r="A154" s="43">
        <f t="shared" si="13"/>
        <v>145</v>
      </c>
      <c r="B154" s="502">
        <f>(1+_xlfn.XLOOKUP(INT(($A154-1)/12)+1,'ZC Curve'!$B$8:$B$107,'ZC Curve'!R$9:R$108,,0))^(1/12)-1</f>
        <v>0</v>
      </c>
      <c r="C154" s="502">
        <f>(1+_xlfn.XLOOKUP(INT(($A154-1)/12)+1,'ZC Curve'!$B$8:$B$107,'ZC Curve'!S$9:S$108,,0))^(1/12)-1</f>
        <v>0</v>
      </c>
      <c r="D154" s="502">
        <f>(1+_xlfn.XLOOKUP(INT(($A154-1)/12)+1,'ZC Curve'!$B$8:$B$107,'ZC Curve'!T$9:T$108,,0))^(1/12)-1</f>
        <v>0</v>
      </c>
      <c r="E154" s="503">
        <f t="shared" si="12"/>
        <v>1</v>
      </c>
      <c r="F154" s="503">
        <f t="shared" si="9"/>
        <v>1</v>
      </c>
      <c r="G154" s="503">
        <f t="shared" si="10"/>
        <v>1</v>
      </c>
      <c r="H154" s="517">
        <f>'Table 4 - Asset Cashflows'!F153</f>
        <v>0</v>
      </c>
      <c r="I154" s="517">
        <f>'Table 4 - Asset Cashflows'!C153</f>
        <v>0</v>
      </c>
    </row>
    <row r="155" spans="1:9" x14ac:dyDescent="0.25">
      <c r="A155" s="43">
        <f t="shared" si="13"/>
        <v>146</v>
      </c>
      <c r="B155" s="502">
        <f>(1+_xlfn.XLOOKUP(INT(($A155-1)/12)+1,'ZC Curve'!$B$8:$B$107,'ZC Curve'!R$9:R$108,,0))^(1/12)-1</f>
        <v>0</v>
      </c>
      <c r="C155" s="502">
        <f>(1+_xlfn.XLOOKUP(INT(($A155-1)/12)+1,'ZC Curve'!$B$8:$B$107,'ZC Curve'!S$9:S$108,,0))^(1/12)-1</f>
        <v>0</v>
      </c>
      <c r="D155" s="502">
        <f>(1+_xlfn.XLOOKUP(INT(($A155-1)/12)+1,'ZC Curve'!$B$8:$B$107,'ZC Curve'!T$9:T$108,,0))^(1/12)-1</f>
        <v>0</v>
      </c>
      <c r="E155" s="503">
        <f t="shared" si="12"/>
        <v>1</v>
      </c>
      <c r="F155" s="503">
        <f t="shared" si="9"/>
        <v>1</v>
      </c>
      <c r="G155" s="503">
        <f t="shared" si="10"/>
        <v>1</v>
      </c>
      <c r="H155" s="517">
        <f>'Table 4 - Asset Cashflows'!F154</f>
        <v>0</v>
      </c>
      <c r="I155" s="517">
        <f>'Table 4 - Asset Cashflows'!C154</f>
        <v>0</v>
      </c>
    </row>
    <row r="156" spans="1:9" x14ac:dyDescent="0.25">
      <c r="A156" s="43">
        <f t="shared" si="13"/>
        <v>147</v>
      </c>
      <c r="B156" s="502">
        <f>(1+_xlfn.XLOOKUP(INT(($A156-1)/12)+1,'ZC Curve'!$B$8:$B$107,'ZC Curve'!R$9:R$108,,0))^(1/12)-1</f>
        <v>0</v>
      </c>
      <c r="C156" s="502">
        <f>(1+_xlfn.XLOOKUP(INT(($A156-1)/12)+1,'ZC Curve'!$B$8:$B$107,'ZC Curve'!S$9:S$108,,0))^(1/12)-1</f>
        <v>0</v>
      </c>
      <c r="D156" s="502">
        <f>(1+_xlfn.XLOOKUP(INT(($A156-1)/12)+1,'ZC Curve'!$B$8:$B$107,'ZC Curve'!T$9:T$108,,0))^(1/12)-1</f>
        <v>0</v>
      </c>
      <c r="E156" s="503">
        <f t="shared" si="12"/>
        <v>1</v>
      </c>
      <c r="F156" s="503">
        <f t="shared" si="9"/>
        <v>1</v>
      </c>
      <c r="G156" s="503">
        <f t="shared" si="10"/>
        <v>1</v>
      </c>
      <c r="H156" s="517">
        <f>'Table 4 - Asset Cashflows'!F155</f>
        <v>0</v>
      </c>
      <c r="I156" s="517">
        <f>'Table 4 - Asset Cashflows'!C155</f>
        <v>0</v>
      </c>
    </row>
    <row r="157" spans="1:9" x14ac:dyDescent="0.25">
      <c r="A157" s="43">
        <f t="shared" si="13"/>
        <v>148</v>
      </c>
      <c r="B157" s="502">
        <f>(1+_xlfn.XLOOKUP(INT(($A157-1)/12)+1,'ZC Curve'!$B$8:$B$107,'ZC Curve'!R$9:R$108,,0))^(1/12)-1</f>
        <v>0</v>
      </c>
      <c r="C157" s="502">
        <f>(1+_xlfn.XLOOKUP(INT(($A157-1)/12)+1,'ZC Curve'!$B$8:$B$107,'ZC Curve'!S$9:S$108,,0))^(1/12)-1</f>
        <v>0</v>
      </c>
      <c r="D157" s="502">
        <f>(1+_xlfn.XLOOKUP(INT(($A157-1)/12)+1,'ZC Curve'!$B$8:$B$107,'ZC Curve'!T$9:T$108,,0))^(1/12)-1</f>
        <v>0</v>
      </c>
      <c r="E157" s="503">
        <f t="shared" si="12"/>
        <v>1</v>
      </c>
      <c r="F157" s="503">
        <f t="shared" si="9"/>
        <v>1</v>
      </c>
      <c r="G157" s="503">
        <f t="shared" si="10"/>
        <v>1</v>
      </c>
      <c r="H157" s="517">
        <f>'Table 4 - Asset Cashflows'!F156</f>
        <v>0</v>
      </c>
      <c r="I157" s="517">
        <f>'Table 4 - Asset Cashflows'!C156</f>
        <v>0</v>
      </c>
    </row>
    <row r="158" spans="1:9" x14ac:dyDescent="0.25">
      <c r="A158" s="43">
        <f t="shared" si="13"/>
        <v>149</v>
      </c>
      <c r="B158" s="502">
        <f>(1+_xlfn.XLOOKUP(INT(($A158-1)/12)+1,'ZC Curve'!$B$8:$B$107,'ZC Curve'!R$9:R$108,,0))^(1/12)-1</f>
        <v>0</v>
      </c>
      <c r="C158" s="502">
        <f>(1+_xlfn.XLOOKUP(INT(($A158-1)/12)+1,'ZC Curve'!$B$8:$B$107,'ZC Curve'!S$9:S$108,,0))^(1/12)-1</f>
        <v>0</v>
      </c>
      <c r="D158" s="502">
        <f>(1+_xlfn.XLOOKUP(INT(($A158-1)/12)+1,'ZC Curve'!$B$8:$B$107,'ZC Curve'!T$9:T$108,,0))^(1/12)-1</f>
        <v>0</v>
      </c>
      <c r="E158" s="503">
        <f t="shared" si="12"/>
        <v>1</v>
      </c>
      <c r="F158" s="503">
        <f t="shared" si="9"/>
        <v>1</v>
      </c>
      <c r="G158" s="503">
        <f t="shared" si="10"/>
        <v>1</v>
      </c>
      <c r="H158" s="517">
        <f>'Table 4 - Asset Cashflows'!F157</f>
        <v>0</v>
      </c>
      <c r="I158" s="517">
        <f>'Table 4 - Asset Cashflows'!C157</f>
        <v>0</v>
      </c>
    </row>
    <row r="159" spans="1:9" x14ac:dyDescent="0.25">
      <c r="A159" s="43">
        <f t="shared" si="13"/>
        <v>150</v>
      </c>
      <c r="B159" s="502">
        <f>(1+_xlfn.XLOOKUP(INT(($A159-1)/12)+1,'ZC Curve'!$B$8:$B$107,'ZC Curve'!R$9:R$108,,0))^(1/12)-1</f>
        <v>0</v>
      </c>
      <c r="C159" s="502">
        <f>(1+_xlfn.XLOOKUP(INT(($A159-1)/12)+1,'ZC Curve'!$B$8:$B$107,'ZC Curve'!S$9:S$108,,0))^(1/12)-1</f>
        <v>0</v>
      </c>
      <c r="D159" s="502">
        <f>(1+_xlfn.XLOOKUP(INT(($A159-1)/12)+1,'ZC Curve'!$B$8:$B$107,'ZC Curve'!T$9:T$108,,0))^(1/12)-1</f>
        <v>0</v>
      </c>
      <c r="E159" s="503">
        <f t="shared" si="12"/>
        <v>1</v>
      </c>
      <c r="F159" s="503">
        <f t="shared" si="9"/>
        <v>1</v>
      </c>
      <c r="G159" s="503">
        <f t="shared" si="10"/>
        <v>1</v>
      </c>
      <c r="H159" s="517">
        <f>'Table 4 - Asset Cashflows'!F158</f>
        <v>0</v>
      </c>
      <c r="I159" s="517">
        <f>'Table 4 - Asset Cashflows'!C158</f>
        <v>0</v>
      </c>
    </row>
    <row r="160" spans="1:9" x14ac:dyDescent="0.25">
      <c r="A160" s="43">
        <f t="shared" si="13"/>
        <v>151</v>
      </c>
      <c r="B160" s="502">
        <f>(1+_xlfn.XLOOKUP(INT(($A160-1)/12)+1,'ZC Curve'!$B$8:$B$107,'ZC Curve'!R$9:R$108,,0))^(1/12)-1</f>
        <v>0</v>
      </c>
      <c r="C160" s="502">
        <f>(1+_xlfn.XLOOKUP(INT(($A160-1)/12)+1,'ZC Curve'!$B$8:$B$107,'ZC Curve'!S$9:S$108,,0))^(1/12)-1</f>
        <v>0</v>
      </c>
      <c r="D160" s="502">
        <f>(1+_xlfn.XLOOKUP(INT(($A160-1)/12)+1,'ZC Curve'!$B$8:$B$107,'ZC Curve'!T$9:T$108,,0))^(1/12)-1</f>
        <v>0</v>
      </c>
      <c r="E160" s="503">
        <f t="shared" si="12"/>
        <v>1</v>
      </c>
      <c r="F160" s="503">
        <f t="shared" si="9"/>
        <v>1</v>
      </c>
      <c r="G160" s="503">
        <f t="shared" si="10"/>
        <v>1</v>
      </c>
      <c r="H160" s="517">
        <f>'Table 4 - Asset Cashflows'!F159</f>
        <v>0</v>
      </c>
      <c r="I160" s="517">
        <f>'Table 4 - Asset Cashflows'!C159</f>
        <v>0</v>
      </c>
    </row>
    <row r="161" spans="1:9" x14ac:dyDescent="0.25">
      <c r="A161" s="43">
        <f t="shared" si="13"/>
        <v>152</v>
      </c>
      <c r="B161" s="502">
        <f>(1+_xlfn.XLOOKUP(INT(($A161-1)/12)+1,'ZC Curve'!$B$8:$B$107,'ZC Curve'!R$9:R$108,,0))^(1/12)-1</f>
        <v>0</v>
      </c>
      <c r="C161" s="502">
        <f>(1+_xlfn.XLOOKUP(INT(($A161-1)/12)+1,'ZC Curve'!$B$8:$B$107,'ZC Curve'!S$9:S$108,,0))^(1/12)-1</f>
        <v>0</v>
      </c>
      <c r="D161" s="502">
        <f>(1+_xlfn.XLOOKUP(INT(($A161-1)/12)+1,'ZC Curve'!$B$8:$B$107,'ZC Curve'!T$9:T$108,,0))^(1/12)-1</f>
        <v>0</v>
      </c>
      <c r="E161" s="503">
        <f t="shared" si="12"/>
        <v>1</v>
      </c>
      <c r="F161" s="503">
        <f t="shared" si="9"/>
        <v>1</v>
      </c>
      <c r="G161" s="503">
        <f t="shared" si="10"/>
        <v>1</v>
      </c>
      <c r="H161" s="517">
        <f>'Table 4 - Asset Cashflows'!F160</f>
        <v>0</v>
      </c>
      <c r="I161" s="517">
        <f>'Table 4 - Asset Cashflows'!C160</f>
        <v>0</v>
      </c>
    </row>
    <row r="162" spans="1:9" x14ac:dyDescent="0.25">
      <c r="A162" s="43">
        <f t="shared" si="13"/>
        <v>153</v>
      </c>
      <c r="B162" s="502">
        <f>(1+_xlfn.XLOOKUP(INT(($A162-1)/12)+1,'ZC Curve'!$B$8:$B$107,'ZC Curve'!R$9:R$108,,0))^(1/12)-1</f>
        <v>0</v>
      </c>
      <c r="C162" s="502">
        <f>(1+_xlfn.XLOOKUP(INT(($A162-1)/12)+1,'ZC Curve'!$B$8:$B$107,'ZC Curve'!S$9:S$108,,0))^(1/12)-1</f>
        <v>0</v>
      </c>
      <c r="D162" s="502">
        <f>(1+_xlfn.XLOOKUP(INT(($A162-1)/12)+1,'ZC Curve'!$B$8:$B$107,'ZC Curve'!T$9:T$108,,0))^(1/12)-1</f>
        <v>0</v>
      </c>
      <c r="E162" s="503">
        <f t="shared" si="12"/>
        <v>1</v>
      </c>
      <c r="F162" s="503">
        <f t="shared" si="9"/>
        <v>1</v>
      </c>
      <c r="G162" s="503">
        <f t="shared" si="10"/>
        <v>1</v>
      </c>
      <c r="H162" s="517">
        <f>'Table 4 - Asset Cashflows'!F161</f>
        <v>0</v>
      </c>
      <c r="I162" s="517">
        <f>'Table 4 - Asset Cashflows'!C161</f>
        <v>0</v>
      </c>
    </row>
    <row r="163" spans="1:9" x14ac:dyDescent="0.25">
      <c r="A163" s="43">
        <f t="shared" si="13"/>
        <v>154</v>
      </c>
      <c r="B163" s="502">
        <f>(1+_xlfn.XLOOKUP(INT(($A163-1)/12)+1,'ZC Curve'!$B$8:$B$107,'ZC Curve'!R$9:R$108,,0))^(1/12)-1</f>
        <v>0</v>
      </c>
      <c r="C163" s="502">
        <f>(1+_xlfn.XLOOKUP(INT(($A163-1)/12)+1,'ZC Curve'!$B$8:$B$107,'ZC Curve'!S$9:S$108,,0))^(1/12)-1</f>
        <v>0</v>
      </c>
      <c r="D163" s="502">
        <f>(1+_xlfn.XLOOKUP(INT(($A163-1)/12)+1,'ZC Curve'!$B$8:$B$107,'ZC Curve'!T$9:T$108,,0))^(1/12)-1</f>
        <v>0</v>
      </c>
      <c r="E163" s="503">
        <f t="shared" si="12"/>
        <v>1</v>
      </c>
      <c r="F163" s="503">
        <f t="shared" si="9"/>
        <v>1</v>
      </c>
      <c r="G163" s="503">
        <f t="shared" si="10"/>
        <v>1</v>
      </c>
      <c r="H163" s="517">
        <f>'Table 4 - Asset Cashflows'!F162</f>
        <v>0</v>
      </c>
      <c r="I163" s="517">
        <f>'Table 4 - Asset Cashflows'!C162</f>
        <v>0</v>
      </c>
    </row>
    <row r="164" spans="1:9" x14ac:dyDescent="0.25">
      <c r="A164" s="43">
        <f t="shared" si="13"/>
        <v>155</v>
      </c>
      <c r="B164" s="502">
        <f>(1+_xlfn.XLOOKUP(INT(($A164-1)/12)+1,'ZC Curve'!$B$8:$B$107,'ZC Curve'!R$9:R$108,,0))^(1/12)-1</f>
        <v>0</v>
      </c>
      <c r="C164" s="502">
        <f>(1+_xlfn.XLOOKUP(INT(($A164-1)/12)+1,'ZC Curve'!$B$8:$B$107,'ZC Curve'!S$9:S$108,,0))^(1/12)-1</f>
        <v>0</v>
      </c>
      <c r="D164" s="502">
        <f>(1+_xlfn.XLOOKUP(INT(($A164-1)/12)+1,'ZC Curve'!$B$8:$B$107,'ZC Curve'!T$9:T$108,,0))^(1/12)-1</f>
        <v>0</v>
      </c>
      <c r="E164" s="503">
        <f t="shared" si="12"/>
        <v>1</v>
      </c>
      <c r="F164" s="503">
        <f t="shared" si="9"/>
        <v>1</v>
      </c>
      <c r="G164" s="503">
        <f t="shared" si="10"/>
        <v>1</v>
      </c>
      <c r="H164" s="517">
        <f>'Table 4 - Asset Cashflows'!F163</f>
        <v>0</v>
      </c>
      <c r="I164" s="517">
        <f>'Table 4 - Asset Cashflows'!C163</f>
        <v>0</v>
      </c>
    </row>
    <row r="165" spans="1:9" x14ac:dyDescent="0.25">
      <c r="A165" s="43">
        <f t="shared" si="13"/>
        <v>156</v>
      </c>
      <c r="B165" s="502">
        <f>(1+_xlfn.XLOOKUP(INT(($A165-1)/12)+1,'ZC Curve'!$B$8:$B$107,'ZC Curve'!R$9:R$108,,0))^(1/12)-1</f>
        <v>0</v>
      </c>
      <c r="C165" s="502">
        <f>(1+_xlfn.XLOOKUP(INT(($A165-1)/12)+1,'ZC Curve'!$B$8:$B$107,'ZC Curve'!S$9:S$108,,0))^(1/12)-1</f>
        <v>0</v>
      </c>
      <c r="D165" s="502">
        <f>(1+_xlfn.XLOOKUP(INT(($A165-1)/12)+1,'ZC Curve'!$B$8:$B$107,'ZC Curve'!T$9:T$108,,0))^(1/12)-1</f>
        <v>0</v>
      </c>
      <c r="E165" s="503">
        <f t="shared" si="12"/>
        <v>1</v>
      </c>
      <c r="F165" s="503">
        <f t="shared" si="9"/>
        <v>1</v>
      </c>
      <c r="G165" s="503">
        <f t="shared" si="10"/>
        <v>1</v>
      </c>
      <c r="H165" s="517">
        <f>'Table 4 - Asset Cashflows'!F164</f>
        <v>0</v>
      </c>
      <c r="I165" s="517">
        <f>'Table 4 - Asset Cashflows'!C164</f>
        <v>0</v>
      </c>
    </row>
    <row r="166" spans="1:9" x14ac:dyDescent="0.25">
      <c r="A166" s="43">
        <f t="shared" si="13"/>
        <v>157</v>
      </c>
      <c r="B166" s="502">
        <f>(1+_xlfn.XLOOKUP(INT(($A166-1)/12)+1,'ZC Curve'!$B$8:$B$107,'ZC Curve'!R$9:R$108,,0))^(1/12)-1</f>
        <v>0</v>
      </c>
      <c r="C166" s="502">
        <f>(1+_xlfn.XLOOKUP(INT(($A166-1)/12)+1,'ZC Curve'!$B$8:$B$107,'ZC Curve'!S$9:S$108,,0))^(1/12)-1</f>
        <v>0</v>
      </c>
      <c r="D166" s="502">
        <f>(1+_xlfn.XLOOKUP(INT(($A166-1)/12)+1,'ZC Curve'!$B$8:$B$107,'ZC Curve'!T$9:T$108,,0))^(1/12)-1</f>
        <v>0</v>
      </c>
      <c r="E166" s="503">
        <f t="shared" si="12"/>
        <v>1</v>
      </c>
      <c r="F166" s="503">
        <f t="shared" si="9"/>
        <v>1</v>
      </c>
      <c r="G166" s="503">
        <f t="shared" si="10"/>
        <v>1</v>
      </c>
      <c r="H166" s="517">
        <f>'Table 4 - Asset Cashflows'!F165</f>
        <v>0</v>
      </c>
      <c r="I166" s="517">
        <f>'Table 4 - Asset Cashflows'!C165</f>
        <v>0</v>
      </c>
    </row>
    <row r="167" spans="1:9" x14ac:dyDescent="0.25">
      <c r="A167" s="43">
        <f t="shared" si="13"/>
        <v>158</v>
      </c>
      <c r="B167" s="502">
        <f>(1+_xlfn.XLOOKUP(INT(($A167-1)/12)+1,'ZC Curve'!$B$8:$B$107,'ZC Curve'!R$9:R$108,,0))^(1/12)-1</f>
        <v>0</v>
      </c>
      <c r="C167" s="502">
        <f>(1+_xlfn.XLOOKUP(INT(($A167-1)/12)+1,'ZC Curve'!$B$8:$B$107,'ZC Curve'!S$9:S$108,,0))^(1/12)-1</f>
        <v>0</v>
      </c>
      <c r="D167" s="502">
        <f>(1+_xlfn.XLOOKUP(INT(($A167-1)/12)+1,'ZC Curve'!$B$8:$B$107,'ZC Curve'!T$9:T$108,,0))^(1/12)-1</f>
        <v>0</v>
      </c>
      <c r="E167" s="503">
        <f t="shared" si="12"/>
        <v>1</v>
      </c>
      <c r="F167" s="503">
        <f t="shared" si="9"/>
        <v>1</v>
      </c>
      <c r="G167" s="503">
        <f t="shared" si="10"/>
        <v>1</v>
      </c>
      <c r="H167" s="517">
        <f>'Table 4 - Asset Cashflows'!F166</f>
        <v>0</v>
      </c>
      <c r="I167" s="517">
        <f>'Table 4 - Asset Cashflows'!C166</f>
        <v>0</v>
      </c>
    </row>
    <row r="168" spans="1:9" x14ac:dyDescent="0.25">
      <c r="A168" s="43">
        <f t="shared" si="13"/>
        <v>159</v>
      </c>
      <c r="B168" s="502">
        <f>(1+_xlfn.XLOOKUP(INT(($A168-1)/12)+1,'ZC Curve'!$B$8:$B$107,'ZC Curve'!R$9:R$108,,0))^(1/12)-1</f>
        <v>0</v>
      </c>
      <c r="C168" s="502">
        <f>(1+_xlfn.XLOOKUP(INT(($A168-1)/12)+1,'ZC Curve'!$B$8:$B$107,'ZC Curve'!S$9:S$108,,0))^(1/12)-1</f>
        <v>0</v>
      </c>
      <c r="D168" s="502">
        <f>(1+_xlfn.XLOOKUP(INT(($A168-1)/12)+1,'ZC Curve'!$B$8:$B$107,'ZC Curve'!T$9:T$108,,0))^(1/12)-1</f>
        <v>0</v>
      </c>
      <c r="E168" s="503">
        <f t="shared" si="12"/>
        <v>1</v>
      </c>
      <c r="F168" s="503">
        <f t="shared" si="9"/>
        <v>1</v>
      </c>
      <c r="G168" s="503">
        <f t="shared" si="10"/>
        <v>1</v>
      </c>
      <c r="H168" s="517">
        <f>'Table 4 - Asset Cashflows'!F167</f>
        <v>0</v>
      </c>
      <c r="I168" s="517">
        <f>'Table 4 - Asset Cashflows'!C167</f>
        <v>0</v>
      </c>
    </row>
    <row r="169" spans="1:9" x14ac:dyDescent="0.25">
      <c r="A169" s="43">
        <f t="shared" si="13"/>
        <v>160</v>
      </c>
      <c r="B169" s="502">
        <f>(1+_xlfn.XLOOKUP(INT(($A169-1)/12)+1,'ZC Curve'!$B$8:$B$107,'ZC Curve'!R$9:R$108,,0))^(1/12)-1</f>
        <v>0</v>
      </c>
      <c r="C169" s="502">
        <f>(1+_xlfn.XLOOKUP(INT(($A169-1)/12)+1,'ZC Curve'!$B$8:$B$107,'ZC Curve'!S$9:S$108,,0))^(1/12)-1</f>
        <v>0</v>
      </c>
      <c r="D169" s="502">
        <f>(1+_xlfn.XLOOKUP(INT(($A169-1)/12)+1,'ZC Curve'!$B$8:$B$107,'ZC Curve'!T$9:T$108,,0))^(1/12)-1</f>
        <v>0</v>
      </c>
      <c r="E169" s="503">
        <f t="shared" si="12"/>
        <v>1</v>
      </c>
      <c r="F169" s="503">
        <f t="shared" si="9"/>
        <v>1</v>
      </c>
      <c r="G169" s="503">
        <f t="shared" si="10"/>
        <v>1</v>
      </c>
      <c r="H169" s="517">
        <f>'Table 4 - Asset Cashflows'!F168</f>
        <v>0</v>
      </c>
      <c r="I169" s="517">
        <f>'Table 4 - Asset Cashflows'!C168</f>
        <v>0</v>
      </c>
    </row>
    <row r="170" spans="1:9" x14ac:dyDescent="0.25">
      <c r="A170" s="43">
        <f t="shared" si="13"/>
        <v>161</v>
      </c>
      <c r="B170" s="502">
        <f>(1+_xlfn.XLOOKUP(INT(($A170-1)/12)+1,'ZC Curve'!$B$8:$B$107,'ZC Curve'!R$9:R$108,,0))^(1/12)-1</f>
        <v>0</v>
      </c>
      <c r="C170" s="502">
        <f>(1+_xlfn.XLOOKUP(INT(($A170-1)/12)+1,'ZC Curve'!$B$8:$B$107,'ZC Curve'!S$9:S$108,,0))^(1/12)-1</f>
        <v>0</v>
      </c>
      <c r="D170" s="502">
        <f>(1+_xlfn.XLOOKUP(INT(($A170-1)/12)+1,'ZC Curve'!$B$8:$B$107,'ZC Curve'!T$9:T$108,,0))^(1/12)-1</f>
        <v>0</v>
      </c>
      <c r="E170" s="503">
        <f t="shared" si="12"/>
        <v>1</v>
      </c>
      <c r="F170" s="503">
        <f t="shared" si="9"/>
        <v>1</v>
      </c>
      <c r="G170" s="503">
        <f t="shared" si="10"/>
        <v>1</v>
      </c>
      <c r="H170" s="517">
        <f>'Table 4 - Asset Cashflows'!F169</f>
        <v>0</v>
      </c>
      <c r="I170" s="517">
        <f>'Table 4 - Asset Cashflows'!C169</f>
        <v>0</v>
      </c>
    </row>
    <row r="171" spans="1:9" x14ac:dyDescent="0.25">
      <c r="A171" s="43">
        <f t="shared" si="13"/>
        <v>162</v>
      </c>
      <c r="B171" s="502">
        <f>(1+_xlfn.XLOOKUP(INT(($A171-1)/12)+1,'ZC Curve'!$B$8:$B$107,'ZC Curve'!R$9:R$108,,0))^(1/12)-1</f>
        <v>0</v>
      </c>
      <c r="C171" s="502">
        <f>(1+_xlfn.XLOOKUP(INT(($A171-1)/12)+1,'ZC Curve'!$B$8:$B$107,'ZC Curve'!S$9:S$108,,0))^(1/12)-1</f>
        <v>0</v>
      </c>
      <c r="D171" s="502">
        <f>(1+_xlfn.XLOOKUP(INT(($A171-1)/12)+1,'ZC Curve'!$B$8:$B$107,'ZC Curve'!T$9:T$108,,0))^(1/12)-1</f>
        <v>0</v>
      </c>
      <c r="E171" s="503">
        <f t="shared" si="12"/>
        <v>1</v>
      </c>
      <c r="F171" s="503">
        <f t="shared" si="9"/>
        <v>1</v>
      </c>
      <c r="G171" s="503">
        <f t="shared" si="10"/>
        <v>1</v>
      </c>
      <c r="H171" s="517">
        <f>'Table 4 - Asset Cashflows'!F170</f>
        <v>0</v>
      </c>
      <c r="I171" s="517">
        <f>'Table 4 - Asset Cashflows'!C170</f>
        <v>0</v>
      </c>
    </row>
    <row r="172" spans="1:9" x14ac:dyDescent="0.25">
      <c r="A172" s="43">
        <f t="shared" si="13"/>
        <v>163</v>
      </c>
      <c r="B172" s="502">
        <f>(1+_xlfn.XLOOKUP(INT(($A172-1)/12)+1,'ZC Curve'!$B$8:$B$107,'ZC Curve'!R$9:R$108,,0))^(1/12)-1</f>
        <v>0</v>
      </c>
      <c r="C172" s="502">
        <f>(1+_xlfn.XLOOKUP(INT(($A172-1)/12)+1,'ZC Curve'!$B$8:$B$107,'ZC Curve'!S$9:S$108,,0))^(1/12)-1</f>
        <v>0</v>
      </c>
      <c r="D172" s="502">
        <f>(1+_xlfn.XLOOKUP(INT(($A172-1)/12)+1,'ZC Curve'!$B$8:$B$107,'ZC Curve'!T$9:T$108,,0))^(1/12)-1</f>
        <v>0</v>
      </c>
      <c r="E172" s="503">
        <f t="shared" si="12"/>
        <v>1</v>
      </c>
      <c r="F172" s="503">
        <f t="shared" si="9"/>
        <v>1</v>
      </c>
      <c r="G172" s="503">
        <f t="shared" si="10"/>
        <v>1</v>
      </c>
      <c r="H172" s="517">
        <f>'Table 4 - Asset Cashflows'!F171</f>
        <v>0</v>
      </c>
      <c r="I172" s="517">
        <f>'Table 4 - Asset Cashflows'!C171</f>
        <v>0</v>
      </c>
    </row>
    <row r="173" spans="1:9" x14ac:dyDescent="0.25">
      <c r="A173" s="43">
        <f t="shared" si="13"/>
        <v>164</v>
      </c>
      <c r="B173" s="502">
        <f>(1+_xlfn.XLOOKUP(INT(($A173-1)/12)+1,'ZC Curve'!$B$8:$B$107,'ZC Curve'!R$9:R$108,,0))^(1/12)-1</f>
        <v>0</v>
      </c>
      <c r="C173" s="502">
        <f>(1+_xlfn.XLOOKUP(INT(($A173-1)/12)+1,'ZC Curve'!$B$8:$B$107,'ZC Curve'!S$9:S$108,,0))^(1/12)-1</f>
        <v>0</v>
      </c>
      <c r="D173" s="502">
        <f>(1+_xlfn.XLOOKUP(INT(($A173-1)/12)+1,'ZC Curve'!$B$8:$B$107,'ZC Curve'!T$9:T$108,,0))^(1/12)-1</f>
        <v>0</v>
      </c>
      <c r="E173" s="503">
        <f t="shared" si="12"/>
        <v>1</v>
      </c>
      <c r="F173" s="503">
        <f t="shared" si="9"/>
        <v>1</v>
      </c>
      <c r="G173" s="503">
        <f t="shared" si="10"/>
        <v>1</v>
      </c>
      <c r="H173" s="517">
        <f>'Table 4 - Asset Cashflows'!F172</f>
        <v>0</v>
      </c>
      <c r="I173" s="517">
        <f>'Table 4 - Asset Cashflows'!C172</f>
        <v>0</v>
      </c>
    </row>
    <row r="174" spans="1:9" x14ac:dyDescent="0.25">
      <c r="A174" s="43">
        <f t="shared" si="13"/>
        <v>165</v>
      </c>
      <c r="B174" s="502">
        <f>(1+_xlfn.XLOOKUP(INT(($A174-1)/12)+1,'ZC Curve'!$B$8:$B$107,'ZC Curve'!R$9:R$108,,0))^(1/12)-1</f>
        <v>0</v>
      </c>
      <c r="C174" s="502">
        <f>(1+_xlfn.XLOOKUP(INT(($A174-1)/12)+1,'ZC Curve'!$B$8:$B$107,'ZC Curve'!S$9:S$108,,0))^(1/12)-1</f>
        <v>0</v>
      </c>
      <c r="D174" s="502">
        <f>(1+_xlfn.XLOOKUP(INT(($A174-1)/12)+1,'ZC Curve'!$B$8:$B$107,'ZC Curve'!T$9:T$108,,0))^(1/12)-1</f>
        <v>0</v>
      </c>
      <c r="E174" s="503">
        <f t="shared" si="12"/>
        <v>1</v>
      </c>
      <c r="F174" s="503">
        <f t="shared" si="9"/>
        <v>1</v>
      </c>
      <c r="G174" s="503">
        <f t="shared" si="10"/>
        <v>1</v>
      </c>
      <c r="H174" s="517">
        <f>'Table 4 - Asset Cashflows'!F173</f>
        <v>0</v>
      </c>
      <c r="I174" s="517">
        <f>'Table 4 - Asset Cashflows'!C173</f>
        <v>0</v>
      </c>
    </row>
    <row r="175" spans="1:9" x14ac:dyDescent="0.25">
      <c r="A175" s="43">
        <f t="shared" si="13"/>
        <v>166</v>
      </c>
      <c r="B175" s="502">
        <f>(1+_xlfn.XLOOKUP(INT(($A175-1)/12)+1,'ZC Curve'!$B$8:$B$107,'ZC Curve'!R$9:R$108,,0))^(1/12)-1</f>
        <v>0</v>
      </c>
      <c r="C175" s="502">
        <f>(1+_xlfn.XLOOKUP(INT(($A175-1)/12)+1,'ZC Curve'!$B$8:$B$107,'ZC Curve'!S$9:S$108,,0))^(1/12)-1</f>
        <v>0</v>
      </c>
      <c r="D175" s="502">
        <f>(1+_xlfn.XLOOKUP(INT(($A175-1)/12)+1,'ZC Curve'!$B$8:$B$107,'ZC Curve'!T$9:T$108,,0))^(1/12)-1</f>
        <v>0</v>
      </c>
      <c r="E175" s="503">
        <f t="shared" si="12"/>
        <v>1</v>
      </c>
      <c r="F175" s="503">
        <f t="shared" si="9"/>
        <v>1</v>
      </c>
      <c r="G175" s="503">
        <f t="shared" si="10"/>
        <v>1</v>
      </c>
      <c r="H175" s="517">
        <f>'Table 4 - Asset Cashflows'!F174</f>
        <v>0</v>
      </c>
      <c r="I175" s="517">
        <f>'Table 4 - Asset Cashflows'!C174</f>
        <v>0</v>
      </c>
    </row>
    <row r="176" spans="1:9" x14ac:dyDescent="0.25">
      <c r="A176" s="43">
        <f t="shared" si="13"/>
        <v>167</v>
      </c>
      <c r="B176" s="502">
        <f>(1+_xlfn.XLOOKUP(INT(($A176-1)/12)+1,'ZC Curve'!$B$8:$B$107,'ZC Curve'!R$9:R$108,,0))^(1/12)-1</f>
        <v>0</v>
      </c>
      <c r="C176" s="502">
        <f>(1+_xlfn.XLOOKUP(INT(($A176-1)/12)+1,'ZC Curve'!$B$8:$B$107,'ZC Curve'!S$9:S$108,,0))^(1/12)-1</f>
        <v>0</v>
      </c>
      <c r="D176" s="502">
        <f>(1+_xlfn.XLOOKUP(INT(($A176-1)/12)+1,'ZC Curve'!$B$8:$B$107,'ZC Curve'!T$9:T$108,,0))^(1/12)-1</f>
        <v>0</v>
      </c>
      <c r="E176" s="503">
        <f t="shared" si="12"/>
        <v>1</v>
      </c>
      <c r="F176" s="503">
        <f t="shared" si="9"/>
        <v>1</v>
      </c>
      <c r="G176" s="503">
        <f t="shared" si="10"/>
        <v>1</v>
      </c>
      <c r="H176" s="517">
        <f>'Table 4 - Asset Cashflows'!F175</f>
        <v>0</v>
      </c>
      <c r="I176" s="517">
        <f>'Table 4 - Asset Cashflows'!C175</f>
        <v>0</v>
      </c>
    </row>
    <row r="177" spans="1:9" x14ac:dyDescent="0.25">
      <c r="A177" s="43">
        <f t="shared" si="13"/>
        <v>168</v>
      </c>
      <c r="B177" s="502">
        <f>(1+_xlfn.XLOOKUP(INT(($A177-1)/12)+1,'ZC Curve'!$B$8:$B$107,'ZC Curve'!R$9:R$108,,0))^(1/12)-1</f>
        <v>0</v>
      </c>
      <c r="C177" s="502">
        <f>(1+_xlfn.XLOOKUP(INT(($A177-1)/12)+1,'ZC Curve'!$B$8:$B$107,'ZC Curve'!S$9:S$108,,0))^(1/12)-1</f>
        <v>0</v>
      </c>
      <c r="D177" s="502">
        <f>(1+_xlfn.XLOOKUP(INT(($A177-1)/12)+1,'ZC Curve'!$B$8:$B$107,'ZC Curve'!T$9:T$108,,0))^(1/12)-1</f>
        <v>0</v>
      </c>
      <c r="E177" s="503">
        <f t="shared" si="12"/>
        <v>1</v>
      </c>
      <c r="F177" s="503">
        <f t="shared" si="9"/>
        <v>1</v>
      </c>
      <c r="G177" s="503">
        <f t="shared" si="10"/>
        <v>1</v>
      </c>
      <c r="H177" s="517">
        <f>'Table 4 - Asset Cashflows'!F176</f>
        <v>0</v>
      </c>
      <c r="I177" s="517">
        <f>'Table 4 - Asset Cashflows'!C176</f>
        <v>0</v>
      </c>
    </row>
    <row r="178" spans="1:9" x14ac:dyDescent="0.25">
      <c r="A178" s="43">
        <f t="shared" si="13"/>
        <v>169</v>
      </c>
      <c r="B178" s="502">
        <f>(1+_xlfn.XLOOKUP(INT(($A178-1)/12)+1,'ZC Curve'!$B$8:$B$107,'ZC Curve'!R$9:R$108,,0))^(1/12)-1</f>
        <v>0</v>
      </c>
      <c r="C178" s="502">
        <f>(1+_xlfn.XLOOKUP(INT(($A178-1)/12)+1,'ZC Curve'!$B$8:$B$107,'ZC Curve'!S$9:S$108,,0))^(1/12)-1</f>
        <v>0</v>
      </c>
      <c r="D178" s="502">
        <f>(1+_xlfn.XLOOKUP(INT(($A178-1)/12)+1,'ZC Curve'!$B$8:$B$107,'ZC Curve'!T$9:T$108,,0))^(1/12)-1</f>
        <v>0</v>
      </c>
      <c r="E178" s="503">
        <f t="shared" si="12"/>
        <v>1</v>
      </c>
      <c r="F178" s="503">
        <f t="shared" si="9"/>
        <v>1</v>
      </c>
      <c r="G178" s="503">
        <f t="shared" si="10"/>
        <v>1</v>
      </c>
      <c r="H178" s="517">
        <f>'Table 4 - Asset Cashflows'!F177</f>
        <v>0</v>
      </c>
      <c r="I178" s="517">
        <f>'Table 4 - Asset Cashflows'!C177</f>
        <v>0</v>
      </c>
    </row>
    <row r="179" spans="1:9" x14ac:dyDescent="0.25">
      <c r="A179" s="43">
        <f t="shared" si="13"/>
        <v>170</v>
      </c>
      <c r="B179" s="502">
        <f>(1+_xlfn.XLOOKUP(INT(($A179-1)/12)+1,'ZC Curve'!$B$8:$B$107,'ZC Curve'!R$9:R$108,,0))^(1/12)-1</f>
        <v>0</v>
      </c>
      <c r="C179" s="502">
        <f>(1+_xlfn.XLOOKUP(INT(($A179-1)/12)+1,'ZC Curve'!$B$8:$B$107,'ZC Curve'!S$9:S$108,,0))^(1/12)-1</f>
        <v>0</v>
      </c>
      <c r="D179" s="502">
        <f>(1+_xlfn.XLOOKUP(INT(($A179-1)/12)+1,'ZC Curve'!$B$8:$B$107,'ZC Curve'!T$9:T$108,,0))^(1/12)-1</f>
        <v>0</v>
      </c>
      <c r="E179" s="503">
        <f t="shared" si="12"/>
        <v>1</v>
      </c>
      <c r="F179" s="503">
        <f t="shared" si="9"/>
        <v>1</v>
      </c>
      <c r="G179" s="503">
        <f t="shared" si="10"/>
        <v>1</v>
      </c>
      <c r="H179" s="517">
        <f>'Table 4 - Asset Cashflows'!F178</f>
        <v>0</v>
      </c>
      <c r="I179" s="517">
        <f>'Table 4 - Asset Cashflows'!C178</f>
        <v>0</v>
      </c>
    </row>
    <row r="180" spans="1:9" x14ac:dyDescent="0.25">
      <c r="A180" s="43">
        <f t="shared" si="13"/>
        <v>171</v>
      </c>
      <c r="B180" s="502">
        <f>(1+_xlfn.XLOOKUP(INT(($A180-1)/12)+1,'ZC Curve'!$B$8:$B$107,'ZC Curve'!R$9:R$108,,0))^(1/12)-1</f>
        <v>0</v>
      </c>
      <c r="C180" s="502">
        <f>(1+_xlfn.XLOOKUP(INT(($A180-1)/12)+1,'ZC Curve'!$B$8:$B$107,'ZC Curve'!S$9:S$108,,0))^(1/12)-1</f>
        <v>0</v>
      </c>
      <c r="D180" s="502">
        <f>(1+_xlfn.XLOOKUP(INT(($A180-1)/12)+1,'ZC Curve'!$B$8:$B$107,'ZC Curve'!T$9:T$108,,0))^(1/12)-1</f>
        <v>0</v>
      </c>
      <c r="E180" s="503">
        <f t="shared" si="12"/>
        <v>1</v>
      </c>
      <c r="F180" s="503">
        <f t="shared" si="9"/>
        <v>1</v>
      </c>
      <c r="G180" s="503">
        <f t="shared" si="10"/>
        <v>1</v>
      </c>
      <c r="H180" s="517">
        <f>'Table 4 - Asset Cashflows'!F179</f>
        <v>0</v>
      </c>
      <c r="I180" s="517">
        <f>'Table 4 - Asset Cashflows'!C179</f>
        <v>0</v>
      </c>
    </row>
    <row r="181" spans="1:9" x14ac:dyDescent="0.25">
      <c r="A181" s="43">
        <f t="shared" si="13"/>
        <v>172</v>
      </c>
      <c r="B181" s="502">
        <f>(1+_xlfn.XLOOKUP(INT(($A181-1)/12)+1,'ZC Curve'!$B$8:$B$107,'ZC Curve'!R$9:R$108,,0))^(1/12)-1</f>
        <v>0</v>
      </c>
      <c r="C181" s="502">
        <f>(1+_xlfn.XLOOKUP(INT(($A181-1)/12)+1,'ZC Curve'!$B$8:$B$107,'ZC Curve'!S$9:S$108,,0))^(1/12)-1</f>
        <v>0</v>
      </c>
      <c r="D181" s="502">
        <f>(1+_xlfn.XLOOKUP(INT(($A181-1)/12)+1,'ZC Curve'!$B$8:$B$107,'ZC Curve'!T$9:T$108,,0))^(1/12)-1</f>
        <v>0</v>
      </c>
      <c r="E181" s="503">
        <f t="shared" si="12"/>
        <v>1</v>
      </c>
      <c r="F181" s="503">
        <f t="shared" si="9"/>
        <v>1</v>
      </c>
      <c r="G181" s="503">
        <f t="shared" si="10"/>
        <v>1</v>
      </c>
      <c r="H181" s="517">
        <f>'Table 4 - Asset Cashflows'!F180</f>
        <v>0</v>
      </c>
      <c r="I181" s="517">
        <f>'Table 4 - Asset Cashflows'!C180</f>
        <v>0</v>
      </c>
    </row>
    <row r="182" spans="1:9" x14ac:dyDescent="0.25">
      <c r="A182" s="43">
        <f t="shared" si="13"/>
        <v>173</v>
      </c>
      <c r="B182" s="502">
        <f>(1+_xlfn.XLOOKUP(INT(($A182-1)/12)+1,'ZC Curve'!$B$8:$B$107,'ZC Curve'!R$9:R$108,,0))^(1/12)-1</f>
        <v>0</v>
      </c>
      <c r="C182" s="502">
        <f>(1+_xlfn.XLOOKUP(INT(($A182-1)/12)+1,'ZC Curve'!$B$8:$B$107,'ZC Curve'!S$9:S$108,,0))^(1/12)-1</f>
        <v>0</v>
      </c>
      <c r="D182" s="502">
        <f>(1+_xlfn.XLOOKUP(INT(($A182-1)/12)+1,'ZC Curve'!$B$8:$B$107,'ZC Curve'!T$9:T$108,,0))^(1/12)-1</f>
        <v>0</v>
      </c>
      <c r="E182" s="503">
        <f t="shared" si="12"/>
        <v>1</v>
      </c>
      <c r="F182" s="503">
        <f t="shared" si="9"/>
        <v>1</v>
      </c>
      <c r="G182" s="503">
        <f t="shared" si="10"/>
        <v>1</v>
      </c>
      <c r="H182" s="517">
        <f>'Table 4 - Asset Cashflows'!F181</f>
        <v>0</v>
      </c>
      <c r="I182" s="517">
        <f>'Table 4 - Asset Cashflows'!C181</f>
        <v>0</v>
      </c>
    </row>
    <row r="183" spans="1:9" x14ac:dyDescent="0.25">
      <c r="A183" s="43">
        <f t="shared" si="13"/>
        <v>174</v>
      </c>
      <c r="B183" s="502">
        <f>(1+_xlfn.XLOOKUP(INT(($A183-1)/12)+1,'ZC Curve'!$B$8:$B$107,'ZC Curve'!R$9:R$108,,0))^(1/12)-1</f>
        <v>0</v>
      </c>
      <c r="C183" s="502">
        <f>(1+_xlfn.XLOOKUP(INT(($A183-1)/12)+1,'ZC Curve'!$B$8:$B$107,'ZC Curve'!S$9:S$108,,0))^(1/12)-1</f>
        <v>0</v>
      </c>
      <c r="D183" s="502">
        <f>(1+_xlfn.XLOOKUP(INT(($A183-1)/12)+1,'ZC Curve'!$B$8:$B$107,'ZC Curve'!T$9:T$108,,0))^(1/12)-1</f>
        <v>0</v>
      </c>
      <c r="E183" s="503">
        <f t="shared" si="12"/>
        <v>1</v>
      </c>
      <c r="F183" s="503">
        <f t="shared" si="9"/>
        <v>1</v>
      </c>
      <c r="G183" s="503">
        <f t="shared" si="10"/>
        <v>1</v>
      </c>
      <c r="H183" s="517">
        <f>'Table 4 - Asset Cashflows'!F182</f>
        <v>0</v>
      </c>
      <c r="I183" s="517">
        <f>'Table 4 - Asset Cashflows'!C182</f>
        <v>0</v>
      </c>
    </row>
    <row r="184" spans="1:9" x14ac:dyDescent="0.25">
      <c r="A184" s="43">
        <f t="shared" si="13"/>
        <v>175</v>
      </c>
      <c r="B184" s="502">
        <f>(1+_xlfn.XLOOKUP(INT(($A184-1)/12)+1,'ZC Curve'!$B$8:$B$107,'ZC Curve'!R$9:R$108,,0))^(1/12)-1</f>
        <v>0</v>
      </c>
      <c r="C184" s="502">
        <f>(1+_xlfn.XLOOKUP(INT(($A184-1)/12)+1,'ZC Curve'!$B$8:$B$107,'ZC Curve'!S$9:S$108,,0))^(1/12)-1</f>
        <v>0</v>
      </c>
      <c r="D184" s="502">
        <f>(1+_xlfn.XLOOKUP(INT(($A184-1)/12)+1,'ZC Curve'!$B$8:$B$107,'ZC Curve'!T$9:T$108,,0))^(1/12)-1</f>
        <v>0</v>
      </c>
      <c r="E184" s="503">
        <f t="shared" si="12"/>
        <v>1</v>
      </c>
      <c r="F184" s="503">
        <f t="shared" si="9"/>
        <v>1</v>
      </c>
      <c r="G184" s="503">
        <f t="shared" si="10"/>
        <v>1</v>
      </c>
      <c r="H184" s="517">
        <f>'Table 4 - Asset Cashflows'!F183</f>
        <v>0</v>
      </c>
      <c r="I184" s="517">
        <f>'Table 4 - Asset Cashflows'!C183</f>
        <v>0</v>
      </c>
    </row>
    <row r="185" spans="1:9" x14ac:dyDescent="0.25">
      <c r="A185" s="43">
        <f t="shared" si="13"/>
        <v>176</v>
      </c>
      <c r="B185" s="502">
        <f>(1+_xlfn.XLOOKUP(INT(($A185-1)/12)+1,'ZC Curve'!$B$8:$B$107,'ZC Curve'!R$9:R$108,,0))^(1/12)-1</f>
        <v>0</v>
      </c>
      <c r="C185" s="502">
        <f>(1+_xlfn.XLOOKUP(INT(($A185-1)/12)+1,'ZC Curve'!$B$8:$B$107,'ZC Curve'!S$9:S$108,,0))^(1/12)-1</f>
        <v>0</v>
      </c>
      <c r="D185" s="502">
        <f>(1+_xlfn.XLOOKUP(INT(($A185-1)/12)+1,'ZC Curve'!$B$8:$B$107,'ZC Curve'!T$9:T$108,,0))^(1/12)-1</f>
        <v>0</v>
      </c>
      <c r="E185" s="503">
        <f t="shared" si="12"/>
        <v>1</v>
      </c>
      <c r="F185" s="503">
        <f t="shared" si="9"/>
        <v>1</v>
      </c>
      <c r="G185" s="503">
        <f t="shared" si="10"/>
        <v>1</v>
      </c>
      <c r="H185" s="517">
        <f>'Table 4 - Asset Cashflows'!F184</f>
        <v>0</v>
      </c>
      <c r="I185" s="517">
        <f>'Table 4 - Asset Cashflows'!C184</f>
        <v>0</v>
      </c>
    </row>
    <row r="186" spans="1:9" x14ac:dyDescent="0.25">
      <c r="A186" s="43">
        <f t="shared" si="13"/>
        <v>177</v>
      </c>
      <c r="B186" s="502">
        <f>(1+_xlfn.XLOOKUP(INT(($A186-1)/12)+1,'ZC Curve'!$B$8:$B$107,'ZC Curve'!R$9:R$108,,0))^(1/12)-1</f>
        <v>0</v>
      </c>
      <c r="C186" s="502">
        <f>(1+_xlfn.XLOOKUP(INT(($A186-1)/12)+1,'ZC Curve'!$B$8:$B$107,'ZC Curve'!S$9:S$108,,0))^(1/12)-1</f>
        <v>0</v>
      </c>
      <c r="D186" s="502">
        <f>(1+_xlfn.XLOOKUP(INT(($A186-1)/12)+1,'ZC Curve'!$B$8:$B$107,'ZC Curve'!T$9:T$108,,0))^(1/12)-1</f>
        <v>0</v>
      </c>
      <c r="E186" s="503">
        <f t="shared" si="12"/>
        <v>1</v>
      </c>
      <c r="F186" s="503">
        <f t="shared" si="9"/>
        <v>1</v>
      </c>
      <c r="G186" s="503">
        <f t="shared" si="10"/>
        <v>1</v>
      </c>
      <c r="H186" s="517">
        <f>'Table 4 - Asset Cashflows'!F185</f>
        <v>0</v>
      </c>
      <c r="I186" s="517">
        <f>'Table 4 - Asset Cashflows'!C185</f>
        <v>0</v>
      </c>
    </row>
    <row r="187" spans="1:9" x14ac:dyDescent="0.25">
      <c r="A187" s="43">
        <f t="shared" si="13"/>
        <v>178</v>
      </c>
      <c r="B187" s="502">
        <f>(1+_xlfn.XLOOKUP(INT(($A187-1)/12)+1,'ZC Curve'!$B$8:$B$107,'ZC Curve'!R$9:R$108,,0))^(1/12)-1</f>
        <v>0</v>
      </c>
      <c r="C187" s="502">
        <f>(1+_xlfn.XLOOKUP(INT(($A187-1)/12)+1,'ZC Curve'!$B$8:$B$107,'ZC Curve'!S$9:S$108,,0))^(1/12)-1</f>
        <v>0</v>
      </c>
      <c r="D187" s="502">
        <f>(1+_xlfn.XLOOKUP(INT(($A187-1)/12)+1,'ZC Curve'!$B$8:$B$107,'ZC Curve'!T$9:T$108,,0))^(1/12)-1</f>
        <v>0</v>
      </c>
      <c r="E187" s="503">
        <f t="shared" si="12"/>
        <v>1</v>
      </c>
      <c r="F187" s="503">
        <f t="shared" si="9"/>
        <v>1</v>
      </c>
      <c r="G187" s="503">
        <f t="shared" si="10"/>
        <v>1</v>
      </c>
      <c r="H187" s="517">
        <f>'Table 4 - Asset Cashflows'!F186</f>
        <v>0</v>
      </c>
      <c r="I187" s="517">
        <f>'Table 4 - Asset Cashflows'!C186</f>
        <v>0</v>
      </c>
    </row>
    <row r="188" spans="1:9" x14ac:dyDescent="0.25">
      <c r="A188" s="43">
        <f t="shared" si="13"/>
        <v>179</v>
      </c>
      <c r="B188" s="502">
        <f>(1+_xlfn.XLOOKUP(INT(($A188-1)/12)+1,'ZC Curve'!$B$8:$B$107,'ZC Curve'!R$9:R$108,,0))^(1/12)-1</f>
        <v>0</v>
      </c>
      <c r="C188" s="502">
        <f>(1+_xlfn.XLOOKUP(INT(($A188-1)/12)+1,'ZC Curve'!$B$8:$B$107,'ZC Curve'!S$9:S$108,,0))^(1/12)-1</f>
        <v>0</v>
      </c>
      <c r="D188" s="502">
        <f>(1+_xlfn.XLOOKUP(INT(($A188-1)/12)+1,'ZC Curve'!$B$8:$B$107,'ZC Curve'!T$9:T$108,,0))^(1/12)-1</f>
        <v>0</v>
      </c>
      <c r="E188" s="503">
        <f t="shared" si="12"/>
        <v>1</v>
      </c>
      <c r="F188" s="503">
        <f t="shared" si="9"/>
        <v>1</v>
      </c>
      <c r="G188" s="503">
        <f t="shared" si="10"/>
        <v>1</v>
      </c>
      <c r="H188" s="517">
        <f>'Table 4 - Asset Cashflows'!F187</f>
        <v>0</v>
      </c>
      <c r="I188" s="517">
        <f>'Table 4 - Asset Cashflows'!C187</f>
        <v>0</v>
      </c>
    </row>
    <row r="189" spans="1:9" x14ac:dyDescent="0.25">
      <c r="A189" s="43">
        <f t="shared" si="13"/>
        <v>180</v>
      </c>
      <c r="B189" s="502">
        <f>(1+_xlfn.XLOOKUP(INT(($A189-1)/12)+1,'ZC Curve'!$B$8:$B$107,'ZC Curve'!R$9:R$108,,0))^(1/12)-1</f>
        <v>0</v>
      </c>
      <c r="C189" s="502">
        <f>(1+_xlfn.XLOOKUP(INT(($A189-1)/12)+1,'ZC Curve'!$B$8:$B$107,'ZC Curve'!S$9:S$108,,0))^(1/12)-1</f>
        <v>0</v>
      </c>
      <c r="D189" s="502">
        <f>(1+_xlfn.XLOOKUP(INT(($A189-1)/12)+1,'ZC Curve'!$B$8:$B$107,'ZC Curve'!T$9:T$108,,0))^(1/12)-1</f>
        <v>0</v>
      </c>
      <c r="E189" s="503">
        <f t="shared" si="12"/>
        <v>1</v>
      </c>
      <c r="F189" s="503">
        <f t="shared" si="9"/>
        <v>1</v>
      </c>
      <c r="G189" s="503">
        <f t="shared" si="10"/>
        <v>1</v>
      </c>
      <c r="H189" s="517">
        <f>'Table 4 - Asset Cashflows'!F188</f>
        <v>0</v>
      </c>
      <c r="I189" s="517">
        <f>'Table 4 - Asset Cashflows'!C188</f>
        <v>0</v>
      </c>
    </row>
    <row r="190" spans="1:9" x14ac:dyDescent="0.25">
      <c r="A190" s="43">
        <f t="shared" si="13"/>
        <v>181</v>
      </c>
      <c r="B190" s="502">
        <f>(1+_xlfn.XLOOKUP(INT(($A190-1)/12)+1,'ZC Curve'!$B$8:$B$107,'ZC Curve'!R$9:R$108,,0))^(1/12)-1</f>
        <v>0</v>
      </c>
      <c r="C190" s="502">
        <f>(1+_xlfn.XLOOKUP(INT(($A190-1)/12)+1,'ZC Curve'!$B$8:$B$107,'ZC Curve'!S$9:S$108,,0))^(1/12)-1</f>
        <v>0</v>
      </c>
      <c r="D190" s="502">
        <f>(1+_xlfn.XLOOKUP(INT(($A190-1)/12)+1,'ZC Curve'!$B$8:$B$107,'ZC Curve'!T$9:T$108,,0))^(1/12)-1</f>
        <v>0</v>
      </c>
      <c r="E190" s="503">
        <f t="shared" si="12"/>
        <v>1</v>
      </c>
      <c r="F190" s="503">
        <f t="shared" si="9"/>
        <v>1</v>
      </c>
      <c r="G190" s="503">
        <f t="shared" si="10"/>
        <v>1</v>
      </c>
      <c r="H190" s="517">
        <f>'Table 4 - Asset Cashflows'!F189</f>
        <v>0</v>
      </c>
      <c r="I190" s="517">
        <f>'Table 4 - Asset Cashflows'!C189</f>
        <v>0</v>
      </c>
    </row>
    <row r="191" spans="1:9" x14ac:dyDescent="0.25">
      <c r="A191" s="43">
        <f t="shared" si="13"/>
        <v>182</v>
      </c>
      <c r="B191" s="502">
        <f>(1+_xlfn.XLOOKUP(INT(($A191-1)/12)+1,'ZC Curve'!$B$8:$B$107,'ZC Curve'!R$9:R$108,,0))^(1/12)-1</f>
        <v>0</v>
      </c>
      <c r="C191" s="502">
        <f>(1+_xlfn.XLOOKUP(INT(($A191-1)/12)+1,'ZC Curve'!$B$8:$B$107,'ZC Curve'!S$9:S$108,,0))^(1/12)-1</f>
        <v>0</v>
      </c>
      <c r="D191" s="502">
        <f>(1+_xlfn.XLOOKUP(INT(($A191-1)/12)+1,'ZC Curve'!$B$8:$B$107,'ZC Curve'!T$9:T$108,,0))^(1/12)-1</f>
        <v>0</v>
      </c>
      <c r="E191" s="503">
        <f t="shared" si="12"/>
        <v>1</v>
      </c>
      <c r="F191" s="503">
        <f t="shared" si="9"/>
        <v>1</v>
      </c>
      <c r="G191" s="503">
        <f t="shared" si="10"/>
        <v>1</v>
      </c>
      <c r="H191" s="517">
        <f>'Table 4 - Asset Cashflows'!F190</f>
        <v>0</v>
      </c>
      <c r="I191" s="517">
        <f>'Table 4 - Asset Cashflows'!C190</f>
        <v>0</v>
      </c>
    </row>
    <row r="192" spans="1:9" x14ac:dyDescent="0.25">
      <c r="A192" s="43">
        <f t="shared" si="13"/>
        <v>183</v>
      </c>
      <c r="B192" s="502">
        <f>(1+_xlfn.XLOOKUP(INT(($A192-1)/12)+1,'ZC Curve'!$B$8:$B$107,'ZC Curve'!R$9:R$108,,0))^(1/12)-1</f>
        <v>0</v>
      </c>
      <c r="C192" s="502">
        <f>(1+_xlfn.XLOOKUP(INT(($A192-1)/12)+1,'ZC Curve'!$B$8:$B$107,'ZC Curve'!S$9:S$108,,0))^(1/12)-1</f>
        <v>0</v>
      </c>
      <c r="D192" s="502">
        <f>(1+_xlfn.XLOOKUP(INT(($A192-1)/12)+1,'ZC Curve'!$B$8:$B$107,'ZC Curve'!T$9:T$108,,0))^(1/12)-1</f>
        <v>0</v>
      </c>
      <c r="E192" s="503">
        <f t="shared" si="12"/>
        <v>1</v>
      </c>
      <c r="F192" s="503">
        <f t="shared" si="9"/>
        <v>1</v>
      </c>
      <c r="G192" s="503">
        <f t="shared" si="10"/>
        <v>1</v>
      </c>
      <c r="H192" s="517">
        <f>'Table 4 - Asset Cashflows'!F191</f>
        <v>0</v>
      </c>
      <c r="I192" s="517">
        <f>'Table 4 - Asset Cashflows'!C191</f>
        <v>0</v>
      </c>
    </row>
    <row r="193" spans="1:9" x14ac:dyDescent="0.25">
      <c r="A193" s="43">
        <f t="shared" si="13"/>
        <v>184</v>
      </c>
      <c r="B193" s="502">
        <f>(1+_xlfn.XLOOKUP(INT(($A193-1)/12)+1,'ZC Curve'!$B$8:$B$107,'ZC Curve'!R$9:R$108,,0))^(1/12)-1</f>
        <v>0</v>
      </c>
      <c r="C193" s="502">
        <f>(1+_xlfn.XLOOKUP(INT(($A193-1)/12)+1,'ZC Curve'!$B$8:$B$107,'ZC Curve'!S$9:S$108,,0))^(1/12)-1</f>
        <v>0</v>
      </c>
      <c r="D193" s="502">
        <f>(1+_xlfn.XLOOKUP(INT(($A193-1)/12)+1,'ZC Curve'!$B$8:$B$107,'ZC Curve'!T$9:T$108,,0))^(1/12)-1</f>
        <v>0</v>
      </c>
      <c r="E193" s="503">
        <f t="shared" si="12"/>
        <v>1</v>
      </c>
      <c r="F193" s="503">
        <f t="shared" si="9"/>
        <v>1</v>
      </c>
      <c r="G193" s="503">
        <f t="shared" si="10"/>
        <v>1</v>
      </c>
      <c r="H193" s="517">
        <f>'Table 4 - Asset Cashflows'!F192</f>
        <v>0</v>
      </c>
      <c r="I193" s="517">
        <f>'Table 4 - Asset Cashflows'!C192</f>
        <v>0</v>
      </c>
    </row>
    <row r="194" spans="1:9" x14ac:dyDescent="0.25">
      <c r="A194" s="43">
        <f t="shared" si="13"/>
        <v>185</v>
      </c>
      <c r="B194" s="502">
        <f>(1+_xlfn.XLOOKUP(INT(($A194-1)/12)+1,'ZC Curve'!$B$8:$B$107,'ZC Curve'!R$9:R$108,,0))^(1/12)-1</f>
        <v>0</v>
      </c>
      <c r="C194" s="502">
        <f>(1+_xlfn.XLOOKUP(INT(($A194-1)/12)+1,'ZC Curve'!$B$8:$B$107,'ZC Curve'!S$9:S$108,,0))^(1/12)-1</f>
        <v>0</v>
      </c>
      <c r="D194" s="502">
        <f>(1+_xlfn.XLOOKUP(INT(($A194-1)/12)+1,'ZC Curve'!$B$8:$B$107,'ZC Curve'!T$9:T$108,,0))^(1/12)-1</f>
        <v>0</v>
      </c>
      <c r="E194" s="503">
        <f t="shared" si="12"/>
        <v>1</v>
      </c>
      <c r="F194" s="503">
        <f t="shared" si="9"/>
        <v>1</v>
      </c>
      <c r="G194" s="503">
        <f t="shared" si="10"/>
        <v>1</v>
      </c>
      <c r="H194" s="517">
        <f>'Table 4 - Asset Cashflows'!F193</f>
        <v>0</v>
      </c>
      <c r="I194" s="517">
        <f>'Table 4 - Asset Cashflows'!C193</f>
        <v>0</v>
      </c>
    </row>
    <row r="195" spans="1:9" x14ac:dyDescent="0.25">
      <c r="A195" s="43">
        <f t="shared" si="13"/>
        <v>186</v>
      </c>
      <c r="B195" s="502">
        <f>(1+_xlfn.XLOOKUP(INT(($A195-1)/12)+1,'ZC Curve'!$B$8:$B$107,'ZC Curve'!R$9:R$108,,0))^(1/12)-1</f>
        <v>0</v>
      </c>
      <c r="C195" s="502">
        <f>(1+_xlfn.XLOOKUP(INT(($A195-1)/12)+1,'ZC Curve'!$B$8:$B$107,'ZC Curve'!S$9:S$108,,0))^(1/12)-1</f>
        <v>0</v>
      </c>
      <c r="D195" s="502">
        <f>(1+_xlfn.XLOOKUP(INT(($A195-1)/12)+1,'ZC Curve'!$B$8:$B$107,'ZC Curve'!T$9:T$108,,0))^(1/12)-1</f>
        <v>0</v>
      </c>
      <c r="E195" s="503">
        <f t="shared" si="12"/>
        <v>1</v>
      </c>
      <c r="F195" s="503">
        <f t="shared" si="9"/>
        <v>1</v>
      </c>
      <c r="G195" s="503">
        <f t="shared" si="10"/>
        <v>1</v>
      </c>
      <c r="H195" s="517">
        <f>'Table 4 - Asset Cashflows'!F194</f>
        <v>0</v>
      </c>
      <c r="I195" s="517">
        <f>'Table 4 - Asset Cashflows'!C194</f>
        <v>0</v>
      </c>
    </row>
    <row r="196" spans="1:9" x14ac:dyDescent="0.25">
      <c r="A196" s="43">
        <f t="shared" si="13"/>
        <v>187</v>
      </c>
      <c r="B196" s="502">
        <f>(1+_xlfn.XLOOKUP(INT(($A196-1)/12)+1,'ZC Curve'!$B$8:$B$107,'ZC Curve'!R$9:R$108,,0))^(1/12)-1</f>
        <v>0</v>
      </c>
      <c r="C196" s="502">
        <f>(1+_xlfn.XLOOKUP(INT(($A196-1)/12)+1,'ZC Curve'!$B$8:$B$107,'ZC Curve'!S$9:S$108,,0))^(1/12)-1</f>
        <v>0</v>
      </c>
      <c r="D196" s="502">
        <f>(1+_xlfn.XLOOKUP(INT(($A196-1)/12)+1,'ZC Curve'!$B$8:$B$107,'ZC Curve'!T$9:T$108,,0))^(1/12)-1</f>
        <v>0</v>
      </c>
      <c r="E196" s="503">
        <f t="shared" si="12"/>
        <v>1</v>
      </c>
      <c r="F196" s="503">
        <f t="shared" si="9"/>
        <v>1</v>
      </c>
      <c r="G196" s="503">
        <f t="shared" si="10"/>
        <v>1</v>
      </c>
      <c r="H196" s="517">
        <f>'Table 4 - Asset Cashflows'!F195</f>
        <v>0</v>
      </c>
      <c r="I196" s="517">
        <f>'Table 4 - Asset Cashflows'!C195</f>
        <v>0</v>
      </c>
    </row>
    <row r="197" spans="1:9" x14ac:dyDescent="0.25">
      <c r="A197" s="43">
        <f t="shared" si="13"/>
        <v>188</v>
      </c>
      <c r="B197" s="502">
        <f>(1+_xlfn.XLOOKUP(INT(($A197-1)/12)+1,'ZC Curve'!$B$8:$B$107,'ZC Curve'!R$9:R$108,,0))^(1/12)-1</f>
        <v>0</v>
      </c>
      <c r="C197" s="502">
        <f>(1+_xlfn.XLOOKUP(INT(($A197-1)/12)+1,'ZC Curve'!$B$8:$B$107,'ZC Curve'!S$9:S$108,,0))^(1/12)-1</f>
        <v>0</v>
      </c>
      <c r="D197" s="502">
        <f>(1+_xlfn.XLOOKUP(INT(($A197-1)/12)+1,'ZC Curve'!$B$8:$B$107,'ZC Curve'!T$9:T$108,,0))^(1/12)-1</f>
        <v>0</v>
      </c>
      <c r="E197" s="503">
        <f t="shared" si="12"/>
        <v>1</v>
      </c>
      <c r="F197" s="503">
        <f t="shared" si="9"/>
        <v>1</v>
      </c>
      <c r="G197" s="503">
        <f t="shared" si="10"/>
        <v>1</v>
      </c>
      <c r="H197" s="517">
        <f>'Table 4 - Asset Cashflows'!F196</f>
        <v>0</v>
      </c>
      <c r="I197" s="517">
        <f>'Table 4 - Asset Cashflows'!C196</f>
        <v>0</v>
      </c>
    </row>
    <row r="198" spans="1:9" x14ac:dyDescent="0.25">
      <c r="A198" s="43">
        <f t="shared" si="13"/>
        <v>189</v>
      </c>
      <c r="B198" s="502">
        <f>(1+_xlfn.XLOOKUP(INT(($A198-1)/12)+1,'ZC Curve'!$B$8:$B$107,'ZC Curve'!R$9:R$108,,0))^(1/12)-1</f>
        <v>0</v>
      </c>
      <c r="C198" s="502">
        <f>(1+_xlfn.XLOOKUP(INT(($A198-1)/12)+1,'ZC Curve'!$B$8:$B$107,'ZC Curve'!S$9:S$108,,0))^(1/12)-1</f>
        <v>0</v>
      </c>
      <c r="D198" s="502">
        <f>(1+_xlfn.XLOOKUP(INT(($A198-1)/12)+1,'ZC Curve'!$B$8:$B$107,'ZC Curve'!T$9:T$108,,0))^(1/12)-1</f>
        <v>0</v>
      </c>
      <c r="E198" s="503">
        <f t="shared" si="12"/>
        <v>1</v>
      </c>
      <c r="F198" s="503">
        <f t="shared" si="9"/>
        <v>1</v>
      </c>
      <c r="G198" s="503">
        <f t="shared" si="10"/>
        <v>1</v>
      </c>
      <c r="H198" s="517">
        <f>'Table 4 - Asset Cashflows'!F197</f>
        <v>0</v>
      </c>
      <c r="I198" s="517">
        <f>'Table 4 - Asset Cashflows'!C197</f>
        <v>0</v>
      </c>
    </row>
    <row r="199" spans="1:9" x14ac:dyDescent="0.25">
      <c r="A199" s="43">
        <f t="shared" si="13"/>
        <v>190</v>
      </c>
      <c r="B199" s="502">
        <f>(1+_xlfn.XLOOKUP(INT(($A199-1)/12)+1,'ZC Curve'!$B$8:$B$107,'ZC Curve'!R$9:R$108,,0))^(1/12)-1</f>
        <v>0</v>
      </c>
      <c r="C199" s="502">
        <f>(1+_xlfn.XLOOKUP(INT(($A199-1)/12)+1,'ZC Curve'!$B$8:$B$107,'ZC Curve'!S$9:S$108,,0))^(1/12)-1</f>
        <v>0</v>
      </c>
      <c r="D199" s="502">
        <f>(1+_xlfn.XLOOKUP(INT(($A199-1)/12)+1,'ZC Curve'!$B$8:$B$107,'ZC Curve'!T$9:T$108,,0))^(1/12)-1</f>
        <v>0</v>
      </c>
      <c r="E199" s="503">
        <f t="shared" si="12"/>
        <v>1</v>
      </c>
      <c r="F199" s="503">
        <f t="shared" si="9"/>
        <v>1</v>
      </c>
      <c r="G199" s="503">
        <f t="shared" si="10"/>
        <v>1</v>
      </c>
      <c r="H199" s="517">
        <f>'Table 4 - Asset Cashflows'!F198</f>
        <v>0</v>
      </c>
      <c r="I199" s="517">
        <f>'Table 4 - Asset Cashflows'!C198</f>
        <v>0</v>
      </c>
    </row>
    <row r="200" spans="1:9" x14ac:dyDescent="0.25">
      <c r="A200" s="43">
        <f t="shared" si="13"/>
        <v>191</v>
      </c>
      <c r="B200" s="502">
        <f>(1+_xlfn.XLOOKUP(INT(($A200-1)/12)+1,'ZC Curve'!$B$8:$B$107,'ZC Curve'!R$9:R$108,,0))^(1/12)-1</f>
        <v>0</v>
      </c>
      <c r="C200" s="502">
        <f>(1+_xlfn.XLOOKUP(INT(($A200-1)/12)+1,'ZC Curve'!$B$8:$B$107,'ZC Curve'!S$9:S$108,,0))^(1/12)-1</f>
        <v>0</v>
      </c>
      <c r="D200" s="502">
        <f>(1+_xlfn.XLOOKUP(INT(($A200-1)/12)+1,'ZC Curve'!$B$8:$B$107,'ZC Curve'!T$9:T$108,,0))^(1/12)-1</f>
        <v>0</v>
      </c>
      <c r="E200" s="503">
        <f t="shared" si="12"/>
        <v>1</v>
      </c>
      <c r="F200" s="503">
        <f t="shared" si="9"/>
        <v>1</v>
      </c>
      <c r="G200" s="503">
        <f t="shared" si="10"/>
        <v>1</v>
      </c>
      <c r="H200" s="517">
        <f>'Table 4 - Asset Cashflows'!F199</f>
        <v>0</v>
      </c>
      <c r="I200" s="517">
        <f>'Table 4 - Asset Cashflows'!C199</f>
        <v>0</v>
      </c>
    </row>
    <row r="201" spans="1:9" x14ac:dyDescent="0.25">
      <c r="A201" s="43">
        <f t="shared" si="13"/>
        <v>192</v>
      </c>
      <c r="B201" s="502">
        <f>(1+_xlfn.XLOOKUP(INT(($A201-1)/12)+1,'ZC Curve'!$B$8:$B$107,'ZC Curve'!R$9:R$108,,0))^(1/12)-1</f>
        <v>0</v>
      </c>
      <c r="C201" s="502">
        <f>(1+_xlfn.XLOOKUP(INT(($A201-1)/12)+1,'ZC Curve'!$B$8:$B$107,'ZC Curve'!S$9:S$108,,0))^(1/12)-1</f>
        <v>0</v>
      </c>
      <c r="D201" s="502">
        <f>(1+_xlfn.XLOOKUP(INT(($A201-1)/12)+1,'ZC Curve'!$B$8:$B$107,'ZC Curve'!T$9:T$108,,0))^(1/12)-1</f>
        <v>0</v>
      </c>
      <c r="E201" s="503">
        <f t="shared" si="12"/>
        <v>1</v>
      </c>
      <c r="F201" s="503">
        <f t="shared" si="9"/>
        <v>1</v>
      </c>
      <c r="G201" s="503">
        <f t="shared" si="10"/>
        <v>1</v>
      </c>
      <c r="H201" s="517">
        <f>'Table 4 - Asset Cashflows'!F200</f>
        <v>0</v>
      </c>
      <c r="I201" s="517">
        <f>'Table 4 - Asset Cashflows'!C200</f>
        <v>0</v>
      </c>
    </row>
    <row r="202" spans="1:9" x14ac:dyDescent="0.25">
      <c r="A202" s="43">
        <f t="shared" si="13"/>
        <v>193</v>
      </c>
      <c r="B202" s="502">
        <f>(1+_xlfn.XLOOKUP(INT(($A202-1)/12)+1,'ZC Curve'!$B$8:$B$107,'ZC Curve'!R$9:R$108,,0))^(1/12)-1</f>
        <v>0</v>
      </c>
      <c r="C202" s="502">
        <f>(1+_xlfn.XLOOKUP(INT(($A202-1)/12)+1,'ZC Curve'!$B$8:$B$107,'ZC Curve'!S$9:S$108,,0))^(1/12)-1</f>
        <v>0</v>
      </c>
      <c r="D202" s="502">
        <f>(1+_xlfn.XLOOKUP(INT(($A202-1)/12)+1,'ZC Curve'!$B$8:$B$107,'ZC Curve'!T$9:T$108,,0))^(1/12)-1</f>
        <v>0</v>
      </c>
      <c r="E202" s="503">
        <f t="shared" si="12"/>
        <v>1</v>
      </c>
      <c r="F202" s="503">
        <f t="shared" si="9"/>
        <v>1</v>
      </c>
      <c r="G202" s="503">
        <f t="shared" si="10"/>
        <v>1</v>
      </c>
      <c r="H202" s="517">
        <f>'Table 4 - Asset Cashflows'!F201</f>
        <v>0</v>
      </c>
      <c r="I202" s="517">
        <f>'Table 4 - Asset Cashflows'!C201</f>
        <v>0</v>
      </c>
    </row>
    <row r="203" spans="1:9" x14ac:dyDescent="0.25">
      <c r="A203" s="43">
        <f t="shared" si="13"/>
        <v>194</v>
      </c>
      <c r="B203" s="502">
        <f>(1+_xlfn.XLOOKUP(INT(($A203-1)/12)+1,'ZC Curve'!$B$8:$B$107,'ZC Curve'!R$9:R$108,,0))^(1/12)-1</f>
        <v>0</v>
      </c>
      <c r="C203" s="502">
        <f>(1+_xlfn.XLOOKUP(INT(($A203-1)/12)+1,'ZC Curve'!$B$8:$B$107,'ZC Curve'!S$9:S$108,,0))^(1/12)-1</f>
        <v>0</v>
      </c>
      <c r="D203" s="502">
        <f>(1+_xlfn.XLOOKUP(INT(($A203-1)/12)+1,'ZC Curve'!$B$8:$B$107,'ZC Curve'!T$9:T$108,,0))^(1/12)-1</f>
        <v>0</v>
      </c>
      <c r="E203" s="503">
        <f t="shared" si="12"/>
        <v>1</v>
      </c>
      <c r="F203" s="503">
        <f t="shared" ref="F203:F266" si="14">F202/(1+C203)</f>
        <v>1</v>
      </c>
      <c r="G203" s="503">
        <f t="shared" ref="G203:G266" si="15">G202/(1+D203)</f>
        <v>1</v>
      </c>
      <c r="H203" s="517">
        <f>'Table 4 - Asset Cashflows'!F202</f>
        <v>0</v>
      </c>
      <c r="I203" s="517">
        <f>'Table 4 - Asset Cashflows'!C202</f>
        <v>0</v>
      </c>
    </row>
    <row r="204" spans="1:9" x14ac:dyDescent="0.25">
      <c r="A204" s="43">
        <f t="shared" si="13"/>
        <v>195</v>
      </c>
      <c r="B204" s="502">
        <f>(1+_xlfn.XLOOKUP(INT(($A204-1)/12)+1,'ZC Curve'!$B$8:$B$107,'ZC Curve'!R$9:R$108,,0))^(1/12)-1</f>
        <v>0</v>
      </c>
      <c r="C204" s="502">
        <f>(1+_xlfn.XLOOKUP(INT(($A204-1)/12)+1,'ZC Curve'!$B$8:$B$107,'ZC Curve'!S$9:S$108,,0))^(1/12)-1</f>
        <v>0</v>
      </c>
      <c r="D204" s="502">
        <f>(1+_xlfn.XLOOKUP(INT(($A204-1)/12)+1,'ZC Curve'!$B$8:$B$107,'ZC Curve'!T$9:T$108,,0))^(1/12)-1</f>
        <v>0</v>
      </c>
      <c r="E204" s="503">
        <f t="shared" ref="E204:E267" si="16">E203/(1+B204)</f>
        <v>1</v>
      </c>
      <c r="F204" s="503">
        <f t="shared" si="14"/>
        <v>1</v>
      </c>
      <c r="G204" s="503">
        <f t="shared" si="15"/>
        <v>1</v>
      </c>
      <c r="H204" s="517">
        <f>'Table 4 - Asset Cashflows'!F203</f>
        <v>0</v>
      </c>
      <c r="I204" s="517">
        <f>'Table 4 - Asset Cashflows'!C203</f>
        <v>0</v>
      </c>
    </row>
    <row r="205" spans="1:9" x14ac:dyDescent="0.25">
      <c r="A205" s="43">
        <f t="shared" si="13"/>
        <v>196</v>
      </c>
      <c r="B205" s="502">
        <f>(1+_xlfn.XLOOKUP(INT(($A205-1)/12)+1,'ZC Curve'!$B$8:$B$107,'ZC Curve'!R$9:R$108,,0))^(1/12)-1</f>
        <v>0</v>
      </c>
      <c r="C205" s="502">
        <f>(1+_xlfn.XLOOKUP(INT(($A205-1)/12)+1,'ZC Curve'!$B$8:$B$107,'ZC Curve'!S$9:S$108,,0))^(1/12)-1</f>
        <v>0</v>
      </c>
      <c r="D205" s="502">
        <f>(1+_xlfn.XLOOKUP(INT(($A205-1)/12)+1,'ZC Curve'!$B$8:$B$107,'ZC Curve'!T$9:T$108,,0))^(1/12)-1</f>
        <v>0</v>
      </c>
      <c r="E205" s="503">
        <f t="shared" si="16"/>
        <v>1</v>
      </c>
      <c r="F205" s="503">
        <f t="shared" si="14"/>
        <v>1</v>
      </c>
      <c r="G205" s="503">
        <f t="shared" si="15"/>
        <v>1</v>
      </c>
      <c r="H205" s="517">
        <f>'Table 4 - Asset Cashflows'!F204</f>
        <v>0</v>
      </c>
      <c r="I205" s="517">
        <f>'Table 4 - Asset Cashflows'!C204</f>
        <v>0</v>
      </c>
    </row>
    <row r="206" spans="1:9" x14ac:dyDescent="0.25">
      <c r="A206" s="43">
        <f t="shared" si="13"/>
        <v>197</v>
      </c>
      <c r="B206" s="502">
        <f>(1+_xlfn.XLOOKUP(INT(($A206-1)/12)+1,'ZC Curve'!$B$8:$B$107,'ZC Curve'!R$9:R$108,,0))^(1/12)-1</f>
        <v>0</v>
      </c>
      <c r="C206" s="502">
        <f>(1+_xlfn.XLOOKUP(INT(($A206-1)/12)+1,'ZC Curve'!$B$8:$B$107,'ZC Curve'!S$9:S$108,,0))^(1/12)-1</f>
        <v>0</v>
      </c>
      <c r="D206" s="502">
        <f>(1+_xlfn.XLOOKUP(INT(($A206-1)/12)+1,'ZC Curve'!$B$8:$B$107,'ZC Curve'!T$9:T$108,,0))^(1/12)-1</f>
        <v>0</v>
      </c>
      <c r="E206" s="503">
        <f t="shared" si="16"/>
        <v>1</v>
      </c>
      <c r="F206" s="503">
        <f t="shared" si="14"/>
        <v>1</v>
      </c>
      <c r="G206" s="503">
        <f t="shared" si="15"/>
        <v>1</v>
      </c>
      <c r="H206" s="517">
        <f>'Table 4 - Asset Cashflows'!F205</f>
        <v>0</v>
      </c>
      <c r="I206" s="517">
        <f>'Table 4 - Asset Cashflows'!C205</f>
        <v>0</v>
      </c>
    </row>
    <row r="207" spans="1:9" x14ac:dyDescent="0.25">
      <c r="A207" s="43">
        <f t="shared" si="13"/>
        <v>198</v>
      </c>
      <c r="B207" s="502">
        <f>(1+_xlfn.XLOOKUP(INT(($A207-1)/12)+1,'ZC Curve'!$B$8:$B$107,'ZC Curve'!R$9:R$108,,0))^(1/12)-1</f>
        <v>0</v>
      </c>
      <c r="C207" s="502">
        <f>(1+_xlfn.XLOOKUP(INT(($A207-1)/12)+1,'ZC Curve'!$B$8:$B$107,'ZC Curve'!S$9:S$108,,0))^(1/12)-1</f>
        <v>0</v>
      </c>
      <c r="D207" s="502">
        <f>(1+_xlfn.XLOOKUP(INT(($A207-1)/12)+1,'ZC Curve'!$B$8:$B$107,'ZC Curve'!T$9:T$108,,0))^(1/12)-1</f>
        <v>0</v>
      </c>
      <c r="E207" s="503">
        <f t="shared" si="16"/>
        <v>1</v>
      </c>
      <c r="F207" s="503">
        <f t="shared" si="14"/>
        <v>1</v>
      </c>
      <c r="G207" s="503">
        <f t="shared" si="15"/>
        <v>1</v>
      </c>
      <c r="H207" s="517">
        <f>'Table 4 - Asset Cashflows'!F206</f>
        <v>0</v>
      </c>
      <c r="I207" s="517">
        <f>'Table 4 - Asset Cashflows'!C206</f>
        <v>0</v>
      </c>
    </row>
    <row r="208" spans="1:9" x14ac:dyDescent="0.25">
      <c r="A208" s="43">
        <f t="shared" si="13"/>
        <v>199</v>
      </c>
      <c r="B208" s="502">
        <f>(1+_xlfn.XLOOKUP(INT(($A208-1)/12)+1,'ZC Curve'!$B$8:$B$107,'ZC Curve'!R$9:R$108,,0))^(1/12)-1</f>
        <v>0</v>
      </c>
      <c r="C208" s="502">
        <f>(1+_xlfn.XLOOKUP(INT(($A208-1)/12)+1,'ZC Curve'!$B$8:$B$107,'ZC Curve'!S$9:S$108,,0))^(1/12)-1</f>
        <v>0</v>
      </c>
      <c r="D208" s="502">
        <f>(1+_xlfn.XLOOKUP(INT(($A208-1)/12)+1,'ZC Curve'!$B$8:$B$107,'ZC Curve'!T$9:T$108,,0))^(1/12)-1</f>
        <v>0</v>
      </c>
      <c r="E208" s="503">
        <f t="shared" si="16"/>
        <v>1</v>
      </c>
      <c r="F208" s="503">
        <f t="shared" si="14"/>
        <v>1</v>
      </c>
      <c r="G208" s="503">
        <f t="shared" si="15"/>
        <v>1</v>
      </c>
      <c r="H208" s="517">
        <f>'Table 4 - Asset Cashflows'!F207</f>
        <v>0</v>
      </c>
      <c r="I208" s="517">
        <f>'Table 4 - Asset Cashflows'!C207</f>
        <v>0</v>
      </c>
    </row>
    <row r="209" spans="1:9" x14ac:dyDescent="0.25">
      <c r="A209" s="43">
        <f t="shared" si="13"/>
        <v>200</v>
      </c>
      <c r="B209" s="502">
        <f>(1+_xlfn.XLOOKUP(INT(($A209-1)/12)+1,'ZC Curve'!$B$8:$B$107,'ZC Curve'!R$9:R$108,,0))^(1/12)-1</f>
        <v>0</v>
      </c>
      <c r="C209" s="502">
        <f>(1+_xlfn.XLOOKUP(INT(($A209-1)/12)+1,'ZC Curve'!$B$8:$B$107,'ZC Curve'!S$9:S$108,,0))^(1/12)-1</f>
        <v>0</v>
      </c>
      <c r="D209" s="502">
        <f>(1+_xlfn.XLOOKUP(INT(($A209-1)/12)+1,'ZC Curve'!$B$8:$B$107,'ZC Curve'!T$9:T$108,,0))^(1/12)-1</f>
        <v>0</v>
      </c>
      <c r="E209" s="503">
        <f t="shared" si="16"/>
        <v>1</v>
      </c>
      <c r="F209" s="503">
        <f t="shared" si="14"/>
        <v>1</v>
      </c>
      <c r="G209" s="503">
        <f t="shared" si="15"/>
        <v>1</v>
      </c>
      <c r="H209" s="517">
        <f>'Table 4 - Asset Cashflows'!F208</f>
        <v>0</v>
      </c>
      <c r="I209" s="517">
        <f>'Table 4 - Asset Cashflows'!C208</f>
        <v>0</v>
      </c>
    </row>
    <row r="210" spans="1:9" x14ac:dyDescent="0.25">
      <c r="A210" s="43">
        <f t="shared" si="13"/>
        <v>201</v>
      </c>
      <c r="B210" s="502">
        <f>(1+_xlfn.XLOOKUP(INT(($A210-1)/12)+1,'ZC Curve'!$B$8:$B$107,'ZC Curve'!R$9:R$108,,0))^(1/12)-1</f>
        <v>0</v>
      </c>
      <c r="C210" s="502">
        <f>(1+_xlfn.XLOOKUP(INT(($A210-1)/12)+1,'ZC Curve'!$B$8:$B$107,'ZC Curve'!S$9:S$108,,0))^(1/12)-1</f>
        <v>0</v>
      </c>
      <c r="D210" s="502">
        <f>(1+_xlfn.XLOOKUP(INT(($A210-1)/12)+1,'ZC Curve'!$B$8:$B$107,'ZC Curve'!T$9:T$108,,0))^(1/12)-1</f>
        <v>0</v>
      </c>
      <c r="E210" s="503">
        <f t="shared" si="16"/>
        <v>1</v>
      </c>
      <c r="F210" s="503">
        <f t="shared" si="14"/>
        <v>1</v>
      </c>
      <c r="G210" s="503">
        <f t="shared" si="15"/>
        <v>1</v>
      </c>
      <c r="H210" s="517">
        <f>'Table 4 - Asset Cashflows'!F209</f>
        <v>0</v>
      </c>
      <c r="I210" s="517">
        <f>'Table 4 - Asset Cashflows'!C209</f>
        <v>0</v>
      </c>
    </row>
    <row r="211" spans="1:9" x14ac:dyDescent="0.25">
      <c r="A211" s="43">
        <f t="shared" si="13"/>
        <v>202</v>
      </c>
      <c r="B211" s="502">
        <f>(1+_xlfn.XLOOKUP(INT(($A211-1)/12)+1,'ZC Curve'!$B$8:$B$107,'ZC Curve'!R$9:R$108,,0))^(1/12)-1</f>
        <v>0</v>
      </c>
      <c r="C211" s="502">
        <f>(1+_xlfn.XLOOKUP(INT(($A211-1)/12)+1,'ZC Curve'!$B$8:$B$107,'ZC Curve'!S$9:S$108,,0))^(1/12)-1</f>
        <v>0</v>
      </c>
      <c r="D211" s="502">
        <f>(1+_xlfn.XLOOKUP(INT(($A211-1)/12)+1,'ZC Curve'!$B$8:$B$107,'ZC Curve'!T$9:T$108,,0))^(1/12)-1</f>
        <v>0</v>
      </c>
      <c r="E211" s="503">
        <f t="shared" si="16"/>
        <v>1</v>
      </c>
      <c r="F211" s="503">
        <f t="shared" si="14"/>
        <v>1</v>
      </c>
      <c r="G211" s="503">
        <f t="shared" si="15"/>
        <v>1</v>
      </c>
      <c r="H211" s="517">
        <f>'Table 4 - Asset Cashflows'!F210</f>
        <v>0</v>
      </c>
      <c r="I211" s="517">
        <f>'Table 4 - Asset Cashflows'!C210</f>
        <v>0</v>
      </c>
    </row>
    <row r="212" spans="1:9" x14ac:dyDescent="0.25">
      <c r="A212" s="43">
        <f t="shared" si="13"/>
        <v>203</v>
      </c>
      <c r="B212" s="502">
        <f>(1+_xlfn.XLOOKUP(INT(($A212-1)/12)+1,'ZC Curve'!$B$8:$B$107,'ZC Curve'!R$9:R$108,,0))^(1/12)-1</f>
        <v>0</v>
      </c>
      <c r="C212" s="502">
        <f>(1+_xlfn.XLOOKUP(INT(($A212-1)/12)+1,'ZC Curve'!$B$8:$B$107,'ZC Curve'!S$9:S$108,,0))^(1/12)-1</f>
        <v>0</v>
      </c>
      <c r="D212" s="502">
        <f>(1+_xlfn.XLOOKUP(INT(($A212-1)/12)+1,'ZC Curve'!$B$8:$B$107,'ZC Curve'!T$9:T$108,,0))^(1/12)-1</f>
        <v>0</v>
      </c>
      <c r="E212" s="503">
        <f t="shared" si="16"/>
        <v>1</v>
      </c>
      <c r="F212" s="503">
        <f t="shared" si="14"/>
        <v>1</v>
      </c>
      <c r="G212" s="503">
        <f t="shared" si="15"/>
        <v>1</v>
      </c>
      <c r="H212" s="517">
        <f>'Table 4 - Asset Cashflows'!F211</f>
        <v>0</v>
      </c>
      <c r="I212" s="517">
        <f>'Table 4 - Asset Cashflows'!C211</f>
        <v>0</v>
      </c>
    </row>
    <row r="213" spans="1:9" x14ac:dyDescent="0.25">
      <c r="A213" s="43">
        <f t="shared" si="13"/>
        <v>204</v>
      </c>
      <c r="B213" s="502">
        <f>(1+_xlfn.XLOOKUP(INT(($A213-1)/12)+1,'ZC Curve'!$B$8:$B$107,'ZC Curve'!R$9:R$108,,0))^(1/12)-1</f>
        <v>0</v>
      </c>
      <c r="C213" s="502">
        <f>(1+_xlfn.XLOOKUP(INT(($A213-1)/12)+1,'ZC Curve'!$B$8:$B$107,'ZC Curve'!S$9:S$108,,0))^(1/12)-1</f>
        <v>0</v>
      </c>
      <c r="D213" s="502">
        <f>(1+_xlfn.XLOOKUP(INT(($A213-1)/12)+1,'ZC Curve'!$B$8:$B$107,'ZC Curve'!T$9:T$108,,0))^(1/12)-1</f>
        <v>0</v>
      </c>
      <c r="E213" s="503">
        <f t="shared" si="16"/>
        <v>1</v>
      </c>
      <c r="F213" s="503">
        <f t="shared" si="14"/>
        <v>1</v>
      </c>
      <c r="G213" s="503">
        <f t="shared" si="15"/>
        <v>1</v>
      </c>
      <c r="H213" s="517">
        <f>'Table 4 - Asset Cashflows'!F212</f>
        <v>0</v>
      </c>
      <c r="I213" s="517">
        <f>'Table 4 - Asset Cashflows'!C212</f>
        <v>0</v>
      </c>
    </row>
    <row r="214" spans="1:9" x14ac:dyDescent="0.25">
      <c r="A214" s="43">
        <f t="shared" si="13"/>
        <v>205</v>
      </c>
      <c r="B214" s="502">
        <f>(1+_xlfn.XLOOKUP(INT(($A214-1)/12)+1,'ZC Curve'!$B$8:$B$107,'ZC Curve'!R$9:R$108,,0))^(1/12)-1</f>
        <v>0</v>
      </c>
      <c r="C214" s="502">
        <f>(1+_xlfn.XLOOKUP(INT(($A214-1)/12)+1,'ZC Curve'!$B$8:$B$107,'ZC Curve'!S$9:S$108,,0))^(1/12)-1</f>
        <v>0</v>
      </c>
      <c r="D214" s="502">
        <f>(1+_xlfn.XLOOKUP(INT(($A214-1)/12)+1,'ZC Curve'!$B$8:$B$107,'ZC Curve'!T$9:T$108,,0))^(1/12)-1</f>
        <v>0</v>
      </c>
      <c r="E214" s="503">
        <f t="shared" si="16"/>
        <v>1</v>
      </c>
      <c r="F214" s="503">
        <f t="shared" si="14"/>
        <v>1</v>
      </c>
      <c r="G214" s="503">
        <f t="shared" si="15"/>
        <v>1</v>
      </c>
      <c r="H214" s="517">
        <f>'Table 4 - Asset Cashflows'!F213</f>
        <v>0</v>
      </c>
      <c r="I214" s="517">
        <f>'Table 4 - Asset Cashflows'!C213</f>
        <v>0</v>
      </c>
    </row>
    <row r="215" spans="1:9" x14ac:dyDescent="0.25">
      <c r="A215" s="43">
        <f t="shared" ref="A215:A278" si="17">A214+1</f>
        <v>206</v>
      </c>
      <c r="B215" s="502">
        <f>(1+_xlfn.XLOOKUP(INT(($A215-1)/12)+1,'ZC Curve'!$B$8:$B$107,'ZC Curve'!R$9:R$108,,0))^(1/12)-1</f>
        <v>0</v>
      </c>
      <c r="C215" s="502">
        <f>(1+_xlfn.XLOOKUP(INT(($A215-1)/12)+1,'ZC Curve'!$B$8:$B$107,'ZC Curve'!S$9:S$108,,0))^(1/12)-1</f>
        <v>0</v>
      </c>
      <c r="D215" s="502">
        <f>(1+_xlfn.XLOOKUP(INT(($A215-1)/12)+1,'ZC Curve'!$B$8:$B$107,'ZC Curve'!T$9:T$108,,0))^(1/12)-1</f>
        <v>0</v>
      </c>
      <c r="E215" s="503">
        <f t="shared" si="16"/>
        <v>1</v>
      </c>
      <c r="F215" s="503">
        <f t="shared" si="14"/>
        <v>1</v>
      </c>
      <c r="G215" s="503">
        <f t="shared" si="15"/>
        <v>1</v>
      </c>
      <c r="H215" s="517">
        <f>'Table 4 - Asset Cashflows'!F214</f>
        <v>0</v>
      </c>
      <c r="I215" s="517">
        <f>'Table 4 - Asset Cashflows'!C214</f>
        <v>0</v>
      </c>
    </row>
    <row r="216" spans="1:9" x14ac:dyDescent="0.25">
      <c r="A216" s="43">
        <f t="shared" si="17"/>
        <v>207</v>
      </c>
      <c r="B216" s="502">
        <f>(1+_xlfn.XLOOKUP(INT(($A216-1)/12)+1,'ZC Curve'!$B$8:$B$107,'ZC Curve'!R$9:R$108,,0))^(1/12)-1</f>
        <v>0</v>
      </c>
      <c r="C216" s="502">
        <f>(1+_xlfn.XLOOKUP(INT(($A216-1)/12)+1,'ZC Curve'!$B$8:$B$107,'ZC Curve'!S$9:S$108,,0))^(1/12)-1</f>
        <v>0</v>
      </c>
      <c r="D216" s="502">
        <f>(1+_xlfn.XLOOKUP(INT(($A216-1)/12)+1,'ZC Curve'!$B$8:$B$107,'ZC Curve'!T$9:T$108,,0))^(1/12)-1</f>
        <v>0</v>
      </c>
      <c r="E216" s="503">
        <f t="shared" si="16"/>
        <v>1</v>
      </c>
      <c r="F216" s="503">
        <f t="shared" si="14"/>
        <v>1</v>
      </c>
      <c r="G216" s="503">
        <f t="shared" si="15"/>
        <v>1</v>
      </c>
      <c r="H216" s="517">
        <f>'Table 4 - Asset Cashflows'!F215</f>
        <v>0</v>
      </c>
      <c r="I216" s="517">
        <f>'Table 4 - Asset Cashflows'!C215</f>
        <v>0</v>
      </c>
    </row>
    <row r="217" spans="1:9" x14ac:dyDescent="0.25">
      <c r="A217" s="43">
        <f t="shared" si="17"/>
        <v>208</v>
      </c>
      <c r="B217" s="502">
        <f>(1+_xlfn.XLOOKUP(INT(($A217-1)/12)+1,'ZC Curve'!$B$8:$B$107,'ZC Curve'!R$9:R$108,,0))^(1/12)-1</f>
        <v>0</v>
      </c>
      <c r="C217" s="502">
        <f>(1+_xlfn.XLOOKUP(INT(($A217-1)/12)+1,'ZC Curve'!$B$8:$B$107,'ZC Curve'!S$9:S$108,,0))^(1/12)-1</f>
        <v>0</v>
      </c>
      <c r="D217" s="502">
        <f>(1+_xlfn.XLOOKUP(INT(($A217-1)/12)+1,'ZC Curve'!$B$8:$B$107,'ZC Curve'!T$9:T$108,,0))^(1/12)-1</f>
        <v>0</v>
      </c>
      <c r="E217" s="503">
        <f t="shared" si="16"/>
        <v>1</v>
      </c>
      <c r="F217" s="503">
        <f t="shared" si="14"/>
        <v>1</v>
      </c>
      <c r="G217" s="503">
        <f t="shared" si="15"/>
        <v>1</v>
      </c>
      <c r="H217" s="517">
        <f>'Table 4 - Asset Cashflows'!F216</f>
        <v>0</v>
      </c>
      <c r="I217" s="517">
        <f>'Table 4 - Asset Cashflows'!C216</f>
        <v>0</v>
      </c>
    </row>
    <row r="218" spans="1:9" x14ac:dyDescent="0.25">
      <c r="A218" s="43">
        <f t="shared" si="17"/>
        <v>209</v>
      </c>
      <c r="B218" s="502">
        <f>(1+_xlfn.XLOOKUP(INT(($A218-1)/12)+1,'ZC Curve'!$B$8:$B$107,'ZC Curve'!R$9:R$108,,0))^(1/12)-1</f>
        <v>0</v>
      </c>
      <c r="C218" s="502">
        <f>(1+_xlfn.XLOOKUP(INT(($A218-1)/12)+1,'ZC Curve'!$B$8:$B$107,'ZC Curve'!S$9:S$108,,0))^(1/12)-1</f>
        <v>0</v>
      </c>
      <c r="D218" s="502">
        <f>(1+_xlfn.XLOOKUP(INT(($A218-1)/12)+1,'ZC Curve'!$B$8:$B$107,'ZC Curve'!T$9:T$108,,0))^(1/12)-1</f>
        <v>0</v>
      </c>
      <c r="E218" s="503">
        <f t="shared" si="16"/>
        <v>1</v>
      </c>
      <c r="F218" s="503">
        <f t="shared" si="14"/>
        <v>1</v>
      </c>
      <c r="G218" s="503">
        <f t="shared" si="15"/>
        <v>1</v>
      </c>
      <c r="H218" s="517">
        <f>'Table 4 - Asset Cashflows'!F217</f>
        <v>0</v>
      </c>
      <c r="I218" s="517">
        <f>'Table 4 - Asset Cashflows'!C217</f>
        <v>0</v>
      </c>
    </row>
    <row r="219" spans="1:9" x14ac:dyDescent="0.25">
      <c r="A219" s="43">
        <f t="shared" si="17"/>
        <v>210</v>
      </c>
      <c r="B219" s="502">
        <f>(1+_xlfn.XLOOKUP(INT(($A219-1)/12)+1,'ZC Curve'!$B$8:$B$107,'ZC Curve'!R$9:R$108,,0))^(1/12)-1</f>
        <v>0</v>
      </c>
      <c r="C219" s="502">
        <f>(1+_xlfn.XLOOKUP(INT(($A219-1)/12)+1,'ZC Curve'!$B$8:$B$107,'ZC Curve'!S$9:S$108,,0))^(1/12)-1</f>
        <v>0</v>
      </c>
      <c r="D219" s="502">
        <f>(1+_xlfn.XLOOKUP(INT(($A219-1)/12)+1,'ZC Curve'!$B$8:$B$107,'ZC Curve'!T$9:T$108,,0))^(1/12)-1</f>
        <v>0</v>
      </c>
      <c r="E219" s="503">
        <f t="shared" si="16"/>
        <v>1</v>
      </c>
      <c r="F219" s="503">
        <f t="shared" si="14"/>
        <v>1</v>
      </c>
      <c r="G219" s="503">
        <f t="shared" si="15"/>
        <v>1</v>
      </c>
      <c r="H219" s="517">
        <f>'Table 4 - Asset Cashflows'!F218</f>
        <v>0</v>
      </c>
      <c r="I219" s="517">
        <f>'Table 4 - Asset Cashflows'!C218</f>
        <v>0</v>
      </c>
    </row>
    <row r="220" spans="1:9" x14ac:dyDescent="0.25">
      <c r="A220" s="43">
        <f t="shared" si="17"/>
        <v>211</v>
      </c>
      <c r="B220" s="502">
        <f>(1+_xlfn.XLOOKUP(INT(($A220-1)/12)+1,'ZC Curve'!$B$8:$B$107,'ZC Curve'!R$9:R$108,,0))^(1/12)-1</f>
        <v>0</v>
      </c>
      <c r="C220" s="502">
        <f>(1+_xlfn.XLOOKUP(INT(($A220-1)/12)+1,'ZC Curve'!$B$8:$B$107,'ZC Curve'!S$9:S$108,,0))^(1/12)-1</f>
        <v>0</v>
      </c>
      <c r="D220" s="502">
        <f>(1+_xlfn.XLOOKUP(INT(($A220-1)/12)+1,'ZC Curve'!$B$8:$B$107,'ZC Curve'!T$9:T$108,,0))^(1/12)-1</f>
        <v>0</v>
      </c>
      <c r="E220" s="503">
        <f t="shared" si="16"/>
        <v>1</v>
      </c>
      <c r="F220" s="503">
        <f t="shared" si="14"/>
        <v>1</v>
      </c>
      <c r="G220" s="503">
        <f t="shared" si="15"/>
        <v>1</v>
      </c>
      <c r="H220" s="517">
        <f>'Table 4 - Asset Cashflows'!F219</f>
        <v>0</v>
      </c>
      <c r="I220" s="517">
        <f>'Table 4 - Asset Cashflows'!C219</f>
        <v>0</v>
      </c>
    </row>
    <row r="221" spans="1:9" x14ac:dyDescent="0.25">
      <c r="A221" s="43">
        <f t="shared" si="17"/>
        <v>212</v>
      </c>
      <c r="B221" s="502">
        <f>(1+_xlfn.XLOOKUP(INT(($A221-1)/12)+1,'ZC Curve'!$B$8:$B$107,'ZC Curve'!R$9:R$108,,0))^(1/12)-1</f>
        <v>0</v>
      </c>
      <c r="C221" s="502">
        <f>(1+_xlfn.XLOOKUP(INT(($A221-1)/12)+1,'ZC Curve'!$B$8:$B$107,'ZC Curve'!S$9:S$108,,0))^(1/12)-1</f>
        <v>0</v>
      </c>
      <c r="D221" s="502">
        <f>(1+_xlfn.XLOOKUP(INT(($A221-1)/12)+1,'ZC Curve'!$B$8:$B$107,'ZC Curve'!T$9:T$108,,0))^(1/12)-1</f>
        <v>0</v>
      </c>
      <c r="E221" s="503">
        <f t="shared" si="16"/>
        <v>1</v>
      </c>
      <c r="F221" s="503">
        <f t="shared" si="14"/>
        <v>1</v>
      </c>
      <c r="G221" s="503">
        <f t="shared" si="15"/>
        <v>1</v>
      </c>
      <c r="H221" s="517">
        <f>'Table 4 - Asset Cashflows'!F220</f>
        <v>0</v>
      </c>
      <c r="I221" s="517">
        <f>'Table 4 - Asset Cashflows'!C220</f>
        <v>0</v>
      </c>
    </row>
    <row r="222" spans="1:9" x14ac:dyDescent="0.25">
      <c r="A222" s="43">
        <f t="shared" si="17"/>
        <v>213</v>
      </c>
      <c r="B222" s="502">
        <f>(1+_xlfn.XLOOKUP(INT(($A222-1)/12)+1,'ZC Curve'!$B$8:$B$107,'ZC Curve'!R$9:R$108,,0))^(1/12)-1</f>
        <v>0</v>
      </c>
      <c r="C222" s="502">
        <f>(1+_xlfn.XLOOKUP(INT(($A222-1)/12)+1,'ZC Curve'!$B$8:$B$107,'ZC Curve'!S$9:S$108,,0))^(1/12)-1</f>
        <v>0</v>
      </c>
      <c r="D222" s="502">
        <f>(1+_xlfn.XLOOKUP(INT(($A222-1)/12)+1,'ZC Curve'!$B$8:$B$107,'ZC Curve'!T$9:T$108,,0))^(1/12)-1</f>
        <v>0</v>
      </c>
      <c r="E222" s="503">
        <f t="shared" si="16"/>
        <v>1</v>
      </c>
      <c r="F222" s="503">
        <f t="shared" si="14"/>
        <v>1</v>
      </c>
      <c r="G222" s="503">
        <f t="shared" si="15"/>
        <v>1</v>
      </c>
      <c r="H222" s="517">
        <f>'Table 4 - Asset Cashflows'!F221</f>
        <v>0</v>
      </c>
      <c r="I222" s="517">
        <f>'Table 4 - Asset Cashflows'!C221</f>
        <v>0</v>
      </c>
    </row>
    <row r="223" spans="1:9" x14ac:dyDescent="0.25">
      <c r="A223" s="43">
        <f t="shared" si="17"/>
        <v>214</v>
      </c>
      <c r="B223" s="502">
        <f>(1+_xlfn.XLOOKUP(INT(($A223-1)/12)+1,'ZC Curve'!$B$8:$B$107,'ZC Curve'!R$9:R$108,,0))^(1/12)-1</f>
        <v>0</v>
      </c>
      <c r="C223" s="502">
        <f>(1+_xlfn.XLOOKUP(INT(($A223-1)/12)+1,'ZC Curve'!$B$8:$B$107,'ZC Curve'!S$9:S$108,,0))^(1/12)-1</f>
        <v>0</v>
      </c>
      <c r="D223" s="502">
        <f>(1+_xlfn.XLOOKUP(INT(($A223-1)/12)+1,'ZC Curve'!$B$8:$B$107,'ZC Curve'!T$9:T$108,,0))^(1/12)-1</f>
        <v>0</v>
      </c>
      <c r="E223" s="503">
        <f t="shared" si="16"/>
        <v>1</v>
      </c>
      <c r="F223" s="503">
        <f t="shared" si="14"/>
        <v>1</v>
      </c>
      <c r="G223" s="503">
        <f t="shared" si="15"/>
        <v>1</v>
      </c>
      <c r="H223" s="517">
        <f>'Table 4 - Asset Cashflows'!F222</f>
        <v>0</v>
      </c>
      <c r="I223" s="517">
        <f>'Table 4 - Asset Cashflows'!C222</f>
        <v>0</v>
      </c>
    </row>
    <row r="224" spans="1:9" x14ac:dyDescent="0.25">
      <c r="A224" s="43">
        <f t="shared" si="17"/>
        <v>215</v>
      </c>
      <c r="B224" s="502">
        <f>(1+_xlfn.XLOOKUP(INT(($A224-1)/12)+1,'ZC Curve'!$B$8:$B$107,'ZC Curve'!R$9:R$108,,0))^(1/12)-1</f>
        <v>0</v>
      </c>
      <c r="C224" s="502">
        <f>(1+_xlfn.XLOOKUP(INT(($A224-1)/12)+1,'ZC Curve'!$B$8:$B$107,'ZC Curve'!S$9:S$108,,0))^(1/12)-1</f>
        <v>0</v>
      </c>
      <c r="D224" s="502">
        <f>(1+_xlfn.XLOOKUP(INT(($A224-1)/12)+1,'ZC Curve'!$B$8:$B$107,'ZC Curve'!T$9:T$108,,0))^(1/12)-1</f>
        <v>0</v>
      </c>
      <c r="E224" s="503">
        <f t="shared" si="16"/>
        <v>1</v>
      </c>
      <c r="F224" s="503">
        <f t="shared" si="14"/>
        <v>1</v>
      </c>
      <c r="G224" s="503">
        <f t="shared" si="15"/>
        <v>1</v>
      </c>
      <c r="H224" s="517">
        <f>'Table 4 - Asset Cashflows'!F223</f>
        <v>0</v>
      </c>
      <c r="I224" s="517">
        <f>'Table 4 - Asset Cashflows'!C223</f>
        <v>0</v>
      </c>
    </row>
    <row r="225" spans="1:9" x14ac:dyDescent="0.25">
      <c r="A225" s="43">
        <f t="shared" si="17"/>
        <v>216</v>
      </c>
      <c r="B225" s="502">
        <f>(1+_xlfn.XLOOKUP(INT(($A225-1)/12)+1,'ZC Curve'!$B$8:$B$107,'ZC Curve'!R$9:R$108,,0))^(1/12)-1</f>
        <v>0</v>
      </c>
      <c r="C225" s="502">
        <f>(1+_xlfn.XLOOKUP(INT(($A225-1)/12)+1,'ZC Curve'!$B$8:$B$107,'ZC Curve'!S$9:S$108,,0))^(1/12)-1</f>
        <v>0</v>
      </c>
      <c r="D225" s="502">
        <f>(1+_xlfn.XLOOKUP(INT(($A225-1)/12)+1,'ZC Curve'!$B$8:$B$107,'ZC Curve'!T$9:T$108,,0))^(1/12)-1</f>
        <v>0</v>
      </c>
      <c r="E225" s="503">
        <f t="shared" si="16"/>
        <v>1</v>
      </c>
      <c r="F225" s="503">
        <f t="shared" si="14"/>
        <v>1</v>
      </c>
      <c r="G225" s="503">
        <f t="shared" si="15"/>
        <v>1</v>
      </c>
      <c r="H225" s="517">
        <f>'Table 4 - Asset Cashflows'!F224</f>
        <v>0</v>
      </c>
      <c r="I225" s="517">
        <f>'Table 4 - Asset Cashflows'!C224</f>
        <v>0</v>
      </c>
    </row>
    <row r="226" spans="1:9" x14ac:dyDescent="0.25">
      <c r="A226" s="43">
        <f t="shared" si="17"/>
        <v>217</v>
      </c>
      <c r="B226" s="502">
        <f>(1+_xlfn.XLOOKUP(INT(($A226-1)/12)+1,'ZC Curve'!$B$8:$B$107,'ZC Curve'!R$9:R$108,,0))^(1/12)-1</f>
        <v>0</v>
      </c>
      <c r="C226" s="502">
        <f>(1+_xlfn.XLOOKUP(INT(($A226-1)/12)+1,'ZC Curve'!$B$8:$B$107,'ZC Curve'!S$9:S$108,,0))^(1/12)-1</f>
        <v>0</v>
      </c>
      <c r="D226" s="502">
        <f>(1+_xlfn.XLOOKUP(INT(($A226-1)/12)+1,'ZC Curve'!$B$8:$B$107,'ZC Curve'!T$9:T$108,,0))^(1/12)-1</f>
        <v>0</v>
      </c>
      <c r="E226" s="503">
        <f t="shared" si="16"/>
        <v>1</v>
      </c>
      <c r="F226" s="503">
        <f t="shared" si="14"/>
        <v>1</v>
      </c>
      <c r="G226" s="503">
        <f t="shared" si="15"/>
        <v>1</v>
      </c>
      <c r="H226" s="517">
        <f>'Table 4 - Asset Cashflows'!F225</f>
        <v>0</v>
      </c>
      <c r="I226" s="517">
        <f>'Table 4 - Asset Cashflows'!C225</f>
        <v>0</v>
      </c>
    </row>
    <row r="227" spans="1:9" x14ac:dyDescent="0.25">
      <c r="A227" s="43">
        <f t="shared" si="17"/>
        <v>218</v>
      </c>
      <c r="B227" s="502">
        <f>(1+_xlfn.XLOOKUP(INT(($A227-1)/12)+1,'ZC Curve'!$B$8:$B$107,'ZC Curve'!R$9:R$108,,0))^(1/12)-1</f>
        <v>0</v>
      </c>
      <c r="C227" s="502">
        <f>(1+_xlfn.XLOOKUP(INT(($A227-1)/12)+1,'ZC Curve'!$B$8:$B$107,'ZC Curve'!S$9:S$108,,0))^(1/12)-1</f>
        <v>0</v>
      </c>
      <c r="D227" s="502">
        <f>(1+_xlfn.XLOOKUP(INT(($A227-1)/12)+1,'ZC Curve'!$B$8:$B$107,'ZC Curve'!T$9:T$108,,0))^(1/12)-1</f>
        <v>0</v>
      </c>
      <c r="E227" s="503">
        <f t="shared" si="16"/>
        <v>1</v>
      </c>
      <c r="F227" s="503">
        <f t="shared" si="14"/>
        <v>1</v>
      </c>
      <c r="G227" s="503">
        <f t="shared" si="15"/>
        <v>1</v>
      </c>
      <c r="H227" s="517">
        <f>'Table 4 - Asset Cashflows'!F226</f>
        <v>0</v>
      </c>
      <c r="I227" s="517">
        <f>'Table 4 - Asset Cashflows'!C226</f>
        <v>0</v>
      </c>
    </row>
    <row r="228" spans="1:9" x14ac:dyDescent="0.25">
      <c r="A228" s="43">
        <f t="shared" si="17"/>
        <v>219</v>
      </c>
      <c r="B228" s="502">
        <f>(1+_xlfn.XLOOKUP(INT(($A228-1)/12)+1,'ZC Curve'!$B$8:$B$107,'ZC Curve'!R$9:R$108,,0))^(1/12)-1</f>
        <v>0</v>
      </c>
      <c r="C228" s="502">
        <f>(1+_xlfn.XLOOKUP(INT(($A228-1)/12)+1,'ZC Curve'!$B$8:$B$107,'ZC Curve'!S$9:S$108,,0))^(1/12)-1</f>
        <v>0</v>
      </c>
      <c r="D228" s="502">
        <f>(1+_xlfn.XLOOKUP(INT(($A228-1)/12)+1,'ZC Curve'!$B$8:$B$107,'ZC Curve'!T$9:T$108,,0))^(1/12)-1</f>
        <v>0</v>
      </c>
      <c r="E228" s="503">
        <f t="shared" si="16"/>
        <v>1</v>
      </c>
      <c r="F228" s="503">
        <f t="shared" si="14"/>
        <v>1</v>
      </c>
      <c r="G228" s="503">
        <f t="shared" si="15"/>
        <v>1</v>
      </c>
      <c r="H228" s="517">
        <f>'Table 4 - Asset Cashflows'!F227</f>
        <v>0</v>
      </c>
      <c r="I228" s="517">
        <f>'Table 4 - Asset Cashflows'!C227</f>
        <v>0</v>
      </c>
    </row>
    <row r="229" spans="1:9" x14ac:dyDescent="0.25">
      <c r="A229" s="43">
        <f t="shared" si="17"/>
        <v>220</v>
      </c>
      <c r="B229" s="502">
        <f>(1+_xlfn.XLOOKUP(INT(($A229-1)/12)+1,'ZC Curve'!$B$8:$B$107,'ZC Curve'!R$9:R$108,,0))^(1/12)-1</f>
        <v>0</v>
      </c>
      <c r="C229" s="502">
        <f>(1+_xlfn.XLOOKUP(INT(($A229-1)/12)+1,'ZC Curve'!$B$8:$B$107,'ZC Curve'!S$9:S$108,,0))^(1/12)-1</f>
        <v>0</v>
      </c>
      <c r="D229" s="502">
        <f>(1+_xlfn.XLOOKUP(INT(($A229-1)/12)+1,'ZC Curve'!$B$8:$B$107,'ZC Curve'!T$9:T$108,,0))^(1/12)-1</f>
        <v>0</v>
      </c>
      <c r="E229" s="503">
        <f t="shared" si="16"/>
        <v>1</v>
      </c>
      <c r="F229" s="503">
        <f t="shared" si="14"/>
        <v>1</v>
      </c>
      <c r="G229" s="503">
        <f t="shared" si="15"/>
        <v>1</v>
      </c>
      <c r="H229" s="517">
        <f>'Table 4 - Asset Cashflows'!F228</f>
        <v>0</v>
      </c>
      <c r="I229" s="517">
        <f>'Table 4 - Asset Cashflows'!C228</f>
        <v>0</v>
      </c>
    </row>
    <row r="230" spans="1:9" x14ac:dyDescent="0.25">
      <c r="A230" s="43">
        <f t="shared" si="17"/>
        <v>221</v>
      </c>
      <c r="B230" s="502">
        <f>(1+_xlfn.XLOOKUP(INT(($A230-1)/12)+1,'ZC Curve'!$B$8:$B$107,'ZC Curve'!R$9:R$108,,0))^(1/12)-1</f>
        <v>0</v>
      </c>
      <c r="C230" s="502">
        <f>(1+_xlfn.XLOOKUP(INT(($A230-1)/12)+1,'ZC Curve'!$B$8:$B$107,'ZC Curve'!S$9:S$108,,0))^(1/12)-1</f>
        <v>0</v>
      </c>
      <c r="D230" s="502">
        <f>(1+_xlfn.XLOOKUP(INT(($A230-1)/12)+1,'ZC Curve'!$B$8:$B$107,'ZC Curve'!T$9:T$108,,0))^(1/12)-1</f>
        <v>0</v>
      </c>
      <c r="E230" s="503">
        <f t="shared" si="16"/>
        <v>1</v>
      </c>
      <c r="F230" s="503">
        <f t="shared" si="14"/>
        <v>1</v>
      </c>
      <c r="G230" s="503">
        <f t="shared" si="15"/>
        <v>1</v>
      </c>
      <c r="H230" s="517">
        <f>'Table 4 - Asset Cashflows'!F229</f>
        <v>0</v>
      </c>
      <c r="I230" s="517">
        <f>'Table 4 - Asset Cashflows'!C229</f>
        <v>0</v>
      </c>
    </row>
    <row r="231" spans="1:9" x14ac:dyDescent="0.25">
      <c r="A231" s="43">
        <f t="shared" si="17"/>
        <v>222</v>
      </c>
      <c r="B231" s="502">
        <f>(1+_xlfn.XLOOKUP(INT(($A231-1)/12)+1,'ZC Curve'!$B$8:$B$107,'ZC Curve'!R$9:R$108,,0))^(1/12)-1</f>
        <v>0</v>
      </c>
      <c r="C231" s="502">
        <f>(1+_xlfn.XLOOKUP(INT(($A231-1)/12)+1,'ZC Curve'!$B$8:$B$107,'ZC Curve'!S$9:S$108,,0))^(1/12)-1</f>
        <v>0</v>
      </c>
      <c r="D231" s="502">
        <f>(1+_xlfn.XLOOKUP(INT(($A231-1)/12)+1,'ZC Curve'!$B$8:$B$107,'ZC Curve'!T$9:T$108,,0))^(1/12)-1</f>
        <v>0</v>
      </c>
      <c r="E231" s="503">
        <f t="shared" si="16"/>
        <v>1</v>
      </c>
      <c r="F231" s="503">
        <f t="shared" si="14"/>
        <v>1</v>
      </c>
      <c r="G231" s="503">
        <f t="shared" si="15"/>
        <v>1</v>
      </c>
      <c r="H231" s="517">
        <f>'Table 4 - Asset Cashflows'!F230</f>
        <v>0</v>
      </c>
      <c r="I231" s="517">
        <f>'Table 4 - Asset Cashflows'!C230</f>
        <v>0</v>
      </c>
    </row>
    <row r="232" spans="1:9" x14ac:dyDescent="0.25">
      <c r="A232" s="43">
        <f t="shared" si="17"/>
        <v>223</v>
      </c>
      <c r="B232" s="502">
        <f>(1+_xlfn.XLOOKUP(INT(($A232-1)/12)+1,'ZC Curve'!$B$8:$B$107,'ZC Curve'!R$9:R$108,,0))^(1/12)-1</f>
        <v>0</v>
      </c>
      <c r="C232" s="502">
        <f>(1+_xlfn.XLOOKUP(INT(($A232-1)/12)+1,'ZC Curve'!$B$8:$B$107,'ZC Curve'!S$9:S$108,,0))^(1/12)-1</f>
        <v>0</v>
      </c>
      <c r="D232" s="502">
        <f>(1+_xlfn.XLOOKUP(INT(($A232-1)/12)+1,'ZC Curve'!$B$8:$B$107,'ZC Curve'!T$9:T$108,,0))^(1/12)-1</f>
        <v>0</v>
      </c>
      <c r="E232" s="503">
        <f t="shared" si="16"/>
        <v>1</v>
      </c>
      <c r="F232" s="503">
        <f t="shared" si="14"/>
        <v>1</v>
      </c>
      <c r="G232" s="503">
        <f t="shared" si="15"/>
        <v>1</v>
      </c>
      <c r="H232" s="517">
        <f>'Table 4 - Asset Cashflows'!F231</f>
        <v>0</v>
      </c>
      <c r="I232" s="517">
        <f>'Table 4 - Asset Cashflows'!C231</f>
        <v>0</v>
      </c>
    </row>
    <row r="233" spans="1:9" x14ac:dyDescent="0.25">
      <c r="A233" s="43">
        <f t="shared" si="17"/>
        <v>224</v>
      </c>
      <c r="B233" s="502">
        <f>(1+_xlfn.XLOOKUP(INT(($A233-1)/12)+1,'ZC Curve'!$B$8:$B$107,'ZC Curve'!R$9:R$108,,0))^(1/12)-1</f>
        <v>0</v>
      </c>
      <c r="C233" s="502">
        <f>(1+_xlfn.XLOOKUP(INT(($A233-1)/12)+1,'ZC Curve'!$B$8:$B$107,'ZC Curve'!S$9:S$108,,0))^(1/12)-1</f>
        <v>0</v>
      </c>
      <c r="D233" s="502">
        <f>(1+_xlfn.XLOOKUP(INT(($A233-1)/12)+1,'ZC Curve'!$B$8:$B$107,'ZC Curve'!T$9:T$108,,0))^(1/12)-1</f>
        <v>0</v>
      </c>
      <c r="E233" s="503">
        <f t="shared" si="16"/>
        <v>1</v>
      </c>
      <c r="F233" s="503">
        <f t="shared" si="14"/>
        <v>1</v>
      </c>
      <c r="G233" s="503">
        <f t="shared" si="15"/>
        <v>1</v>
      </c>
      <c r="H233" s="517">
        <f>'Table 4 - Asset Cashflows'!F232</f>
        <v>0</v>
      </c>
      <c r="I233" s="517">
        <f>'Table 4 - Asset Cashflows'!C232</f>
        <v>0</v>
      </c>
    </row>
    <row r="234" spans="1:9" x14ac:dyDescent="0.25">
      <c r="A234" s="43">
        <f t="shared" si="17"/>
        <v>225</v>
      </c>
      <c r="B234" s="502">
        <f>(1+_xlfn.XLOOKUP(INT(($A234-1)/12)+1,'ZC Curve'!$B$8:$B$107,'ZC Curve'!R$9:R$108,,0))^(1/12)-1</f>
        <v>0</v>
      </c>
      <c r="C234" s="502">
        <f>(1+_xlfn.XLOOKUP(INT(($A234-1)/12)+1,'ZC Curve'!$B$8:$B$107,'ZC Curve'!S$9:S$108,,0))^(1/12)-1</f>
        <v>0</v>
      </c>
      <c r="D234" s="502">
        <f>(1+_xlfn.XLOOKUP(INT(($A234-1)/12)+1,'ZC Curve'!$B$8:$B$107,'ZC Curve'!T$9:T$108,,0))^(1/12)-1</f>
        <v>0</v>
      </c>
      <c r="E234" s="503">
        <f t="shared" si="16"/>
        <v>1</v>
      </c>
      <c r="F234" s="503">
        <f t="shared" si="14"/>
        <v>1</v>
      </c>
      <c r="G234" s="503">
        <f t="shared" si="15"/>
        <v>1</v>
      </c>
      <c r="H234" s="517">
        <f>'Table 4 - Asset Cashflows'!F233</f>
        <v>0</v>
      </c>
      <c r="I234" s="517">
        <f>'Table 4 - Asset Cashflows'!C233</f>
        <v>0</v>
      </c>
    </row>
    <row r="235" spans="1:9" x14ac:dyDescent="0.25">
      <c r="A235" s="43">
        <f t="shared" si="17"/>
        <v>226</v>
      </c>
      <c r="B235" s="502">
        <f>(1+_xlfn.XLOOKUP(INT(($A235-1)/12)+1,'ZC Curve'!$B$8:$B$107,'ZC Curve'!R$9:R$108,,0))^(1/12)-1</f>
        <v>0</v>
      </c>
      <c r="C235" s="502">
        <f>(1+_xlfn.XLOOKUP(INT(($A235-1)/12)+1,'ZC Curve'!$B$8:$B$107,'ZC Curve'!S$9:S$108,,0))^(1/12)-1</f>
        <v>0</v>
      </c>
      <c r="D235" s="502">
        <f>(1+_xlfn.XLOOKUP(INT(($A235-1)/12)+1,'ZC Curve'!$B$8:$B$107,'ZC Curve'!T$9:T$108,,0))^(1/12)-1</f>
        <v>0</v>
      </c>
      <c r="E235" s="503">
        <f t="shared" si="16"/>
        <v>1</v>
      </c>
      <c r="F235" s="503">
        <f t="shared" si="14"/>
        <v>1</v>
      </c>
      <c r="G235" s="503">
        <f t="shared" si="15"/>
        <v>1</v>
      </c>
      <c r="H235" s="517">
        <f>'Table 4 - Asset Cashflows'!F234</f>
        <v>0</v>
      </c>
      <c r="I235" s="517">
        <f>'Table 4 - Asset Cashflows'!C234</f>
        <v>0</v>
      </c>
    </row>
    <row r="236" spans="1:9" x14ac:dyDescent="0.25">
      <c r="A236" s="43">
        <f t="shared" si="17"/>
        <v>227</v>
      </c>
      <c r="B236" s="502">
        <f>(1+_xlfn.XLOOKUP(INT(($A236-1)/12)+1,'ZC Curve'!$B$8:$B$107,'ZC Curve'!R$9:R$108,,0))^(1/12)-1</f>
        <v>0</v>
      </c>
      <c r="C236" s="502">
        <f>(1+_xlfn.XLOOKUP(INT(($A236-1)/12)+1,'ZC Curve'!$B$8:$B$107,'ZC Curve'!S$9:S$108,,0))^(1/12)-1</f>
        <v>0</v>
      </c>
      <c r="D236" s="502">
        <f>(1+_xlfn.XLOOKUP(INT(($A236-1)/12)+1,'ZC Curve'!$B$8:$B$107,'ZC Curve'!T$9:T$108,,0))^(1/12)-1</f>
        <v>0</v>
      </c>
      <c r="E236" s="503">
        <f t="shared" si="16"/>
        <v>1</v>
      </c>
      <c r="F236" s="503">
        <f t="shared" si="14"/>
        <v>1</v>
      </c>
      <c r="G236" s="503">
        <f t="shared" si="15"/>
        <v>1</v>
      </c>
      <c r="H236" s="517">
        <f>'Table 4 - Asset Cashflows'!F235</f>
        <v>0</v>
      </c>
      <c r="I236" s="517">
        <f>'Table 4 - Asset Cashflows'!C235</f>
        <v>0</v>
      </c>
    </row>
    <row r="237" spans="1:9" x14ac:dyDescent="0.25">
      <c r="A237" s="43">
        <f t="shared" si="17"/>
        <v>228</v>
      </c>
      <c r="B237" s="502">
        <f>(1+_xlfn.XLOOKUP(INT(($A237-1)/12)+1,'ZC Curve'!$B$8:$B$107,'ZC Curve'!R$9:R$108,,0))^(1/12)-1</f>
        <v>0</v>
      </c>
      <c r="C237" s="502">
        <f>(1+_xlfn.XLOOKUP(INT(($A237-1)/12)+1,'ZC Curve'!$B$8:$B$107,'ZC Curve'!S$9:S$108,,0))^(1/12)-1</f>
        <v>0</v>
      </c>
      <c r="D237" s="502">
        <f>(1+_xlfn.XLOOKUP(INT(($A237-1)/12)+1,'ZC Curve'!$B$8:$B$107,'ZC Curve'!T$9:T$108,,0))^(1/12)-1</f>
        <v>0</v>
      </c>
      <c r="E237" s="503">
        <f t="shared" si="16"/>
        <v>1</v>
      </c>
      <c r="F237" s="503">
        <f t="shared" si="14"/>
        <v>1</v>
      </c>
      <c r="G237" s="503">
        <f t="shared" si="15"/>
        <v>1</v>
      </c>
      <c r="H237" s="517">
        <f>'Table 4 - Asset Cashflows'!F236</f>
        <v>0</v>
      </c>
      <c r="I237" s="517">
        <f>'Table 4 - Asset Cashflows'!C236</f>
        <v>0</v>
      </c>
    </row>
    <row r="238" spans="1:9" x14ac:dyDescent="0.25">
      <c r="A238" s="43">
        <f t="shared" si="17"/>
        <v>229</v>
      </c>
      <c r="B238" s="502">
        <f>(1+_xlfn.XLOOKUP(INT(($A238-1)/12)+1,'ZC Curve'!$B$8:$B$107,'ZC Curve'!R$9:R$108,,0))^(1/12)-1</f>
        <v>0</v>
      </c>
      <c r="C238" s="502">
        <f>(1+_xlfn.XLOOKUP(INT(($A238-1)/12)+1,'ZC Curve'!$B$8:$B$107,'ZC Curve'!S$9:S$108,,0))^(1/12)-1</f>
        <v>0</v>
      </c>
      <c r="D238" s="502">
        <f>(1+_xlfn.XLOOKUP(INT(($A238-1)/12)+1,'ZC Curve'!$B$8:$B$107,'ZC Curve'!T$9:T$108,,0))^(1/12)-1</f>
        <v>0</v>
      </c>
      <c r="E238" s="503">
        <f t="shared" si="16"/>
        <v>1</v>
      </c>
      <c r="F238" s="503">
        <f t="shared" si="14"/>
        <v>1</v>
      </c>
      <c r="G238" s="503">
        <f t="shared" si="15"/>
        <v>1</v>
      </c>
      <c r="H238" s="517">
        <f>'Table 4 - Asset Cashflows'!F237</f>
        <v>0</v>
      </c>
      <c r="I238" s="517">
        <f>'Table 4 - Asset Cashflows'!C237</f>
        <v>0</v>
      </c>
    </row>
    <row r="239" spans="1:9" x14ac:dyDescent="0.25">
      <c r="A239" s="43">
        <f t="shared" si="17"/>
        <v>230</v>
      </c>
      <c r="B239" s="502">
        <f>(1+_xlfn.XLOOKUP(INT(($A239-1)/12)+1,'ZC Curve'!$B$8:$B$107,'ZC Curve'!R$9:R$108,,0))^(1/12)-1</f>
        <v>0</v>
      </c>
      <c r="C239" s="502">
        <f>(1+_xlfn.XLOOKUP(INT(($A239-1)/12)+1,'ZC Curve'!$B$8:$B$107,'ZC Curve'!S$9:S$108,,0))^(1/12)-1</f>
        <v>0</v>
      </c>
      <c r="D239" s="502">
        <f>(1+_xlfn.XLOOKUP(INT(($A239-1)/12)+1,'ZC Curve'!$B$8:$B$107,'ZC Curve'!T$9:T$108,,0))^(1/12)-1</f>
        <v>0</v>
      </c>
      <c r="E239" s="503">
        <f t="shared" si="16"/>
        <v>1</v>
      </c>
      <c r="F239" s="503">
        <f t="shared" si="14"/>
        <v>1</v>
      </c>
      <c r="G239" s="503">
        <f t="shared" si="15"/>
        <v>1</v>
      </c>
      <c r="H239" s="517">
        <f>'Table 4 - Asset Cashflows'!F238</f>
        <v>0</v>
      </c>
      <c r="I239" s="517">
        <f>'Table 4 - Asset Cashflows'!C238</f>
        <v>0</v>
      </c>
    </row>
    <row r="240" spans="1:9" x14ac:dyDescent="0.25">
      <c r="A240" s="43">
        <f t="shared" si="17"/>
        <v>231</v>
      </c>
      <c r="B240" s="502">
        <f>(1+_xlfn.XLOOKUP(INT(($A240-1)/12)+1,'ZC Curve'!$B$8:$B$107,'ZC Curve'!R$9:R$108,,0))^(1/12)-1</f>
        <v>0</v>
      </c>
      <c r="C240" s="502">
        <f>(1+_xlfn.XLOOKUP(INT(($A240-1)/12)+1,'ZC Curve'!$B$8:$B$107,'ZC Curve'!S$9:S$108,,0))^(1/12)-1</f>
        <v>0</v>
      </c>
      <c r="D240" s="502">
        <f>(1+_xlfn.XLOOKUP(INT(($A240-1)/12)+1,'ZC Curve'!$B$8:$B$107,'ZC Curve'!T$9:T$108,,0))^(1/12)-1</f>
        <v>0</v>
      </c>
      <c r="E240" s="503">
        <f t="shared" si="16"/>
        <v>1</v>
      </c>
      <c r="F240" s="503">
        <f t="shared" si="14"/>
        <v>1</v>
      </c>
      <c r="G240" s="503">
        <f t="shared" si="15"/>
        <v>1</v>
      </c>
      <c r="H240" s="517">
        <f>'Table 4 - Asset Cashflows'!F239</f>
        <v>0</v>
      </c>
      <c r="I240" s="517">
        <f>'Table 4 - Asset Cashflows'!C239</f>
        <v>0</v>
      </c>
    </row>
    <row r="241" spans="1:9" x14ac:dyDescent="0.25">
      <c r="A241" s="43">
        <f t="shared" si="17"/>
        <v>232</v>
      </c>
      <c r="B241" s="502">
        <f>(1+_xlfn.XLOOKUP(INT(($A241-1)/12)+1,'ZC Curve'!$B$8:$B$107,'ZC Curve'!R$9:R$108,,0))^(1/12)-1</f>
        <v>0</v>
      </c>
      <c r="C241" s="502">
        <f>(1+_xlfn.XLOOKUP(INT(($A241-1)/12)+1,'ZC Curve'!$B$8:$B$107,'ZC Curve'!S$9:S$108,,0))^(1/12)-1</f>
        <v>0</v>
      </c>
      <c r="D241" s="502">
        <f>(1+_xlfn.XLOOKUP(INT(($A241-1)/12)+1,'ZC Curve'!$B$8:$B$107,'ZC Curve'!T$9:T$108,,0))^(1/12)-1</f>
        <v>0</v>
      </c>
      <c r="E241" s="503">
        <f t="shared" si="16"/>
        <v>1</v>
      </c>
      <c r="F241" s="503">
        <f t="shared" si="14"/>
        <v>1</v>
      </c>
      <c r="G241" s="503">
        <f t="shared" si="15"/>
        <v>1</v>
      </c>
      <c r="H241" s="517">
        <f>'Table 4 - Asset Cashflows'!F240</f>
        <v>0</v>
      </c>
      <c r="I241" s="517">
        <f>'Table 4 - Asset Cashflows'!C240</f>
        <v>0</v>
      </c>
    </row>
    <row r="242" spans="1:9" x14ac:dyDescent="0.25">
      <c r="A242" s="43">
        <f t="shared" si="17"/>
        <v>233</v>
      </c>
      <c r="B242" s="502">
        <f>(1+_xlfn.XLOOKUP(INT(($A242-1)/12)+1,'ZC Curve'!$B$8:$B$107,'ZC Curve'!R$9:R$108,,0))^(1/12)-1</f>
        <v>0</v>
      </c>
      <c r="C242" s="502">
        <f>(1+_xlfn.XLOOKUP(INT(($A242-1)/12)+1,'ZC Curve'!$B$8:$B$107,'ZC Curve'!S$9:S$108,,0))^(1/12)-1</f>
        <v>0</v>
      </c>
      <c r="D242" s="502">
        <f>(1+_xlfn.XLOOKUP(INT(($A242-1)/12)+1,'ZC Curve'!$B$8:$B$107,'ZC Curve'!T$9:T$108,,0))^(1/12)-1</f>
        <v>0</v>
      </c>
      <c r="E242" s="503">
        <f t="shared" si="16"/>
        <v>1</v>
      </c>
      <c r="F242" s="503">
        <f t="shared" si="14"/>
        <v>1</v>
      </c>
      <c r="G242" s="503">
        <f t="shared" si="15"/>
        <v>1</v>
      </c>
      <c r="H242" s="517">
        <f>'Table 4 - Asset Cashflows'!F241</f>
        <v>0</v>
      </c>
      <c r="I242" s="517">
        <f>'Table 4 - Asset Cashflows'!C241</f>
        <v>0</v>
      </c>
    </row>
    <row r="243" spans="1:9" x14ac:dyDescent="0.25">
      <c r="A243" s="43">
        <f t="shared" si="17"/>
        <v>234</v>
      </c>
      <c r="B243" s="502">
        <f>(1+_xlfn.XLOOKUP(INT(($A243-1)/12)+1,'ZC Curve'!$B$8:$B$107,'ZC Curve'!R$9:R$108,,0))^(1/12)-1</f>
        <v>0</v>
      </c>
      <c r="C243" s="502">
        <f>(1+_xlfn.XLOOKUP(INT(($A243-1)/12)+1,'ZC Curve'!$B$8:$B$107,'ZC Curve'!S$9:S$108,,0))^(1/12)-1</f>
        <v>0</v>
      </c>
      <c r="D243" s="502">
        <f>(1+_xlfn.XLOOKUP(INT(($A243-1)/12)+1,'ZC Curve'!$B$8:$B$107,'ZC Curve'!T$9:T$108,,0))^(1/12)-1</f>
        <v>0</v>
      </c>
      <c r="E243" s="503">
        <f t="shared" si="16"/>
        <v>1</v>
      </c>
      <c r="F243" s="503">
        <f t="shared" si="14"/>
        <v>1</v>
      </c>
      <c r="G243" s="503">
        <f t="shared" si="15"/>
        <v>1</v>
      </c>
      <c r="H243" s="517">
        <f>'Table 4 - Asset Cashflows'!F242</f>
        <v>0</v>
      </c>
      <c r="I243" s="517">
        <f>'Table 4 - Asset Cashflows'!C242</f>
        <v>0</v>
      </c>
    </row>
    <row r="244" spans="1:9" x14ac:dyDescent="0.25">
      <c r="A244" s="43">
        <f t="shared" si="17"/>
        <v>235</v>
      </c>
      <c r="B244" s="502">
        <f>(1+_xlfn.XLOOKUP(INT(($A244-1)/12)+1,'ZC Curve'!$B$8:$B$107,'ZC Curve'!R$9:R$108,,0))^(1/12)-1</f>
        <v>0</v>
      </c>
      <c r="C244" s="502">
        <f>(1+_xlfn.XLOOKUP(INT(($A244-1)/12)+1,'ZC Curve'!$B$8:$B$107,'ZC Curve'!S$9:S$108,,0))^(1/12)-1</f>
        <v>0</v>
      </c>
      <c r="D244" s="502">
        <f>(1+_xlfn.XLOOKUP(INT(($A244-1)/12)+1,'ZC Curve'!$B$8:$B$107,'ZC Curve'!T$9:T$108,,0))^(1/12)-1</f>
        <v>0</v>
      </c>
      <c r="E244" s="503">
        <f t="shared" si="16"/>
        <v>1</v>
      </c>
      <c r="F244" s="503">
        <f t="shared" si="14"/>
        <v>1</v>
      </c>
      <c r="G244" s="503">
        <f t="shared" si="15"/>
        <v>1</v>
      </c>
      <c r="H244" s="517">
        <f>'Table 4 - Asset Cashflows'!F243</f>
        <v>0</v>
      </c>
      <c r="I244" s="517">
        <f>'Table 4 - Asset Cashflows'!C243</f>
        <v>0</v>
      </c>
    </row>
    <row r="245" spans="1:9" x14ac:dyDescent="0.25">
      <c r="A245" s="43">
        <f t="shared" si="17"/>
        <v>236</v>
      </c>
      <c r="B245" s="502">
        <f>(1+_xlfn.XLOOKUP(INT(($A245-1)/12)+1,'ZC Curve'!$B$8:$B$107,'ZC Curve'!R$9:R$108,,0))^(1/12)-1</f>
        <v>0</v>
      </c>
      <c r="C245" s="502">
        <f>(1+_xlfn.XLOOKUP(INT(($A245-1)/12)+1,'ZC Curve'!$B$8:$B$107,'ZC Curve'!S$9:S$108,,0))^(1/12)-1</f>
        <v>0</v>
      </c>
      <c r="D245" s="502">
        <f>(1+_xlfn.XLOOKUP(INT(($A245-1)/12)+1,'ZC Curve'!$B$8:$B$107,'ZC Curve'!T$9:T$108,,0))^(1/12)-1</f>
        <v>0</v>
      </c>
      <c r="E245" s="503">
        <f t="shared" si="16"/>
        <v>1</v>
      </c>
      <c r="F245" s="503">
        <f t="shared" si="14"/>
        <v>1</v>
      </c>
      <c r="G245" s="503">
        <f t="shared" si="15"/>
        <v>1</v>
      </c>
      <c r="H245" s="517">
        <f>'Table 4 - Asset Cashflows'!F244</f>
        <v>0</v>
      </c>
      <c r="I245" s="517">
        <f>'Table 4 - Asset Cashflows'!C244</f>
        <v>0</v>
      </c>
    </row>
    <row r="246" spans="1:9" x14ac:dyDescent="0.25">
      <c r="A246" s="43">
        <f t="shared" si="17"/>
        <v>237</v>
      </c>
      <c r="B246" s="502">
        <f>(1+_xlfn.XLOOKUP(INT(($A246-1)/12)+1,'ZC Curve'!$B$8:$B$107,'ZC Curve'!R$9:R$108,,0))^(1/12)-1</f>
        <v>0</v>
      </c>
      <c r="C246" s="502">
        <f>(1+_xlfn.XLOOKUP(INT(($A246-1)/12)+1,'ZC Curve'!$B$8:$B$107,'ZC Curve'!S$9:S$108,,0))^(1/12)-1</f>
        <v>0</v>
      </c>
      <c r="D246" s="502">
        <f>(1+_xlfn.XLOOKUP(INT(($A246-1)/12)+1,'ZC Curve'!$B$8:$B$107,'ZC Curve'!T$9:T$108,,0))^(1/12)-1</f>
        <v>0</v>
      </c>
      <c r="E246" s="503">
        <f t="shared" si="16"/>
        <v>1</v>
      </c>
      <c r="F246" s="503">
        <f t="shared" si="14"/>
        <v>1</v>
      </c>
      <c r="G246" s="503">
        <f t="shared" si="15"/>
        <v>1</v>
      </c>
      <c r="H246" s="517">
        <f>'Table 4 - Asset Cashflows'!F245</f>
        <v>0</v>
      </c>
      <c r="I246" s="517">
        <f>'Table 4 - Asset Cashflows'!C245</f>
        <v>0</v>
      </c>
    </row>
    <row r="247" spans="1:9" x14ac:dyDescent="0.25">
      <c r="A247" s="43">
        <f t="shared" si="17"/>
        <v>238</v>
      </c>
      <c r="B247" s="502">
        <f>(1+_xlfn.XLOOKUP(INT(($A247-1)/12)+1,'ZC Curve'!$B$8:$B$107,'ZC Curve'!R$9:R$108,,0))^(1/12)-1</f>
        <v>0</v>
      </c>
      <c r="C247" s="502">
        <f>(1+_xlfn.XLOOKUP(INT(($A247-1)/12)+1,'ZC Curve'!$B$8:$B$107,'ZC Curve'!S$9:S$108,,0))^(1/12)-1</f>
        <v>0</v>
      </c>
      <c r="D247" s="502">
        <f>(1+_xlfn.XLOOKUP(INT(($A247-1)/12)+1,'ZC Curve'!$B$8:$B$107,'ZC Curve'!T$9:T$108,,0))^(1/12)-1</f>
        <v>0</v>
      </c>
      <c r="E247" s="503">
        <f t="shared" si="16"/>
        <v>1</v>
      </c>
      <c r="F247" s="503">
        <f t="shared" si="14"/>
        <v>1</v>
      </c>
      <c r="G247" s="503">
        <f t="shared" si="15"/>
        <v>1</v>
      </c>
      <c r="H247" s="517">
        <f>'Table 4 - Asset Cashflows'!F246</f>
        <v>0</v>
      </c>
      <c r="I247" s="517">
        <f>'Table 4 - Asset Cashflows'!C246</f>
        <v>0</v>
      </c>
    </row>
    <row r="248" spans="1:9" x14ac:dyDescent="0.25">
      <c r="A248" s="43">
        <f t="shared" si="17"/>
        <v>239</v>
      </c>
      <c r="B248" s="502">
        <f>(1+_xlfn.XLOOKUP(INT(($A248-1)/12)+1,'ZC Curve'!$B$8:$B$107,'ZC Curve'!R$9:R$108,,0))^(1/12)-1</f>
        <v>0</v>
      </c>
      <c r="C248" s="502">
        <f>(1+_xlfn.XLOOKUP(INT(($A248-1)/12)+1,'ZC Curve'!$B$8:$B$107,'ZC Curve'!S$9:S$108,,0))^(1/12)-1</f>
        <v>0</v>
      </c>
      <c r="D248" s="502">
        <f>(1+_xlfn.XLOOKUP(INT(($A248-1)/12)+1,'ZC Curve'!$B$8:$B$107,'ZC Curve'!T$9:T$108,,0))^(1/12)-1</f>
        <v>0</v>
      </c>
      <c r="E248" s="503">
        <f t="shared" si="16"/>
        <v>1</v>
      </c>
      <c r="F248" s="503">
        <f t="shared" si="14"/>
        <v>1</v>
      </c>
      <c r="G248" s="503">
        <f t="shared" si="15"/>
        <v>1</v>
      </c>
      <c r="H248" s="517">
        <f>'Table 4 - Asset Cashflows'!F247</f>
        <v>0</v>
      </c>
      <c r="I248" s="517">
        <f>'Table 4 - Asset Cashflows'!C247</f>
        <v>0</v>
      </c>
    </row>
    <row r="249" spans="1:9" x14ac:dyDescent="0.25">
      <c r="A249" s="43">
        <f t="shared" si="17"/>
        <v>240</v>
      </c>
      <c r="B249" s="502">
        <f>(1+_xlfn.XLOOKUP(INT(($A249-1)/12)+1,'ZC Curve'!$B$8:$B$107,'ZC Curve'!R$9:R$108,,0))^(1/12)-1</f>
        <v>0</v>
      </c>
      <c r="C249" s="502">
        <f>(1+_xlfn.XLOOKUP(INT(($A249-1)/12)+1,'ZC Curve'!$B$8:$B$107,'ZC Curve'!S$9:S$108,,0))^(1/12)-1</f>
        <v>0</v>
      </c>
      <c r="D249" s="502">
        <f>(1+_xlfn.XLOOKUP(INT(($A249-1)/12)+1,'ZC Curve'!$B$8:$B$107,'ZC Curve'!T$9:T$108,,0))^(1/12)-1</f>
        <v>0</v>
      </c>
      <c r="E249" s="503">
        <f t="shared" si="16"/>
        <v>1</v>
      </c>
      <c r="F249" s="503">
        <f t="shared" si="14"/>
        <v>1</v>
      </c>
      <c r="G249" s="503">
        <f t="shared" si="15"/>
        <v>1</v>
      </c>
      <c r="H249" s="517">
        <f>'Table 4 - Asset Cashflows'!F248</f>
        <v>0</v>
      </c>
      <c r="I249" s="517">
        <f>'Table 4 - Asset Cashflows'!C248</f>
        <v>0</v>
      </c>
    </row>
    <row r="250" spans="1:9" x14ac:dyDescent="0.25">
      <c r="A250" s="43">
        <f t="shared" si="17"/>
        <v>241</v>
      </c>
      <c r="B250" s="502">
        <f>(1+_xlfn.XLOOKUP(INT(($A250-1)/12)+1,'ZC Curve'!$B$8:$B$107,'ZC Curve'!R$9:R$108,,0))^(1/12)-1</f>
        <v>0</v>
      </c>
      <c r="C250" s="502">
        <f>(1+_xlfn.XLOOKUP(INT(($A250-1)/12)+1,'ZC Curve'!$B$8:$B$107,'ZC Curve'!S$9:S$108,,0))^(1/12)-1</f>
        <v>0</v>
      </c>
      <c r="D250" s="502">
        <f>(1+_xlfn.XLOOKUP(INT(($A250-1)/12)+1,'ZC Curve'!$B$8:$B$107,'ZC Curve'!T$9:T$108,,0))^(1/12)-1</f>
        <v>0</v>
      </c>
      <c r="E250" s="503">
        <f t="shared" si="16"/>
        <v>1</v>
      </c>
      <c r="F250" s="503">
        <f t="shared" si="14"/>
        <v>1</v>
      </c>
      <c r="G250" s="503">
        <f t="shared" si="15"/>
        <v>1</v>
      </c>
      <c r="H250" s="517">
        <f>'Table 4 - Asset Cashflows'!F249</f>
        <v>0</v>
      </c>
      <c r="I250" s="517">
        <f>'Table 4 - Asset Cashflows'!C249</f>
        <v>0</v>
      </c>
    </row>
    <row r="251" spans="1:9" x14ac:dyDescent="0.25">
      <c r="A251" s="43">
        <f t="shared" si="17"/>
        <v>242</v>
      </c>
      <c r="B251" s="502">
        <f>(1+_xlfn.XLOOKUP(INT(($A251-1)/12)+1,'ZC Curve'!$B$8:$B$107,'ZC Curve'!R$9:R$108,,0))^(1/12)-1</f>
        <v>0</v>
      </c>
      <c r="C251" s="502">
        <f>(1+_xlfn.XLOOKUP(INT(($A251-1)/12)+1,'ZC Curve'!$B$8:$B$107,'ZC Curve'!S$9:S$108,,0))^(1/12)-1</f>
        <v>0</v>
      </c>
      <c r="D251" s="502">
        <f>(1+_xlfn.XLOOKUP(INT(($A251-1)/12)+1,'ZC Curve'!$B$8:$B$107,'ZC Curve'!T$9:T$108,,0))^(1/12)-1</f>
        <v>0</v>
      </c>
      <c r="E251" s="503">
        <f t="shared" si="16"/>
        <v>1</v>
      </c>
      <c r="F251" s="503">
        <f t="shared" si="14"/>
        <v>1</v>
      </c>
      <c r="G251" s="503">
        <f t="shared" si="15"/>
        <v>1</v>
      </c>
      <c r="H251" s="517">
        <f>'Table 4 - Asset Cashflows'!F250</f>
        <v>0</v>
      </c>
      <c r="I251" s="517">
        <f>'Table 4 - Asset Cashflows'!C250</f>
        <v>0</v>
      </c>
    </row>
    <row r="252" spans="1:9" x14ac:dyDescent="0.25">
      <c r="A252" s="43">
        <f t="shared" si="17"/>
        <v>243</v>
      </c>
      <c r="B252" s="502">
        <f>(1+_xlfn.XLOOKUP(INT(($A252-1)/12)+1,'ZC Curve'!$B$8:$B$107,'ZC Curve'!R$9:R$108,,0))^(1/12)-1</f>
        <v>0</v>
      </c>
      <c r="C252" s="502">
        <f>(1+_xlfn.XLOOKUP(INT(($A252-1)/12)+1,'ZC Curve'!$B$8:$B$107,'ZC Curve'!S$9:S$108,,0))^(1/12)-1</f>
        <v>0</v>
      </c>
      <c r="D252" s="502">
        <f>(1+_xlfn.XLOOKUP(INT(($A252-1)/12)+1,'ZC Curve'!$B$8:$B$107,'ZC Curve'!T$9:T$108,,0))^(1/12)-1</f>
        <v>0</v>
      </c>
      <c r="E252" s="503">
        <f t="shared" si="16"/>
        <v>1</v>
      </c>
      <c r="F252" s="503">
        <f t="shared" si="14"/>
        <v>1</v>
      </c>
      <c r="G252" s="503">
        <f t="shared" si="15"/>
        <v>1</v>
      </c>
      <c r="H252" s="517">
        <f>'Table 4 - Asset Cashflows'!F251</f>
        <v>0</v>
      </c>
      <c r="I252" s="517">
        <f>'Table 4 - Asset Cashflows'!C251</f>
        <v>0</v>
      </c>
    </row>
    <row r="253" spans="1:9" x14ac:dyDescent="0.25">
      <c r="A253" s="43">
        <f t="shared" si="17"/>
        <v>244</v>
      </c>
      <c r="B253" s="502">
        <f>(1+_xlfn.XLOOKUP(INT(($A253-1)/12)+1,'ZC Curve'!$B$8:$B$107,'ZC Curve'!R$9:R$108,,0))^(1/12)-1</f>
        <v>0</v>
      </c>
      <c r="C253" s="502">
        <f>(1+_xlfn.XLOOKUP(INT(($A253-1)/12)+1,'ZC Curve'!$B$8:$B$107,'ZC Curve'!S$9:S$108,,0))^(1/12)-1</f>
        <v>0</v>
      </c>
      <c r="D253" s="502">
        <f>(1+_xlfn.XLOOKUP(INT(($A253-1)/12)+1,'ZC Curve'!$B$8:$B$107,'ZC Curve'!T$9:T$108,,0))^(1/12)-1</f>
        <v>0</v>
      </c>
      <c r="E253" s="503">
        <f t="shared" si="16"/>
        <v>1</v>
      </c>
      <c r="F253" s="503">
        <f t="shared" si="14"/>
        <v>1</v>
      </c>
      <c r="G253" s="503">
        <f t="shared" si="15"/>
        <v>1</v>
      </c>
      <c r="H253" s="517">
        <f>'Table 4 - Asset Cashflows'!F252</f>
        <v>0</v>
      </c>
      <c r="I253" s="517">
        <f>'Table 4 - Asset Cashflows'!C252</f>
        <v>0</v>
      </c>
    </row>
    <row r="254" spans="1:9" x14ac:dyDescent="0.25">
      <c r="A254" s="43">
        <f t="shared" si="17"/>
        <v>245</v>
      </c>
      <c r="B254" s="502">
        <f>(1+_xlfn.XLOOKUP(INT(($A254-1)/12)+1,'ZC Curve'!$B$8:$B$107,'ZC Curve'!R$9:R$108,,0))^(1/12)-1</f>
        <v>0</v>
      </c>
      <c r="C254" s="502">
        <f>(1+_xlfn.XLOOKUP(INT(($A254-1)/12)+1,'ZC Curve'!$B$8:$B$107,'ZC Curve'!S$9:S$108,,0))^(1/12)-1</f>
        <v>0</v>
      </c>
      <c r="D254" s="502">
        <f>(1+_xlfn.XLOOKUP(INT(($A254-1)/12)+1,'ZC Curve'!$B$8:$B$107,'ZC Curve'!T$9:T$108,,0))^(1/12)-1</f>
        <v>0</v>
      </c>
      <c r="E254" s="503">
        <f t="shared" si="16"/>
        <v>1</v>
      </c>
      <c r="F254" s="503">
        <f t="shared" si="14"/>
        <v>1</v>
      </c>
      <c r="G254" s="503">
        <f t="shared" si="15"/>
        <v>1</v>
      </c>
      <c r="H254" s="517">
        <f>'Table 4 - Asset Cashflows'!F253</f>
        <v>0</v>
      </c>
      <c r="I254" s="517">
        <f>'Table 4 - Asset Cashflows'!C253</f>
        <v>0</v>
      </c>
    </row>
    <row r="255" spans="1:9" x14ac:dyDescent="0.25">
      <c r="A255" s="43">
        <f t="shared" si="17"/>
        <v>246</v>
      </c>
      <c r="B255" s="502">
        <f>(1+_xlfn.XLOOKUP(INT(($A255-1)/12)+1,'ZC Curve'!$B$8:$B$107,'ZC Curve'!R$9:R$108,,0))^(1/12)-1</f>
        <v>0</v>
      </c>
      <c r="C255" s="502">
        <f>(1+_xlfn.XLOOKUP(INT(($A255-1)/12)+1,'ZC Curve'!$B$8:$B$107,'ZC Curve'!S$9:S$108,,0))^(1/12)-1</f>
        <v>0</v>
      </c>
      <c r="D255" s="502">
        <f>(1+_xlfn.XLOOKUP(INT(($A255-1)/12)+1,'ZC Curve'!$B$8:$B$107,'ZC Curve'!T$9:T$108,,0))^(1/12)-1</f>
        <v>0</v>
      </c>
      <c r="E255" s="503">
        <f t="shared" si="16"/>
        <v>1</v>
      </c>
      <c r="F255" s="503">
        <f t="shared" si="14"/>
        <v>1</v>
      </c>
      <c r="G255" s="503">
        <f t="shared" si="15"/>
        <v>1</v>
      </c>
      <c r="H255" s="517">
        <f>'Table 4 - Asset Cashflows'!F254</f>
        <v>0</v>
      </c>
      <c r="I255" s="517">
        <f>'Table 4 - Asset Cashflows'!C254</f>
        <v>0</v>
      </c>
    </row>
    <row r="256" spans="1:9" x14ac:dyDescent="0.25">
      <c r="A256" s="43">
        <f t="shared" si="17"/>
        <v>247</v>
      </c>
      <c r="B256" s="502">
        <f>(1+_xlfn.XLOOKUP(INT(($A256-1)/12)+1,'ZC Curve'!$B$8:$B$107,'ZC Curve'!R$9:R$108,,0))^(1/12)-1</f>
        <v>0</v>
      </c>
      <c r="C256" s="502">
        <f>(1+_xlfn.XLOOKUP(INT(($A256-1)/12)+1,'ZC Curve'!$B$8:$B$107,'ZC Curve'!S$9:S$108,,0))^(1/12)-1</f>
        <v>0</v>
      </c>
      <c r="D256" s="502">
        <f>(1+_xlfn.XLOOKUP(INT(($A256-1)/12)+1,'ZC Curve'!$B$8:$B$107,'ZC Curve'!T$9:T$108,,0))^(1/12)-1</f>
        <v>0</v>
      </c>
      <c r="E256" s="503">
        <f t="shared" si="16"/>
        <v>1</v>
      </c>
      <c r="F256" s="503">
        <f t="shared" si="14"/>
        <v>1</v>
      </c>
      <c r="G256" s="503">
        <f t="shared" si="15"/>
        <v>1</v>
      </c>
      <c r="H256" s="517">
        <f>'Table 4 - Asset Cashflows'!F255</f>
        <v>0</v>
      </c>
      <c r="I256" s="517">
        <f>'Table 4 - Asset Cashflows'!C255</f>
        <v>0</v>
      </c>
    </row>
    <row r="257" spans="1:9" x14ac:dyDescent="0.25">
      <c r="A257" s="43">
        <f t="shared" si="17"/>
        <v>248</v>
      </c>
      <c r="B257" s="502">
        <f>(1+_xlfn.XLOOKUP(INT(($A257-1)/12)+1,'ZC Curve'!$B$8:$B$107,'ZC Curve'!R$9:R$108,,0))^(1/12)-1</f>
        <v>0</v>
      </c>
      <c r="C257" s="502">
        <f>(1+_xlfn.XLOOKUP(INT(($A257-1)/12)+1,'ZC Curve'!$B$8:$B$107,'ZC Curve'!S$9:S$108,,0))^(1/12)-1</f>
        <v>0</v>
      </c>
      <c r="D257" s="502">
        <f>(1+_xlfn.XLOOKUP(INT(($A257-1)/12)+1,'ZC Curve'!$B$8:$B$107,'ZC Curve'!T$9:T$108,,0))^(1/12)-1</f>
        <v>0</v>
      </c>
      <c r="E257" s="503">
        <f t="shared" si="16"/>
        <v>1</v>
      </c>
      <c r="F257" s="503">
        <f t="shared" si="14"/>
        <v>1</v>
      </c>
      <c r="G257" s="503">
        <f t="shared" si="15"/>
        <v>1</v>
      </c>
      <c r="H257" s="517">
        <f>'Table 4 - Asset Cashflows'!F256</f>
        <v>0</v>
      </c>
      <c r="I257" s="517">
        <f>'Table 4 - Asset Cashflows'!C256</f>
        <v>0</v>
      </c>
    </row>
    <row r="258" spans="1:9" x14ac:dyDescent="0.25">
      <c r="A258" s="43">
        <f t="shared" si="17"/>
        <v>249</v>
      </c>
      <c r="B258" s="502">
        <f>(1+_xlfn.XLOOKUP(INT(($A258-1)/12)+1,'ZC Curve'!$B$8:$B$107,'ZC Curve'!R$9:R$108,,0))^(1/12)-1</f>
        <v>0</v>
      </c>
      <c r="C258" s="502">
        <f>(1+_xlfn.XLOOKUP(INT(($A258-1)/12)+1,'ZC Curve'!$B$8:$B$107,'ZC Curve'!S$9:S$108,,0))^(1/12)-1</f>
        <v>0</v>
      </c>
      <c r="D258" s="502">
        <f>(1+_xlfn.XLOOKUP(INT(($A258-1)/12)+1,'ZC Curve'!$B$8:$B$107,'ZC Curve'!T$9:T$108,,0))^(1/12)-1</f>
        <v>0</v>
      </c>
      <c r="E258" s="503">
        <f t="shared" si="16"/>
        <v>1</v>
      </c>
      <c r="F258" s="503">
        <f t="shared" si="14"/>
        <v>1</v>
      </c>
      <c r="G258" s="503">
        <f t="shared" si="15"/>
        <v>1</v>
      </c>
      <c r="H258" s="517">
        <f>'Table 4 - Asset Cashflows'!F257</f>
        <v>0</v>
      </c>
      <c r="I258" s="517">
        <f>'Table 4 - Asset Cashflows'!C257</f>
        <v>0</v>
      </c>
    </row>
    <row r="259" spans="1:9" x14ac:dyDescent="0.25">
      <c r="A259" s="43">
        <f t="shared" si="17"/>
        <v>250</v>
      </c>
      <c r="B259" s="502">
        <f>(1+_xlfn.XLOOKUP(INT(($A259-1)/12)+1,'ZC Curve'!$B$8:$B$107,'ZC Curve'!R$9:R$108,,0))^(1/12)-1</f>
        <v>0</v>
      </c>
      <c r="C259" s="502">
        <f>(1+_xlfn.XLOOKUP(INT(($A259-1)/12)+1,'ZC Curve'!$B$8:$B$107,'ZC Curve'!S$9:S$108,,0))^(1/12)-1</f>
        <v>0</v>
      </c>
      <c r="D259" s="502">
        <f>(1+_xlfn.XLOOKUP(INT(($A259-1)/12)+1,'ZC Curve'!$B$8:$B$107,'ZC Curve'!T$9:T$108,,0))^(1/12)-1</f>
        <v>0</v>
      </c>
      <c r="E259" s="503">
        <f t="shared" si="16"/>
        <v>1</v>
      </c>
      <c r="F259" s="503">
        <f t="shared" si="14"/>
        <v>1</v>
      </c>
      <c r="G259" s="503">
        <f t="shared" si="15"/>
        <v>1</v>
      </c>
      <c r="H259" s="517">
        <f>'Table 4 - Asset Cashflows'!F258</f>
        <v>0</v>
      </c>
      <c r="I259" s="517">
        <f>'Table 4 - Asset Cashflows'!C258</f>
        <v>0</v>
      </c>
    </row>
    <row r="260" spans="1:9" x14ac:dyDescent="0.25">
      <c r="A260" s="43">
        <f t="shared" si="17"/>
        <v>251</v>
      </c>
      <c r="B260" s="502">
        <f>(1+_xlfn.XLOOKUP(INT(($A260-1)/12)+1,'ZC Curve'!$B$8:$B$107,'ZC Curve'!R$9:R$108,,0))^(1/12)-1</f>
        <v>0</v>
      </c>
      <c r="C260" s="502">
        <f>(1+_xlfn.XLOOKUP(INT(($A260-1)/12)+1,'ZC Curve'!$B$8:$B$107,'ZC Curve'!S$9:S$108,,0))^(1/12)-1</f>
        <v>0</v>
      </c>
      <c r="D260" s="502">
        <f>(1+_xlfn.XLOOKUP(INT(($A260-1)/12)+1,'ZC Curve'!$B$8:$B$107,'ZC Curve'!T$9:T$108,,0))^(1/12)-1</f>
        <v>0</v>
      </c>
      <c r="E260" s="503">
        <f t="shared" si="16"/>
        <v>1</v>
      </c>
      <c r="F260" s="503">
        <f t="shared" si="14"/>
        <v>1</v>
      </c>
      <c r="G260" s="503">
        <f t="shared" si="15"/>
        <v>1</v>
      </c>
      <c r="H260" s="517">
        <f>'Table 4 - Asset Cashflows'!F259</f>
        <v>0</v>
      </c>
      <c r="I260" s="517">
        <f>'Table 4 - Asset Cashflows'!C259</f>
        <v>0</v>
      </c>
    </row>
    <row r="261" spans="1:9" x14ac:dyDescent="0.25">
      <c r="A261" s="43">
        <f t="shared" si="17"/>
        <v>252</v>
      </c>
      <c r="B261" s="502">
        <f>(1+_xlfn.XLOOKUP(INT(($A261-1)/12)+1,'ZC Curve'!$B$8:$B$107,'ZC Curve'!R$9:R$108,,0))^(1/12)-1</f>
        <v>0</v>
      </c>
      <c r="C261" s="502">
        <f>(1+_xlfn.XLOOKUP(INT(($A261-1)/12)+1,'ZC Curve'!$B$8:$B$107,'ZC Curve'!S$9:S$108,,0))^(1/12)-1</f>
        <v>0</v>
      </c>
      <c r="D261" s="502">
        <f>(1+_xlfn.XLOOKUP(INT(($A261-1)/12)+1,'ZC Curve'!$B$8:$B$107,'ZC Curve'!T$9:T$108,,0))^(1/12)-1</f>
        <v>0</v>
      </c>
      <c r="E261" s="503">
        <f t="shared" si="16"/>
        <v>1</v>
      </c>
      <c r="F261" s="503">
        <f t="shared" si="14"/>
        <v>1</v>
      </c>
      <c r="G261" s="503">
        <f t="shared" si="15"/>
        <v>1</v>
      </c>
      <c r="H261" s="517">
        <f>'Table 4 - Asset Cashflows'!F260</f>
        <v>0</v>
      </c>
      <c r="I261" s="517">
        <f>'Table 4 - Asset Cashflows'!C260</f>
        <v>0</v>
      </c>
    </row>
    <row r="262" spans="1:9" x14ac:dyDescent="0.25">
      <c r="A262" s="43">
        <f t="shared" si="17"/>
        <v>253</v>
      </c>
      <c r="B262" s="502">
        <f>(1+_xlfn.XLOOKUP(INT(($A262-1)/12)+1,'ZC Curve'!$B$8:$B$107,'ZC Curve'!R$9:R$108,,0))^(1/12)-1</f>
        <v>0</v>
      </c>
      <c r="C262" s="502">
        <f>(1+_xlfn.XLOOKUP(INT(($A262-1)/12)+1,'ZC Curve'!$B$8:$B$107,'ZC Curve'!S$9:S$108,,0))^(1/12)-1</f>
        <v>0</v>
      </c>
      <c r="D262" s="502">
        <f>(1+_xlfn.XLOOKUP(INT(($A262-1)/12)+1,'ZC Curve'!$B$8:$B$107,'ZC Curve'!T$9:T$108,,0))^(1/12)-1</f>
        <v>0</v>
      </c>
      <c r="E262" s="503">
        <f t="shared" si="16"/>
        <v>1</v>
      </c>
      <c r="F262" s="503">
        <f t="shared" si="14"/>
        <v>1</v>
      </c>
      <c r="G262" s="503">
        <f t="shared" si="15"/>
        <v>1</v>
      </c>
      <c r="H262" s="517">
        <f>'Table 4 - Asset Cashflows'!F261</f>
        <v>0</v>
      </c>
      <c r="I262" s="517">
        <f>'Table 4 - Asset Cashflows'!C261</f>
        <v>0</v>
      </c>
    </row>
    <row r="263" spans="1:9" x14ac:dyDescent="0.25">
      <c r="A263" s="43">
        <f t="shared" si="17"/>
        <v>254</v>
      </c>
      <c r="B263" s="502">
        <f>(1+_xlfn.XLOOKUP(INT(($A263-1)/12)+1,'ZC Curve'!$B$8:$B$107,'ZC Curve'!R$9:R$108,,0))^(1/12)-1</f>
        <v>0</v>
      </c>
      <c r="C263" s="502">
        <f>(1+_xlfn.XLOOKUP(INT(($A263-1)/12)+1,'ZC Curve'!$B$8:$B$107,'ZC Curve'!S$9:S$108,,0))^(1/12)-1</f>
        <v>0</v>
      </c>
      <c r="D263" s="502">
        <f>(1+_xlfn.XLOOKUP(INT(($A263-1)/12)+1,'ZC Curve'!$B$8:$B$107,'ZC Curve'!T$9:T$108,,0))^(1/12)-1</f>
        <v>0</v>
      </c>
      <c r="E263" s="503">
        <f t="shared" si="16"/>
        <v>1</v>
      </c>
      <c r="F263" s="503">
        <f t="shared" si="14"/>
        <v>1</v>
      </c>
      <c r="G263" s="503">
        <f t="shared" si="15"/>
        <v>1</v>
      </c>
      <c r="H263" s="517">
        <f>'Table 4 - Asset Cashflows'!F262</f>
        <v>0</v>
      </c>
      <c r="I263" s="517">
        <f>'Table 4 - Asset Cashflows'!C262</f>
        <v>0</v>
      </c>
    </row>
    <row r="264" spans="1:9" x14ac:dyDescent="0.25">
      <c r="A264" s="43">
        <f t="shared" si="17"/>
        <v>255</v>
      </c>
      <c r="B264" s="502">
        <f>(1+_xlfn.XLOOKUP(INT(($A264-1)/12)+1,'ZC Curve'!$B$8:$B$107,'ZC Curve'!R$9:R$108,,0))^(1/12)-1</f>
        <v>0</v>
      </c>
      <c r="C264" s="502">
        <f>(1+_xlfn.XLOOKUP(INT(($A264-1)/12)+1,'ZC Curve'!$B$8:$B$107,'ZC Curve'!S$9:S$108,,0))^(1/12)-1</f>
        <v>0</v>
      </c>
      <c r="D264" s="502">
        <f>(1+_xlfn.XLOOKUP(INT(($A264-1)/12)+1,'ZC Curve'!$B$8:$B$107,'ZC Curve'!T$9:T$108,,0))^(1/12)-1</f>
        <v>0</v>
      </c>
      <c r="E264" s="503">
        <f t="shared" si="16"/>
        <v>1</v>
      </c>
      <c r="F264" s="503">
        <f t="shared" si="14"/>
        <v>1</v>
      </c>
      <c r="G264" s="503">
        <f t="shared" si="15"/>
        <v>1</v>
      </c>
      <c r="H264" s="517">
        <f>'Table 4 - Asset Cashflows'!F263</f>
        <v>0</v>
      </c>
      <c r="I264" s="517">
        <f>'Table 4 - Asset Cashflows'!C263</f>
        <v>0</v>
      </c>
    </row>
    <row r="265" spans="1:9" x14ac:dyDescent="0.25">
      <c r="A265" s="43">
        <f t="shared" si="17"/>
        <v>256</v>
      </c>
      <c r="B265" s="502">
        <f>(1+_xlfn.XLOOKUP(INT(($A265-1)/12)+1,'ZC Curve'!$B$8:$B$107,'ZC Curve'!R$9:R$108,,0))^(1/12)-1</f>
        <v>0</v>
      </c>
      <c r="C265" s="502">
        <f>(1+_xlfn.XLOOKUP(INT(($A265-1)/12)+1,'ZC Curve'!$B$8:$B$107,'ZC Curve'!S$9:S$108,,0))^(1/12)-1</f>
        <v>0</v>
      </c>
      <c r="D265" s="502">
        <f>(1+_xlfn.XLOOKUP(INT(($A265-1)/12)+1,'ZC Curve'!$B$8:$B$107,'ZC Curve'!T$9:T$108,,0))^(1/12)-1</f>
        <v>0</v>
      </c>
      <c r="E265" s="503">
        <f t="shared" si="16"/>
        <v>1</v>
      </c>
      <c r="F265" s="503">
        <f t="shared" si="14"/>
        <v>1</v>
      </c>
      <c r="G265" s="503">
        <f t="shared" si="15"/>
        <v>1</v>
      </c>
      <c r="H265" s="517">
        <f>'Table 4 - Asset Cashflows'!F264</f>
        <v>0</v>
      </c>
      <c r="I265" s="517">
        <f>'Table 4 - Asset Cashflows'!C264</f>
        <v>0</v>
      </c>
    </row>
    <row r="266" spans="1:9" x14ac:dyDescent="0.25">
      <c r="A266" s="43">
        <f t="shared" si="17"/>
        <v>257</v>
      </c>
      <c r="B266" s="502">
        <f>(1+_xlfn.XLOOKUP(INT(($A266-1)/12)+1,'ZC Curve'!$B$8:$B$107,'ZC Curve'!R$9:R$108,,0))^(1/12)-1</f>
        <v>0</v>
      </c>
      <c r="C266" s="502">
        <f>(1+_xlfn.XLOOKUP(INT(($A266-1)/12)+1,'ZC Curve'!$B$8:$B$107,'ZC Curve'!S$9:S$108,,0))^(1/12)-1</f>
        <v>0</v>
      </c>
      <c r="D266" s="502">
        <f>(1+_xlfn.XLOOKUP(INT(($A266-1)/12)+1,'ZC Curve'!$B$8:$B$107,'ZC Curve'!T$9:T$108,,0))^(1/12)-1</f>
        <v>0</v>
      </c>
      <c r="E266" s="503">
        <f t="shared" si="16"/>
        <v>1</v>
      </c>
      <c r="F266" s="503">
        <f t="shared" si="14"/>
        <v>1</v>
      </c>
      <c r="G266" s="503">
        <f t="shared" si="15"/>
        <v>1</v>
      </c>
      <c r="H266" s="517">
        <f>'Table 4 - Asset Cashflows'!F265</f>
        <v>0</v>
      </c>
      <c r="I266" s="517">
        <f>'Table 4 - Asset Cashflows'!C265</f>
        <v>0</v>
      </c>
    </row>
    <row r="267" spans="1:9" x14ac:dyDescent="0.25">
      <c r="A267" s="43">
        <f t="shared" si="17"/>
        <v>258</v>
      </c>
      <c r="B267" s="502">
        <f>(1+_xlfn.XLOOKUP(INT(($A267-1)/12)+1,'ZC Curve'!$B$8:$B$107,'ZC Curve'!R$9:R$108,,0))^(1/12)-1</f>
        <v>0</v>
      </c>
      <c r="C267" s="502">
        <f>(1+_xlfn.XLOOKUP(INT(($A267-1)/12)+1,'ZC Curve'!$B$8:$B$107,'ZC Curve'!S$9:S$108,,0))^(1/12)-1</f>
        <v>0</v>
      </c>
      <c r="D267" s="502">
        <f>(1+_xlfn.XLOOKUP(INT(($A267-1)/12)+1,'ZC Curve'!$B$8:$B$107,'ZC Curve'!T$9:T$108,,0))^(1/12)-1</f>
        <v>0</v>
      </c>
      <c r="E267" s="503">
        <f t="shared" si="16"/>
        <v>1</v>
      </c>
      <c r="F267" s="503">
        <f t="shared" ref="F267:F330" si="18">F266/(1+C267)</f>
        <v>1</v>
      </c>
      <c r="G267" s="503">
        <f t="shared" ref="G267:G330" si="19">G266/(1+D267)</f>
        <v>1</v>
      </c>
      <c r="H267" s="517">
        <f>'Table 4 - Asset Cashflows'!F266</f>
        <v>0</v>
      </c>
      <c r="I267" s="517">
        <f>'Table 4 - Asset Cashflows'!C266</f>
        <v>0</v>
      </c>
    </row>
    <row r="268" spans="1:9" x14ac:dyDescent="0.25">
      <c r="A268" s="43">
        <f t="shared" si="17"/>
        <v>259</v>
      </c>
      <c r="B268" s="502">
        <f>(1+_xlfn.XLOOKUP(INT(($A268-1)/12)+1,'ZC Curve'!$B$8:$B$107,'ZC Curve'!R$9:R$108,,0))^(1/12)-1</f>
        <v>0</v>
      </c>
      <c r="C268" s="502">
        <f>(1+_xlfn.XLOOKUP(INT(($A268-1)/12)+1,'ZC Curve'!$B$8:$B$107,'ZC Curve'!S$9:S$108,,0))^(1/12)-1</f>
        <v>0</v>
      </c>
      <c r="D268" s="502">
        <f>(1+_xlfn.XLOOKUP(INT(($A268-1)/12)+1,'ZC Curve'!$B$8:$B$107,'ZC Curve'!T$9:T$108,,0))^(1/12)-1</f>
        <v>0</v>
      </c>
      <c r="E268" s="503">
        <f t="shared" ref="E268:E331" si="20">E267/(1+B268)</f>
        <v>1</v>
      </c>
      <c r="F268" s="503">
        <f t="shared" si="18"/>
        <v>1</v>
      </c>
      <c r="G268" s="503">
        <f t="shared" si="19"/>
        <v>1</v>
      </c>
      <c r="H268" s="517">
        <f>'Table 4 - Asset Cashflows'!F267</f>
        <v>0</v>
      </c>
      <c r="I268" s="517">
        <f>'Table 4 - Asset Cashflows'!C267</f>
        <v>0</v>
      </c>
    </row>
    <row r="269" spans="1:9" x14ac:dyDescent="0.25">
      <c r="A269" s="43">
        <f t="shared" si="17"/>
        <v>260</v>
      </c>
      <c r="B269" s="502">
        <f>(1+_xlfn.XLOOKUP(INT(($A269-1)/12)+1,'ZC Curve'!$B$8:$B$107,'ZC Curve'!R$9:R$108,,0))^(1/12)-1</f>
        <v>0</v>
      </c>
      <c r="C269" s="502">
        <f>(1+_xlfn.XLOOKUP(INT(($A269-1)/12)+1,'ZC Curve'!$B$8:$B$107,'ZC Curve'!S$9:S$108,,0))^(1/12)-1</f>
        <v>0</v>
      </c>
      <c r="D269" s="502">
        <f>(1+_xlfn.XLOOKUP(INT(($A269-1)/12)+1,'ZC Curve'!$B$8:$B$107,'ZC Curve'!T$9:T$108,,0))^(1/12)-1</f>
        <v>0</v>
      </c>
      <c r="E269" s="503">
        <f t="shared" si="20"/>
        <v>1</v>
      </c>
      <c r="F269" s="503">
        <f t="shared" si="18"/>
        <v>1</v>
      </c>
      <c r="G269" s="503">
        <f t="shared" si="19"/>
        <v>1</v>
      </c>
      <c r="H269" s="517">
        <f>'Table 4 - Asset Cashflows'!F268</f>
        <v>0</v>
      </c>
      <c r="I269" s="517">
        <f>'Table 4 - Asset Cashflows'!C268</f>
        <v>0</v>
      </c>
    </row>
    <row r="270" spans="1:9" x14ac:dyDescent="0.25">
      <c r="A270" s="43">
        <f t="shared" si="17"/>
        <v>261</v>
      </c>
      <c r="B270" s="502">
        <f>(1+_xlfn.XLOOKUP(INT(($A270-1)/12)+1,'ZC Curve'!$B$8:$B$107,'ZC Curve'!R$9:R$108,,0))^(1/12)-1</f>
        <v>0</v>
      </c>
      <c r="C270" s="502">
        <f>(1+_xlfn.XLOOKUP(INT(($A270-1)/12)+1,'ZC Curve'!$B$8:$B$107,'ZC Curve'!S$9:S$108,,0))^(1/12)-1</f>
        <v>0</v>
      </c>
      <c r="D270" s="502">
        <f>(1+_xlfn.XLOOKUP(INT(($A270-1)/12)+1,'ZC Curve'!$B$8:$B$107,'ZC Curve'!T$9:T$108,,0))^(1/12)-1</f>
        <v>0</v>
      </c>
      <c r="E270" s="503">
        <f t="shared" si="20"/>
        <v>1</v>
      </c>
      <c r="F270" s="503">
        <f t="shared" si="18"/>
        <v>1</v>
      </c>
      <c r="G270" s="503">
        <f t="shared" si="19"/>
        <v>1</v>
      </c>
      <c r="H270" s="517">
        <f>'Table 4 - Asset Cashflows'!F269</f>
        <v>0</v>
      </c>
      <c r="I270" s="517">
        <f>'Table 4 - Asset Cashflows'!C269</f>
        <v>0</v>
      </c>
    </row>
    <row r="271" spans="1:9" x14ac:dyDescent="0.25">
      <c r="A271" s="43">
        <f t="shared" si="17"/>
        <v>262</v>
      </c>
      <c r="B271" s="502">
        <f>(1+_xlfn.XLOOKUP(INT(($A271-1)/12)+1,'ZC Curve'!$B$8:$B$107,'ZC Curve'!R$9:R$108,,0))^(1/12)-1</f>
        <v>0</v>
      </c>
      <c r="C271" s="502">
        <f>(1+_xlfn.XLOOKUP(INT(($A271-1)/12)+1,'ZC Curve'!$B$8:$B$107,'ZC Curve'!S$9:S$108,,0))^(1/12)-1</f>
        <v>0</v>
      </c>
      <c r="D271" s="502">
        <f>(1+_xlfn.XLOOKUP(INT(($A271-1)/12)+1,'ZC Curve'!$B$8:$B$107,'ZC Curve'!T$9:T$108,,0))^(1/12)-1</f>
        <v>0</v>
      </c>
      <c r="E271" s="503">
        <f t="shared" si="20"/>
        <v>1</v>
      </c>
      <c r="F271" s="503">
        <f t="shared" si="18"/>
        <v>1</v>
      </c>
      <c r="G271" s="503">
        <f t="shared" si="19"/>
        <v>1</v>
      </c>
      <c r="H271" s="517">
        <f>'Table 4 - Asset Cashflows'!F270</f>
        <v>0</v>
      </c>
      <c r="I271" s="517">
        <f>'Table 4 - Asset Cashflows'!C270</f>
        <v>0</v>
      </c>
    </row>
    <row r="272" spans="1:9" x14ac:dyDescent="0.25">
      <c r="A272" s="43">
        <f t="shared" si="17"/>
        <v>263</v>
      </c>
      <c r="B272" s="502">
        <f>(1+_xlfn.XLOOKUP(INT(($A272-1)/12)+1,'ZC Curve'!$B$8:$B$107,'ZC Curve'!R$9:R$108,,0))^(1/12)-1</f>
        <v>0</v>
      </c>
      <c r="C272" s="502">
        <f>(1+_xlfn.XLOOKUP(INT(($A272-1)/12)+1,'ZC Curve'!$B$8:$B$107,'ZC Curve'!S$9:S$108,,0))^(1/12)-1</f>
        <v>0</v>
      </c>
      <c r="D272" s="502">
        <f>(1+_xlfn.XLOOKUP(INT(($A272-1)/12)+1,'ZC Curve'!$B$8:$B$107,'ZC Curve'!T$9:T$108,,0))^(1/12)-1</f>
        <v>0</v>
      </c>
      <c r="E272" s="503">
        <f t="shared" si="20"/>
        <v>1</v>
      </c>
      <c r="F272" s="503">
        <f t="shared" si="18"/>
        <v>1</v>
      </c>
      <c r="G272" s="503">
        <f t="shared" si="19"/>
        <v>1</v>
      </c>
      <c r="H272" s="517">
        <f>'Table 4 - Asset Cashflows'!F271</f>
        <v>0</v>
      </c>
      <c r="I272" s="517">
        <f>'Table 4 - Asset Cashflows'!C271</f>
        <v>0</v>
      </c>
    </row>
    <row r="273" spans="1:9" x14ac:dyDescent="0.25">
      <c r="A273" s="43">
        <f t="shared" si="17"/>
        <v>264</v>
      </c>
      <c r="B273" s="502">
        <f>(1+_xlfn.XLOOKUP(INT(($A273-1)/12)+1,'ZC Curve'!$B$8:$B$107,'ZC Curve'!R$9:R$108,,0))^(1/12)-1</f>
        <v>0</v>
      </c>
      <c r="C273" s="502">
        <f>(1+_xlfn.XLOOKUP(INT(($A273-1)/12)+1,'ZC Curve'!$B$8:$B$107,'ZC Curve'!S$9:S$108,,0))^(1/12)-1</f>
        <v>0</v>
      </c>
      <c r="D273" s="502">
        <f>(1+_xlfn.XLOOKUP(INT(($A273-1)/12)+1,'ZC Curve'!$B$8:$B$107,'ZC Curve'!T$9:T$108,,0))^(1/12)-1</f>
        <v>0</v>
      </c>
      <c r="E273" s="503">
        <f t="shared" si="20"/>
        <v>1</v>
      </c>
      <c r="F273" s="503">
        <f t="shared" si="18"/>
        <v>1</v>
      </c>
      <c r="G273" s="503">
        <f t="shared" si="19"/>
        <v>1</v>
      </c>
      <c r="H273" s="517">
        <f>'Table 4 - Asset Cashflows'!F272</f>
        <v>0</v>
      </c>
      <c r="I273" s="517">
        <f>'Table 4 - Asset Cashflows'!C272</f>
        <v>0</v>
      </c>
    </row>
    <row r="274" spans="1:9" x14ac:dyDescent="0.25">
      <c r="A274" s="43">
        <f t="shared" si="17"/>
        <v>265</v>
      </c>
      <c r="B274" s="502">
        <f>(1+_xlfn.XLOOKUP(INT(($A274-1)/12)+1,'ZC Curve'!$B$8:$B$107,'ZC Curve'!R$9:R$108,,0))^(1/12)-1</f>
        <v>0</v>
      </c>
      <c r="C274" s="502">
        <f>(1+_xlfn.XLOOKUP(INT(($A274-1)/12)+1,'ZC Curve'!$B$8:$B$107,'ZC Curve'!S$9:S$108,,0))^(1/12)-1</f>
        <v>0</v>
      </c>
      <c r="D274" s="502">
        <f>(1+_xlfn.XLOOKUP(INT(($A274-1)/12)+1,'ZC Curve'!$B$8:$B$107,'ZC Curve'!T$9:T$108,,0))^(1/12)-1</f>
        <v>0</v>
      </c>
      <c r="E274" s="503">
        <f t="shared" si="20"/>
        <v>1</v>
      </c>
      <c r="F274" s="503">
        <f t="shared" si="18"/>
        <v>1</v>
      </c>
      <c r="G274" s="503">
        <f t="shared" si="19"/>
        <v>1</v>
      </c>
      <c r="H274" s="517">
        <f>'Table 4 - Asset Cashflows'!F273</f>
        <v>0</v>
      </c>
      <c r="I274" s="517">
        <f>'Table 4 - Asset Cashflows'!C273</f>
        <v>0</v>
      </c>
    </row>
    <row r="275" spans="1:9" x14ac:dyDescent="0.25">
      <c r="A275" s="43">
        <f t="shared" si="17"/>
        <v>266</v>
      </c>
      <c r="B275" s="502">
        <f>(1+_xlfn.XLOOKUP(INT(($A275-1)/12)+1,'ZC Curve'!$B$8:$B$107,'ZC Curve'!R$9:R$108,,0))^(1/12)-1</f>
        <v>0</v>
      </c>
      <c r="C275" s="502">
        <f>(1+_xlfn.XLOOKUP(INT(($A275-1)/12)+1,'ZC Curve'!$B$8:$B$107,'ZC Curve'!S$9:S$108,,0))^(1/12)-1</f>
        <v>0</v>
      </c>
      <c r="D275" s="502">
        <f>(1+_xlfn.XLOOKUP(INT(($A275-1)/12)+1,'ZC Curve'!$B$8:$B$107,'ZC Curve'!T$9:T$108,,0))^(1/12)-1</f>
        <v>0</v>
      </c>
      <c r="E275" s="503">
        <f t="shared" si="20"/>
        <v>1</v>
      </c>
      <c r="F275" s="503">
        <f t="shared" si="18"/>
        <v>1</v>
      </c>
      <c r="G275" s="503">
        <f t="shared" si="19"/>
        <v>1</v>
      </c>
      <c r="H275" s="517">
        <f>'Table 4 - Asset Cashflows'!F274</f>
        <v>0</v>
      </c>
      <c r="I275" s="517">
        <f>'Table 4 - Asset Cashflows'!C274</f>
        <v>0</v>
      </c>
    </row>
    <row r="276" spans="1:9" x14ac:dyDescent="0.25">
      <c r="A276" s="43">
        <f t="shared" si="17"/>
        <v>267</v>
      </c>
      <c r="B276" s="502">
        <f>(1+_xlfn.XLOOKUP(INT(($A276-1)/12)+1,'ZC Curve'!$B$8:$B$107,'ZC Curve'!R$9:R$108,,0))^(1/12)-1</f>
        <v>0</v>
      </c>
      <c r="C276" s="502">
        <f>(1+_xlfn.XLOOKUP(INT(($A276-1)/12)+1,'ZC Curve'!$B$8:$B$107,'ZC Curve'!S$9:S$108,,0))^(1/12)-1</f>
        <v>0</v>
      </c>
      <c r="D276" s="502">
        <f>(1+_xlfn.XLOOKUP(INT(($A276-1)/12)+1,'ZC Curve'!$B$8:$B$107,'ZC Curve'!T$9:T$108,,0))^(1/12)-1</f>
        <v>0</v>
      </c>
      <c r="E276" s="503">
        <f t="shared" si="20"/>
        <v>1</v>
      </c>
      <c r="F276" s="503">
        <f t="shared" si="18"/>
        <v>1</v>
      </c>
      <c r="G276" s="503">
        <f t="shared" si="19"/>
        <v>1</v>
      </c>
      <c r="H276" s="517">
        <f>'Table 4 - Asset Cashflows'!F275</f>
        <v>0</v>
      </c>
      <c r="I276" s="517">
        <f>'Table 4 - Asset Cashflows'!C275</f>
        <v>0</v>
      </c>
    </row>
    <row r="277" spans="1:9" x14ac:dyDescent="0.25">
      <c r="A277" s="43">
        <f t="shared" si="17"/>
        <v>268</v>
      </c>
      <c r="B277" s="502">
        <f>(1+_xlfn.XLOOKUP(INT(($A277-1)/12)+1,'ZC Curve'!$B$8:$B$107,'ZC Curve'!R$9:R$108,,0))^(1/12)-1</f>
        <v>0</v>
      </c>
      <c r="C277" s="502">
        <f>(1+_xlfn.XLOOKUP(INT(($A277-1)/12)+1,'ZC Curve'!$B$8:$B$107,'ZC Curve'!S$9:S$108,,0))^(1/12)-1</f>
        <v>0</v>
      </c>
      <c r="D277" s="502">
        <f>(1+_xlfn.XLOOKUP(INT(($A277-1)/12)+1,'ZC Curve'!$B$8:$B$107,'ZC Curve'!T$9:T$108,,0))^(1/12)-1</f>
        <v>0</v>
      </c>
      <c r="E277" s="503">
        <f t="shared" si="20"/>
        <v>1</v>
      </c>
      <c r="F277" s="503">
        <f t="shared" si="18"/>
        <v>1</v>
      </c>
      <c r="G277" s="503">
        <f t="shared" si="19"/>
        <v>1</v>
      </c>
      <c r="H277" s="517">
        <f>'Table 4 - Asset Cashflows'!F276</f>
        <v>0</v>
      </c>
      <c r="I277" s="517">
        <f>'Table 4 - Asset Cashflows'!C276</f>
        <v>0</v>
      </c>
    </row>
    <row r="278" spans="1:9" x14ac:dyDescent="0.25">
      <c r="A278" s="43">
        <f t="shared" si="17"/>
        <v>269</v>
      </c>
      <c r="B278" s="502">
        <f>(1+_xlfn.XLOOKUP(INT(($A278-1)/12)+1,'ZC Curve'!$B$8:$B$107,'ZC Curve'!R$9:R$108,,0))^(1/12)-1</f>
        <v>0</v>
      </c>
      <c r="C278" s="502">
        <f>(1+_xlfn.XLOOKUP(INT(($A278-1)/12)+1,'ZC Curve'!$B$8:$B$107,'ZC Curve'!S$9:S$108,,0))^(1/12)-1</f>
        <v>0</v>
      </c>
      <c r="D278" s="502">
        <f>(1+_xlfn.XLOOKUP(INT(($A278-1)/12)+1,'ZC Curve'!$B$8:$B$107,'ZC Curve'!T$9:T$108,,0))^(1/12)-1</f>
        <v>0</v>
      </c>
      <c r="E278" s="503">
        <f t="shared" si="20"/>
        <v>1</v>
      </c>
      <c r="F278" s="503">
        <f t="shared" si="18"/>
        <v>1</v>
      </c>
      <c r="G278" s="503">
        <f t="shared" si="19"/>
        <v>1</v>
      </c>
      <c r="H278" s="517">
        <f>'Table 4 - Asset Cashflows'!F277</f>
        <v>0</v>
      </c>
      <c r="I278" s="517">
        <f>'Table 4 - Asset Cashflows'!C277</f>
        <v>0</v>
      </c>
    </row>
    <row r="279" spans="1:9" x14ac:dyDescent="0.25">
      <c r="A279" s="43">
        <f t="shared" ref="A279:A342" si="21">A278+1</f>
        <v>270</v>
      </c>
      <c r="B279" s="502">
        <f>(1+_xlfn.XLOOKUP(INT(($A279-1)/12)+1,'ZC Curve'!$B$8:$B$107,'ZC Curve'!R$9:R$108,,0))^(1/12)-1</f>
        <v>0</v>
      </c>
      <c r="C279" s="502">
        <f>(1+_xlfn.XLOOKUP(INT(($A279-1)/12)+1,'ZC Curve'!$B$8:$B$107,'ZC Curve'!S$9:S$108,,0))^(1/12)-1</f>
        <v>0</v>
      </c>
      <c r="D279" s="502">
        <f>(1+_xlfn.XLOOKUP(INT(($A279-1)/12)+1,'ZC Curve'!$B$8:$B$107,'ZC Curve'!T$9:T$108,,0))^(1/12)-1</f>
        <v>0</v>
      </c>
      <c r="E279" s="503">
        <f t="shared" si="20"/>
        <v>1</v>
      </c>
      <c r="F279" s="503">
        <f t="shared" si="18"/>
        <v>1</v>
      </c>
      <c r="G279" s="503">
        <f t="shared" si="19"/>
        <v>1</v>
      </c>
      <c r="H279" s="517">
        <f>'Table 4 - Asset Cashflows'!F278</f>
        <v>0</v>
      </c>
      <c r="I279" s="517">
        <f>'Table 4 - Asset Cashflows'!C278</f>
        <v>0</v>
      </c>
    </row>
    <row r="280" spans="1:9" x14ac:dyDescent="0.25">
      <c r="A280" s="43">
        <f t="shared" si="21"/>
        <v>271</v>
      </c>
      <c r="B280" s="502">
        <f>(1+_xlfn.XLOOKUP(INT(($A280-1)/12)+1,'ZC Curve'!$B$8:$B$107,'ZC Curve'!R$9:R$108,,0))^(1/12)-1</f>
        <v>0</v>
      </c>
      <c r="C280" s="502">
        <f>(1+_xlfn.XLOOKUP(INT(($A280-1)/12)+1,'ZC Curve'!$B$8:$B$107,'ZC Curve'!S$9:S$108,,0))^(1/12)-1</f>
        <v>0</v>
      </c>
      <c r="D280" s="502">
        <f>(1+_xlfn.XLOOKUP(INT(($A280-1)/12)+1,'ZC Curve'!$B$8:$B$107,'ZC Curve'!T$9:T$108,,0))^(1/12)-1</f>
        <v>0</v>
      </c>
      <c r="E280" s="503">
        <f t="shared" si="20"/>
        <v>1</v>
      </c>
      <c r="F280" s="503">
        <f t="shared" si="18"/>
        <v>1</v>
      </c>
      <c r="G280" s="503">
        <f t="shared" si="19"/>
        <v>1</v>
      </c>
      <c r="H280" s="517">
        <f>'Table 4 - Asset Cashflows'!F279</f>
        <v>0</v>
      </c>
      <c r="I280" s="517">
        <f>'Table 4 - Asset Cashflows'!C279</f>
        <v>0</v>
      </c>
    </row>
    <row r="281" spans="1:9" x14ac:dyDescent="0.25">
      <c r="A281" s="43">
        <f t="shared" si="21"/>
        <v>272</v>
      </c>
      <c r="B281" s="502">
        <f>(1+_xlfn.XLOOKUP(INT(($A281-1)/12)+1,'ZC Curve'!$B$8:$B$107,'ZC Curve'!R$9:R$108,,0))^(1/12)-1</f>
        <v>0</v>
      </c>
      <c r="C281" s="502">
        <f>(1+_xlfn.XLOOKUP(INT(($A281-1)/12)+1,'ZC Curve'!$B$8:$B$107,'ZC Curve'!S$9:S$108,,0))^(1/12)-1</f>
        <v>0</v>
      </c>
      <c r="D281" s="502">
        <f>(1+_xlfn.XLOOKUP(INT(($A281-1)/12)+1,'ZC Curve'!$B$8:$B$107,'ZC Curve'!T$9:T$108,,0))^(1/12)-1</f>
        <v>0</v>
      </c>
      <c r="E281" s="503">
        <f t="shared" si="20"/>
        <v>1</v>
      </c>
      <c r="F281" s="503">
        <f t="shared" si="18"/>
        <v>1</v>
      </c>
      <c r="G281" s="503">
        <f t="shared" si="19"/>
        <v>1</v>
      </c>
      <c r="H281" s="517">
        <f>'Table 4 - Asset Cashflows'!F280</f>
        <v>0</v>
      </c>
      <c r="I281" s="517">
        <f>'Table 4 - Asset Cashflows'!C280</f>
        <v>0</v>
      </c>
    </row>
    <row r="282" spans="1:9" x14ac:dyDescent="0.25">
      <c r="A282" s="43">
        <f t="shared" si="21"/>
        <v>273</v>
      </c>
      <c r="B282" s="502">
        <f>(1+_xlfn.XLOOKUP(INT(($A282-1)/12)+1,'ZC Curve'!$B$8:$B$107,'ZC Curve'!R$9:R$108,,0))^(1/12)-1</f>
        <v>0</v>
      </c>
      <c r="C282" s="502">
        <f>(1+_xlfn.XLOOKUP(INT(($A282-1)/12)+1,'ZC Curve'!$B$8:$B$107,'ZC Curve'!S$9:S$108,,0))^(1/12)-1</f>
        <v>0</v>
      </c>
      <c r="D282" s="502">
        <f>(1+_xlfn.XLOOKUP(INT(($A282-1)/12)+1,'ZC Curve'!$B$8:$B$107,'ZC Curve'!T$9:T$108,,0))^(1/12)-1</f>
        <v>0</v>
      </c>
      <c r="E282" s="503">
        <f t="shared" si="20"/>
        <v>1</v>
      </c>
      <c r="F282" s="503">
        <f t="shared" si="18"/>
        <v>1</v>
      </c>
      <c r="G282" s="503">
        <f t="shared" si="19"/>
        <v>1</v>
      </c>
      <c r="H282" s="517">
        <f>'Table 4 - Asset Cashflows'!F281</f>
        <v>0</v>
      </c>
      <c r="I282" s="517">
        <f>'Table 4 - Asset Cashflows'!C281</f>
        <v>0</v>
      </c>
    </row>
    <row r="283" spans="1:9" x14ac:dyDescent="0.25">
      <c r="A283" s="43">
        <f t="shared" si="21"/>
        <v>274</v>
      </c>
      <c r="B283" s="502">
        <f>(1+_xlfn.XLOOKUP(INT(($A283-1)/12)+1,'ZC Curve'!$B$8:$B$107,'ZC Curve'!R$9:R$108,,0))^(1/12)-1</f>
        <v>0</v>
      </c>
      <c r="C283" s="502">
        <f>(1+_xlfn.XLOOKUP(INT(($A283-1)/12)+1,'ZC Curve'!$B$8:$B$107,'ZC Curve'!S$9:S$108,,0))^(1/12)-1</f>
        <v>0</v>
      </c>
      <c r="D283" s="502">
        <f>(1+_xlfn.XLOOKUP(INT(($A283-1)/12)+1,'ZC Curve'!$B$8:$B$107,'ZC Curve'!T$9:T$108,,0))^(1/12)-1</f>
        <v>0</v>
      </c>
      <c r="E283" s="503">
        <f t="shared" si="20"/>
        <v>1</v>
      </c>
      <c r="F283" s="503">
        <f t="shared" si="18"/>
        <v>1</v>
      </c>
      <c r="G283" s="503">
        <f t="shared" si="19"/>
        <v>1</v>
      </c>
      <c r="H283" s="517">
        <f>'Table 4 - Asset Cashflows'!F282</f>
        <v>0</v>
      </c>
      <c r="I283" s="517">
        <f>'Table 4 - Asset Cashflows'!C282</f>
        <v>0</v>
      </c>
    </row>
    <row r="284" spans="1:9" x14ac:dyDescent="0.25">
      <c r="A284" s="43">
        <f t="shared" si="21"/>
        <v>275</v>
      </c>
      <c r="B284" s="502">
        <f>(1+_xlfn.XLOOKUP(INT(($A284-1)/12)+1,'ZC Curve'!$B$8:$B$107,'ZC Curve'!R$9:R$108,,0))^(1/12)-1</f>
        <v>0</v>
      </c>
      <c r="C284" s="502">
        <f>(1+_xlfn.XLOOKUP(INT(($A284-1)/12)+1,'ZC Curve'!$B$8:$B$107,'ZC Curve'!S$9:S$108,,0))^(1/12)-1</f>
        <v>0</v>
      </c>
      <c r="D284" s="502">
        <f>(1+_xlfn.XLOOKUP(INT(($A284-1)/12)+1,'ZC Curve'!$B$8:$B$107,'ZC Curve'!T$9:T$108,,0))^(1/12)-1</f>
        <v>0</v>
      </c>
      <c r="E284" s="503">
        <f t="shared" si="20"/>
        <v>1</v>
      </c>
      <c r="F284" s="503">
        <f t="shared" si="18"/>
        <v>1</v>
      </c>
      <c r="G284" s="503">
        <f t="shared" si="19"/>
        <v>1</v>
      </c>
      <c r="H284" s="517">
        <f>'Table 4 - Asset Cashflows'!F283</f>
        <v>0</v>
      </c>
      <c r="I284" s="517">
        <f>'Table 4 - Asset Cashflows'!C283</f>
        <v>0</v>
      </c>
    </row>
    <row r="285" spans="1:9" x14ac:dyDescent="0.25">
      <c r="A285" s="43">
        <f t="shared" si="21"/>
        <v>276</v>
      </c>
      <c r="B285" s="502">
        <f>(1+_xlfn.XLOOKUP(INT(($A285-1)/12)+1,'ZC Curve'!$B$8:$B$107,'ZC Curve'!R$9:R$108,,0))^(1/12)-1</f>
        <v>0</v>
      </c>
      <c r="C285" s="502">
        <f>(1+_xlfn.XLOOKUP(INT(($A285-1)/12)+1,'ZC Curve'!$B$8:$B$107,'ZC Curve'!S$9:S$108,,0))^(1/12)-1</f>
        <v>0</v>
      </c>
      <c r="D285" s="502">
        <f>(1+_xlfn.XLOOKUP(INT(($A285-1)/12)+1,'ZC Curve'!$B$8:$B$107,'ZC Curve'!T$9:T$108,,0))^(1/12)-1</f>
        <v>0</v>
      </c>
      <c r="E285" s="503">
        <f t="shared" si="20"/>
        <v>1</v>
      </c>
      <c r="F285" s="503">
        <f t="shared" si="18"/>
        <v>1</v>
      </c>
      <c r="G285" s="503">
        <f t="shared" si="19"/>
        <v>1</v>
      </c>
      <c r="H285" s="517">
        <f>'Table 4 - Asset Cashflows'!F284</f>
        <v>0</v>
      </c>
      <c r="I285" s="517">
        <f>'Table 4 - Asset Cashflows'!C284</f>
        <v>0</v>
      </c>
    </row>
    <row r="286" spans="1:9" x14ac:dyDescent="0.25">
      <c r="A286" s="43">
        <f t="shared" si="21"/>
        <v>277</v>
      </c>
      <c r="B286" s="502">
        <f>(1+_xlfn.XLOOKUP(INT(($A286-1)/12)+1,'ZC Curve'!$B$8:$B$107,'ZC Curve'!R$9:R$108,,0))^(1/12)-1</f>
        <v>0</v>
      </c>
      <c r="C286" s="502">
        <f>(1+_xlfn.XLOOKUP(INT(($A286-1)/12)+1,'ZC Curve'!$B$8:$B$107,'ZC Curve'!S$9:S$108,,0))^(1/12)-1</f>
        <v>0</v>
      </c>
      <c r="D286" s="502">
        <f>(1+_xlfn.XLOOKUP(INT(($A286-1)/12)+1,'ZC Curve'!$B$8:$B$107,'ZC Curve'!T$9:T$108,,0))^(1/12)-1</f>
        <v>0</v>
      </c>
      <c r="E286" s="503">
        <f t="shared" si="20"/>
        <v>1</v>
      </c>
      <c r="F286" s="503">
        <f t="shared" si="18"/>
        <v>1</v>
      </c>
      <c r="G286" s="503">
        <f t="shared" si="19"/>
        <v>1</v>
      </c>
      <c r="H286" s="517">
        <f>'Table 4 - Asset Cashflows'!F285</f>
        <v>0</v>
      </c>
      <c r="I286" s="517">
        <f>'Table 4 - Asset Cashflows'!C285</f>
        <v>0</v>
      </c>
    </row>
    <row r="287" spans="1:9" x14ac:dyDescent="0.25">
      <c r="A287" s="43">
        <f t="shared" si="21"/>
        <v>278</v>
      </c>
      <c r="B287" s="502">
        <f>(1+_xlfn.XLOOKUP(INT(($A287-1)/12)+1,'ZC Curve'!$B$8:$B$107,'ZC Curve'!R$9:R$108,,0))^(1/12)-1</f>
        <v>0</v>
      </c>
      <c r="C287" s="502">
        <f>(1+_xlfn.XLOOKUP(INT(($A287-1)/12)+1,'ZC Curve'!$B$8:$B$107,'ZC Curve'!S$9:S$108,,0))^(1/12)-1</f>
        <v>0</v>
      </c>
      <c r="D287" s="502">
        <f>(1+_xlfn.XLOOKUP(INT(($A287-1)/12)+1,'ZC Curve'!$B$8:$B$107,'ZC Curve'!T$9:T$108,,0))^(1/12)-1</f>
        <v>0</v>
      </c>
      <c r="E287" s="503">
        <f t="shared" si="20"/>
        <v>1</v>
      </c>
      <c r="F287" s="503">
        <f t="shared" si="18"/>
        <v>1</v>
      </c>
      <c r="G287" s="503">
        <f t="shared" si="19"/>
        <v>1</v>
      </c>
      <c r="H287" s="517">
        <f>'Table 4 - Asset Cashflows'!F286</f>
        <v>0</v>
      </c>
      <c r="I287" s="517">
        <f>'Table 4 - Asset Cashflows'!C286</f>
        <v>0</v>
      </c>
    </row>
    <row r="288" spans="1:9" x14ac:dyDescent="0.25">
      <c r="A288" s="43">
        <f t="shared" si="21"/>
        <v>279</v>
      </c>
      <c r="B288" s="502">
        <f>(1+_xlfn.XLOOKUP(INT(($A288-1)/12)+1,'ZC Curve'!$B$8:$B$107,'ZC Curve'!R$9:R$108,,0))^(1/12)-1</f>
        <v>0</v>
      </c>
      <c r="C288" s="502">
        <f>(1+_xlfn.XLOOKUP(INT(($A288-1)/12)+1,'ZC Curve'!$B$8:$B$107,'ZC Curve'!S$9:S$108,,0))^(1/12)-1</f>
        <v>0</v>
      </c>
      <c r="D288" s="502">
        <f>(1+_xlfn.XLOOKUP(INT(($A288-1)/12)+1,'ZC Curve'!$B$8:$B$107,'ZC Curve'!T$9:T$108,,0))^(1/12)-1</f>
        <v>0</v>
      </c>
      <c r="E288" s="503">
        <f t="shared" si="20"/>
        <v>1</v>
      </c>
      <c r="F288" s="503">
        <f t="shared" si="18"/>
        <v>1</v>
      </c>
      <c r="G288" s="503">
        <f t="shared" si="19"/>
        <v>1</v>
      </c>
      <c r="H288" s="517">
        <f>'Table 4 - Asset Cashflows'!F287</f>
        <v>0</v>
      </c>
      <c r="I288" s="517">
        <f>'Table 4 - Asset Cashflows'!C287</f>
        <v>0</v>
      </c>
    </row>
    <row r="289" spans="1:9" x14ac:dyDescent="0.25">
      <c r="A289" s="43">
        <f t="shared" si="21"/>
        <v>280</v>
      </c>
      <c r="B289" s="502">
        <f>(1+_xlfn.XLOOKUP(INT(($A289-1)/12)+1,'ZC Curve'!$B$8:$B$107,'ZC Curve'!R$9:R$108,,0))^(1/12)-1</f>
        <v>0</v>
      </c>
      <c r="C289" s="502">
        <f>(1+_xlfn.XLOOKUP(INT(($A289-1)/12)+1,'ZC Curve'!$B$8:$B$107,'ZC Curve'!S$9:S$108,,0))^(1/12)-1</f>
        <v>0</v>
      </c>
      <c r="D289" s="502">
        <f>(1+_xlfn.XLOOKUP(INT(($A289-1)/12)+1,'ZC Curve'!$B$8:$B$107,'ZC Curve'!T$9:T$108,,0))^(1/12)-1</f>
        <v>0</v>
      </c>
      <c r="E289" s="503">
        <f t="shared" si="20"/>
        <v>1</v>
      </c>
      <c r="F289" s="503">
        <f t="shared" si="18"/>
        <v>1</v>
      </c>
      <c r="G289" s="503">
        <f t="shared" si="19"/>
        <v>1</v>
      </c>
      <c r="H289" s="517">
        <f>'Table 4 - Asset Cashflows'!F288</f>
        <v>0</v>
      </c>
      <c r="I289" s="517">
        <f>'Table 4 - Asset Cashflows'!C288</f>
        <v>0</v>
      </c>
    </row>
    <row r="290" spans="1:9" x14ac:dyDescent="0.25">
      <c r="A290" s="43">
        <f t="shared" si="21"/>
        <v>281</v>
      </c>
      <c r="B290" s="502">
        <f>(1+_xlfn.XLOOKUP(INT(($A290-1)/12)+1,'ZC Curve'!$B$8:$B$107,'ZC Curve'!R$9:R$108,,0))^(1/12)-1</f>
        <v>0</v>
      </c>
      <c r="C290" s="502">
        <f>(1+_xlfn.XLOOKUP(INT(($A290-1)/12)+1,'ZC Curve'!$B$8:$B$107,'ZC Curve'!S$9:S$108,,0))^(1/12)-1</f>
        <v>0</v>
      </c>
      <c r="D290" s="502">
        <f>(1+_xlfn.XLOOKUP(INT(($A290-1)/12)+1,'ZC Curve'!$B$8:$B$107,'ZC Curve'!T$9:T$108,,0))^(1/12)-1</f>
        <v>0</v>
      </c>
      <c r="E290" s="503">
        <f t="shared" si="20"/>
        <v>1</v>
      </c>
      <c r="F290" s="503">
        <f t="shared" si="18"/>
        <v>1</v>
      </c>
      <c r="G290" s="503">
        <f t="shared" si="19"/>
        <v>1</v>
      </c>
      <c r="H290" s="517">
        <f>'Table 4 - Asset Cashflows'!F289</f>
        <v>0</v>
      </c>
      <c r="I290" s="517">
        <f>'Table 4 - Asset Cashflows'!C289</f>
        <v>0</v>
      </c>
    </row>
    <row r="291" spans="1:9" x14ac:dyDescent="0.25">
      <c r="A291" s="43">
        <f t="shared" si="21"/>
        <v>282</v>
      </c>
      <c r="B291" s="502">
        <f>(1+_xlfn.XLOOKUP(INT(($A291-1)/12)+1,'ZC Curve'!$B$8:$B$107,'ZC Curve'!R$9:R$108,,0))^(1/12)-1</f>
        <v>0</v>
      </c>
      <c r="C291" s="502">
        <f>(1+_xlfn.XLOOKUP(INT(($A291-1)/12)+1,'ZC Curve'!$B$8:$B$107,'ZC Curve'!S$9:S$108,,0))^(1/12)-1</f>
        <v>0</v>
      </c>
      <c r="D291" s="502">
        <f>(1+_xlfn.XLOOKUP(INT(($A291-1)/12)+1,'ZC Curve'!$B$8:$B$107,'ZC Curve'!T$9:T$108,,0))^(1/12)-1</f>
        <v>0</v>
      </c>
      <c r="E291" s="503">
        <f t="shared" si="20"/>
        <v>1</v>
      </c>
      <c r="F291" s="503">
        <f t="shared" si="18"/>
        <v>1</v>
      </c>
      <c r="G291" s="503">
        <f t="shared" si="19"/>
        <v>1</v>
      </c>
      <c r="H291" s="517">
        <f>'Table 4 - Asset Cashflows'!F290</f>
        <v>0</v>
      </c>
      <c r="I291" s="517">
        <f>'Table 4 - Asset Cashflows'!C290</f>
        <v>0</v>
      </c>
    </row>
    <row r="292" spans="1:9" x14ac:dyDescent="0.25">
      <c r="A292" s="43">
        <f t="shared" si="21"/>
        <v>283</v>
      </c>
      <c r="B292" s="502">
        <f>(1+_xlfn.XLOOKUP(INT(($A292-1)/12)+1,'ZC Curve'!$B$8:$B$107,'ZC Curve'!R$9:R$108,,0))^(1/12)-1</f>
        <v>0</v>
      </c>
      <c r="C292" s="502">
        <f>(1+_xlfn.XLOOKUP(INT(($A292-1)/12)+1,'ZC Curve'!$B$8:$B$107,'ZC Curve'!S$9:S$108,,0))^(1/12)-1</f>
        <v>0</v>
      </c>
      <c r="D292" s="502">
        <f>(1+_xlfn.XLOOKUP(INT(($A292-1)/12)+1,'ZC Curve'!$B$8:$B$107,'ZC Curve'!T$9:T$108,,0))^(1/12)-1</f>
        <v>0</v>
      </c>
      <c r="E292" s="503">
        <f t="shared" si="20"/>
        <v>1</v>
      </c>
      <c r="F292" s="503">
        <f t="shared" si="18"/>
        <v>1</v>
      </c>
      <c r="G292" s="503">
        <f t="shared" si="19"/>
        <v>1</v>
      </c>
      <c r="H292" s="517">
        <f>'Table 4 - Asset Cashflows'!F291</f>
        <v>0</v>
      </c>
      <c r="I292" s="517">
        <f>'Table 4 - Asset Cashflows'!C291</f>
        <v>0</v>
      </c>
    </row>
    <row r="293" spans="1:9" x14ac:dyDescent="0.25">
      <c r="A293" s="43">
        <f t="shared" si="21"/>
        <v>284</v>
      </c>
      <c r="B293" s="502">
        <f>(1+_xlfn.XLOOKUP(INT(($A293-1)/12)+1,'ZC Curve'!$B$8:$B$107,'ZC Curve'!R$9:R$108,,0))^(1/12)-1</f>
        <v>0</v>
      </c>
      <c r="C293" s="502">
        <f>(1+_xlfn.XLOOKUP(INT(($A293-1)/12)+1,'ZC Curve'!$B$8:$B$107,'ZC Curve'!S$9:S$108,,0))^(1/12)-1</f>
        <v>0</v>
      </c>
      <c r="D293" s="502">
        <f>(1+_xlfn.XLOOKUP(INT(($A293-1)/12)+1,'ZC Curve'!$B$8:$B$107,'ZC Curve'!T$9:T$108,,0))^(1/12)-1</f>
        <v>0</v>
      </c>
      <c r="E293" s="503">
        <f t="shared" si="20"/>
        <v>1</v>
      </c>
      <c r="F293" s="503">
        <f t="shared" si="18"/>
        <v>1</v>
      </c>
      <c r="G293" s="503">
        <f t="shared" si="19"/>
        <v>1</v>
      </c>
      <c r="H293" s="517">
        <f>'Table 4 - Asset Cashflows'!F292</f>
        <v>0</v>
      </c>
      <c r="I293" s="517">
        <f>'Table 4 - Asset Cashflows'!C292</f>
        <v>0</v>
      </c>
    </row>
    <row r="294" spans="1:9" x14ac:dyDescent="0.25">
      <c r="A294" s="43">
        <f t="shared" si="21"/>
        <v>285</v>
      </c>
      <c r="B294" s="502">
        <f>(1+_xlfn.XLOOKUP(INT(($A294-1)/12)+1,'ZC Curve'!$B$8:$B$107,'ZC Curve'!R$9:R$108,,0))^(1/12)-1</f>
        <v>0</v>
      </c>
      <c r="C294" s="502">
        <f>(1+_xlfn.XLOOKUP(INT(($A294-1)/12)+1,'ZC Curve'!$B$8:$B$107,'ZC Curve'!S$9:S$108,,0))^(1/12)-1</f>
        <v>0</v>
      </c>
      <c r="D294" s="502">
        <f>(1+_xlfn.XLOOKUP(INT(($A294-1)/12)+1,'ZC Curve'!$B$8:$B$107,'ZC Curve'!T$9:T$108,,0))^(1/12)-1</f>
        <v>0</v>
      </c>
      <c r="E294" s="503">
        <f t="shared" si="20"/>
        <v>1</v>
      </c>
      <c r="F294" s="503">
        <f t="shared" si="18"/>
        <v>1</v>
      </c>
      <c r="G294" s="503">
        <f t="shared" si="19"/>
        <v>1</v>
      </c>
      <c r="H294" s="517">
        <f>'Table 4 - Asset Cashflows'!F293</f>
        <v>0</v>
      </c>
      <c r="I294" s="517">
        <f>'Table 4 - Asset Cashflows'!C293</f>
        <v>0</v>
      </c>
    </row>
    <row r="295" spans="1:9" x14ac:dyDescent="0.25">
      <c r="A295" s="43">
        <f t="shared" si="21"/>
        <v>286</v>
      </c>
      <c r="B295" s="502">
        <f>(1+_xlfn.XLOOKUP(INT(($A295-1)/12)+1,'ZC Curve'!$B$8:$B$107,'ZC Curve'!R$9:R$108,,0))^(1/12)-1</f>
        <v>0</v>
      </c>
      <c r="C295" s="502">
        <f>(1+_xlfn.XLOOKUP(INT(($A295-1)/12)+1,'ZC Curve'!$B$8:$B$107,'ZC Curve'!S$9:S$108,,0))^(1/12)-1</f>
        <v>0</v>
      </c>
      <c r="D295" s="502">
        <f>(1+_xlfn.XLOOKUP(INT(($A295-1)/12)+1,'ZC Curve'!$B$8:$B$107,'ZC Curve'!T$9:T$108,,0))^(1/12)-1</f>
        <v>0</v>
      </c>
      <c r="E295" s="503">
        <f t="shared" si="20"/>
        <v>1</v>
      </c>
      <c r="F295" s="503">
        <f t="shared" si="18"/>
        <v>1</v>
      </c>
      <c r="G295" s="503">
        <f t="shared" si="19"/>
        <v>1</v>
      </c>
      <c r="H295" s="517">
        <f>'Table 4 - Asset Cashflows'!F294</f>
        <v>0</v>
      </c>
      <c r="I295" s="517">
        <f>'Table 4 - Asset Cashflows'!C294</f>
        <v>0</v>
      </c>
    </row>
    <row r="296" spans="1:9" x14ac:dyDescent="0.25">
      <c r="A296" s="43">
        <f t="shared" si="21"/>
        <v>287</v>
      </c>
      <c r="B296" s="502">
        <f>(1+_xlfn.XLOOKUP(INT(($A296-1)/12)+1,'ZC Curve'!$B$8:$B$107,'ZC Curve'!R$9:R$108,,0))^(1/12)-1</f>
        <v>0</v>
      </c>
      <c r="C296" s="502">
        <f>(1+_xlfn.XLOOKUP(INT(($A296-1)/12)+1,'ZC Curve'!$B$8:$B$107,'ZC Curve'!S$9:S$108,,0))^(1/12)-1</f>
        <v>0</v>
      </c>
      <c r="D296" s="502">
        <f>(1+_xlfn.XLOOKUP(INT(($A296-1)/12)+1,'ZC Curve'!$B$8:$B$107,'ZC Curve'!T$9:T$108,,0))^(1/12)-1</f>
        <v>0</v>
      </c>
      <c r="E296" s="503">
        <f t="shared" si="20"/>
        <v>1</v>
      </c>
      <c r="F296" s="503">
        <f t="shared" si="18"/>
        <v>1</v>
      </c>
      <c r="G296" s="503">
        <f t="shared" si="19"/>
        <v>1</v>
      </c>
      <c r="H296" s="517">
        <f>'Table 4 - Asset Cashflows'!F295</f>
        <v>0</v>
      </c>
      <c r="I296" s="517">
        <f>'Table 4 - Asset Cashflows'!C295</f>
        <v>0</v>
      </c>
    </row>
    <row r="297" spans="1:9" x14ac:dyDescent="0.25">
      <c r="A297" s="43">
        <f t="shared" si="21"/>
        <v>288</v>
      </c>
      <c r="B297" s="502">
        <f>(1+_xlfn.XLOOKUP(INT(($A297-1)/12)+1,'ZC Curve'!$B$8:$B$107,'ZC Curve'!R$9:R$108,,0))^(1/12)-1</f>
        <v>0</v>
      </c>
      <c r="C297" s="502">
        <f>(1+_xlfn.XLOOKUP(INT(($A297-1)/12)+1,'ZC Curve'!$B$8:$B$107,'ZC Curve'!S$9:S$108,,0))^(1/12)-1</f>
        <v>0</v>
      </c>
      <c r="D297" s="502">
        <f>(1+_xlfn.XLOOKUP(INT(($A297-1)/12)+1,'ZC Curve'!$B$8:$B$107,'ZC Curve'!T$9:T$108,,0))^(1/12)-1</f>
        <v>0</v>
      </c>
      <c r="E297" s="503">
        <f t="shared" si="20"/>
        <v>1</v>
      </c>
      <c r="F297" s="503">
        <f t="shared" si="18"/>
        <v>1</v>
      </c>
      <c r="G297" s="503">
        <f t="shared" si="19"/>
        <v>1</v>
      </c>
      <c r="H297" s="517">
        <f>'Table 4 - Asset Cashflows'!F296</f>
        <v>0</v>
      </c>
      <c r="I297" s="517">
        <f>'Table 4 - Asset Cashflows'!C296</f>
        <v>0</v>
      </c>
    </row>
    <row r="298" spans="1:9" x14ac:dyDescent="0.25">
      <c r="A298" s="43">
        <f t="shared" si="21"/>
        <v>289</v>
      </c>
      <c r="B298" s="502">
        <f>(1+_xlfn.XLOOKUP(INT(($A298-1)/12)+1,'ZC Curve'!$B$8:$B$107,'ZC Curve'!R$9:R$108,,0))^(1/12)-1</f>
        <v>0</v>
      </c>
      <c r="C298" s="502">
        <f>(1+_xlfn.XLOOKUP(INT(($A298-1)/12)+1,'ZC Curve'!$B$8:$B$107,'ZC Curve'!S$9:S$108,,0))^(1/12)-1</f>
        <v>0</v>
      </c>
      <c r="D298" s="502">
        <f>(1+_xlfn.XLOOKUP(INT(($A298-1)/12)+1,'ZC Curve'!$B$8:$B$107,'ZC Curve'!T$9:T$108,,0))^(1/12)-1</f>
        <v>0</v>
      </c>
      <c r="E298" s="503">
        <f t="shared" si="20"/>
        <v>1</v>
      </c>
      <c r="F298" s="503">
        <f t="shared" si="18"/>
        <v>1</v>
      </c>
      <c r="G298" s="503">
        <f t="shared" si="19"/>
        <v>1</v>
      </c>
      <c r="H298" s="517">
        <f>'Table 4 - Asset Cashflows'!F297</f>
        <v>0</v>
      </c>
      <c r="I298" s="517">
        <f>'Table 4 - Asset Cashflows'!C297</f>
        <v>0</v>
      </c>
    </row>
    <row r="299" spans="1:9" x14ac:dyDescent="0.25">
      <c r="A299" s="43">
        <f t="shared" si="21"/>
        <v>290</v>
      </c>
      <c r="B299" s="502">
        <f>(1+_xlfn.XLOOKUP(INT(($A299-1)/12)+1,'ZC Curve'!$B$8:$B$107,'ZC Curve'!R$9:R$108,,0))^(1/12)-1</f>
        <v>0</v>
      </c>
      <c r="C299" s="502">
        <f>(1+_xlfn.XLOOKUP(INT(($A299-1)/12)+1,'ZC Curve'!$B$8:$B$107,'ZC Curve'!S$9:S$108,,0))^(1/12)-1</f>
        <v>0</v>
      </c>
      <c r="D299" s="502">
        <f>(1+_xlfn.XLOOKUP(INT(($A299-1)/12)+1,'ZC Curve'!$B$8:$B$107,'ZC Curve'!T$9:T$108,,0))^(1/12)-1</f>
        <v>0</v>
      </c>
      <c r="E299" s="503">
        <f t="shared" si="20"/>
        <v>1</v>
      </c>
      <c r="F299" s="503">
        <f t="shared" si="18"/>
        <v>1</v>
      </c>
      <c r="G299" s="503">
        <f t="shared" si="19"/>
        <v>1</v>
      </c>
      <c r="H299" s="517">
        <f>'Table 4 - Asset Cashflows'!F298</f>
        <v>0</v>
      </c>
      <c r="I299" s="517">
        <f>'Table 4 - Asset Cashflows'!C298</f>
        <v>0</v>
      </c>
    </row>
    <row r="300" spans="1:9" x14ac:dyDescent="0.25">
      <c r="A300" s="43">
        <f t="shared" si="21"/>
        <v>291</v>
      </c>
      <c r="B300" s="502">
        <f>(1+_xlfn.XLOOKUP(INT(($A300-1)/12)+1,'ZC Curve'!$B$8:$B$107,'ZC Curve'!R$9:R$108,,0))^(1/12)-1</f>
        <v>0</v>
      </c>
      <c r="C300" s="502">
        <f>(1+_xlfn.XLOOKUP(INT(($A300-1)/12)+1,'ZC Curve'!$B$8:$B$107,'ZC Curve'!S$9:S$108,,0))^(1/12)-1</f>
        <v>0</v>
      </c>
      <c r="D300" s="502">
        <f>(1+_xlfn.XLOOKUP(INT(($A300-1)/12)+1,'ZC Curve'!$B$8:$B$107,'ZC Curve'!T$9:T$108,,0))^(1/12)-1</f>
        <v>0</v>
      </c>
      <c r="E300" s="503">
        <f t="shared" si="20"/>
        <v>1</v>
      </c>
      <c r="F300" s="503">
        <f t="shared" si="18"/>
        <v>1</v>
      </c>
      <c r="G300" s="503">
        <f t="shared" si="19"/>
        <v>1</v>
      </c>
      <c r="H300" s="517">
        <f>'Table 4 - Asset Cashflows'!F299</f>
        <v>0</v>
      </c>
      <c r="I300" s="517">
        <f>'Table 4 - Asset Cashflows'!C299</f>
        <v>0</v>
      </c>
    </row>
    <row r="301" spans="1:9" x14ac:dyDescent="0.25">
      <c r="A301" s="43">
        <f t="shared" si="21"/>
        <v>292</v>
      </c>
      <c r="B301" s="502">
        <f>(1+_xlfn.XLOOKUP(INT(($A301-1)/12)+1,'ZC Curve'!$B$8:$B$107,'ZC Curve'!R$9:R$108,,0))^(1/12)-1</f>
        <v>0</v>
      </c>
      <c r="C301" s="502">
        <f>(1+_xlfn.XLOOKUP(INT(($A301-1)/12)+1,'ZC Curve'!$B$8:$B$107,'ZC Curve'!S$9:S$108,,0))^(1/12)-1</f>
        <v>0</v>
      </c>
      <c r="D301" s="502">
        <f>(1+_xlfn.XLOOKUP(INT(($A301-1)/12)+1,'ZC Curve'!$B$8:$B$107,'ZC Curve'!T$9:T$108,,0))^(1/12)-1</f>
        <v>0</v>
      </c>
      <c r="E301" s="503">
        <f t="shared" si="20"/>
        <v>1</v>
      </c>
      <c r="F301" s="503">
        <f t="shared" si="18"/>
        <v>1</v>
      </c>
      <c r="G301" s="503">
        <f t="shared" si="19"/>
        <v>1</v>
      </c>
      <c r="H301" s="517">
        <f>'Table 4 - Asset Cashflows'!F300</f>
        <v>0</v>
      </c>
      <c r="I301" s="517">
        <f>'Table 4 - Asset Cashflows'!C300</f>
        <v>0</v>
      </c>
    </row>
    <row r="302" spans="1:9" x14ac:dyDescent="0.25">
      <c r="A302" s="43">
        <f t="shared" si="21"/>
        <v>293</v>
      </c>
      <c r="B302" s="502">
        <f>(1+_xlfn.XLOOKUP(INT(($A302-1)/12)+1,'ZC Curve'!$B$8:$B$107,'ZC Curve'!R$9:R$108,,0))^(1/12)-1</f>
        <v>0</v>
      </c>
      <c r="C302" s="502">
        <f>(1+_xlfn.XLOOKUP(INT(($A302-1)/12)+1,'ZC Curve'!$B$8:$B$107,'ZC Curve'!S$9:S$108,,0))^(1/12)-1</f>
        <v>0</v>
      </c>
      <c r="D302" s="502">
        <f>(1+_xlfn.XLOOKUP(INT(($A302-1)/12)+1,'ZC Curve'!$B$8:$B$107,'ZC Curve'!T$9:T$108,,0))^(1/12)-1</f>
        <v>0</v>
      </c>
      <c r="E302" s="503">
        <f t="shared" si="20"/>
        <v>1</v>
      </c>
      <c r="F302" s="503">
        <f t="shared" si="18"/>
        <v>1</v>
      </c>
      <c r="G302" s="503">
        <f t="shared" si="19"/>
        <v>1</v>
      </c>
      <c r="H302" s="517">
        <f>'Table 4 - Asset Cashflows'!F301</f>
        <v>0</v>
      </c>
      <c r="I302" s="517">
        <f>'Table 4 - Asset Cashflows'!C301</f>
        <v>0</v>
      </c>
    </row>
    <row r="303" spans="1:9" x14ac:dyDescent="0.25">
      <c r="A303" s="43">
        <f t="shared" si="21"/>
        <v>294</v>
      </c>
      <c r="B303" s="502">
        <f>(1+_xlfn.XLOOKUP(INT(($A303-1)/12)+1,'ZC Curve'!$B$8:$B$107,'ZC Curve'!R$9:R$108,,0))^(1/12)-1</f>
        <v>0</v>
      </c>
      <c r="C303" s="502">
        <f>(1+_xlfn.XLOOKUP(INT(($A303-1)/12)+1,'ZC Curve'!$B$8:$B$107,'ZC Curve'!S$9:S$108,,0))^(1/12)-1</f>
        <v>0</v>
      </c>
      <c r="D303" s="502">
        <f>(1+_xlfn.XLOOKUP(INT(($A303-1)/12)+1,'ZC Curve'!$B$8:$B$107,'ZC Curve'!T$9:T$108,,0))^(1/12)-1</f>
        <v>0</v>
      </c>
      <c r="E303" s="503">
        <f t="shared" si="20"/>
        <v>1</v>
      </c>
      <c r="F303" s="503">
        <f t="shared" si="18"/>
        <v>1</v>
      </c>
      <c r="G303" s="503">
        <f t="shared" si="19"/>
        <v>1</v>
      </c>
      <c r="H303" s="517">
        <f>'Table 4 - Asset Cashflows'!F302</f>
        <v>0</v>
      </c>
      <c r="I303" s="517">
        <f>'Table 4 - Asset Cashflows'!C302</f>
        <v>0</v>
      </c>
    </row>
    <row r="304" spans="1:9" x14ac:dyDescent="0.25">
      <c r="A304" s="43">
        <f t="shared" si="21"/>
        <v>295</v>
      </c>
      <c r="B304" s="502">
        <f>(1+_xlfn.XLOOKUP(INT(($A304-1)/12)+1,'ZC Curve'!$B$8:$B$107,'ZC Curve'!R$9:R$108,,0))^(1/12)-1</f>
        <v>0</v>
      </c>
      <c r="C304" s="502">
        <f>(1+_xlfn.XLOOKUP(INT(($A304-1)/12)+1,'ZC Curve'!$B$8:$B$107,'ZC Curve'!S$9:S$108,,0))^(1/12)-1</f>
        <v>0</v>
      </c>
      <c r="D304" s="502">
        <f>(1+_xlfn.XLOOKUP(INT(($A304-1)/12)+1,'ZC Curve'!$B$8:$B$107,'ZC Curve'!T$9:T$108,,0))^(1/12)-1</f>
        <v>0</v>
      </c>
      <c r="E304" s="503">
        <f t="shared" si="20"/>
        <v>1</v>
      </c>
      <c r="F304" s="503">
        <f t="shared" si="18"/>
        <v>1</v>
      </c>
      <c r="G304" s="503">
        <f t="shared" si="19"/>
        <v>1</v>
      </c>
      <c r="H304" s="517">
        <f>'Table 4 - Asset Cashflows'!F303</f>
        <v>0</v>
      </c>
      <c r="I304" s="517">
        <f>'Table 4 - Asset Cashflows'!C303</f>
        <v>0</v>
      </c>
    </row>
    <row r="305" spans="1:9" x14ac:dyDescent="0.25">
      <c r="A305" s="43">
        <f t="shared" si="21"/>
        <v>296</v>
      </c>
      <c r="B305" s="502">
        <f>(1+_xlfn.XLOOKUP(INT(($A305-1)/12)+1,'ZC Curve'!$B$8:$B$107,'ZC Curve'!R$9:R$108,,0))^(1/12)-1</f>
        <v>0</v>
      </c>
      <c r="C305" s="502">
        <f>(1+_xlfn.XLOOKUP(INT(($A305-1)/12)+1,'ZC Curve'!$B$8:$B$107,'ZC Curve'!S$9:S$108,,0))^(1/12)-1</f>
        <v>0</v>
      </c>
      <c r="D305" s="502">
        <f>(1+_xlfn.XLOOKUP(INT(($A305-1)/12)+1,'ZC Curve'!$B$8:$B$107,'ZC Curve'!T$9:T$108,,0))^(1/12)-1</f>
        <v>0</v>
      </c>
      <c r="E305" s="503">
        <f t="shared" si="20"/>
        <v>1</v>
      </c>
      <c r="F305" s="503">
        <f t="shared" si="18"/>
        <v>1</v>
      </c>
      <c r="G305" s="503">
        <f t="shared" si="19"/>
        <v>1</v>
      </c>
      <c r="H305" s="517">
        <f>'Table 4 - Asset Cashflows'!F304</f>
        <v>0</v>
      </c>
      <c r="I305" s="517">
        <f>'Table 4 - Asset Cashflows'!C304</f>
        <v>0</v>
      </c>
    </row>
    <row r="306" spans="1:9" x14ac:dyDescent="0.25">
      <c r="A306" s="43">
        <f t="shared" si="21"/>
        <v>297</v>
      </c>
      <c r="B306" s="502">
        <f>(1+_xlfn.XLOOKUP(INT(($A306-1)/12)+1,'ZC Curve'!$B$8:$B$107,'ZC Curve'!R$9:R$108,,0))^(1/12)-1</f>
        <v>0</v>
      </c>
      <c r="C306" s="502">
        <f>(1+_xlfn.XLOOKUP(INT(($A306-1)/12)+1,'ZC Curve'!$B$8:$B$107,'ZC Curve'!S$9:S$108,,0))^(1/12)-1</f>
        <v>0</v>
      </c>
      <c r="D306" s="502">
        <f>(1+_xlfn.XLOOKUP(INT(($A306-1)/12)+1,'ZC Curve'!$B$8:$B$107,'ZC Curve'!T$9:T$108,,0))^(1/12)-1</f>
        <v>0</v>
      </c>
      <c r="E306" s="503">
        <f t="shared" si="20"/>
        <v>1</v>
      </c>
      <c r="F306" s="503">
        <f t="shared" si="18"/>
        <v>1</v>
      </c>
      <c r="G306" s="503">
        <f t="shared" si="19"/>
        <v>1</v>
      </c>
      <c r="H306" s="517">
        <f>'Table 4 - Asset Cashflows'!F305</f>
        <v>0</v>
      </c>
      <c r="I306" s="517">
        <f>'Table 4 - Asset Cashflows'!C305</f>
        <v>0</v>
      </c>
    </row>
    <row r="307" spans="1:9" x14ac:dyDescent="0.25">
      <c r="A307" s="43">
        <f t="shared" si="21"/>
        <v>298</v>
      </c>
      <c r="B307" s="502">
        <f>(1+_xlfn.XLOOKUP(INT(($A307-1)/12)+1,'ZC Curve'!$B$8:$B$107,'ZC Curve'!R$9:R$108,,0))^(1/12)-1</f>
        <v>0</v>
      </c>
      <c r="C307" s="502">
        <f>(1+_xlfn.XLOOKUP(INT(($A307-1)/12)+1,'ZC Curve'!$B$8:$B$107,'ZC Curve'!S$9:S$108,,0))^(1/12)-1</f>
        <v>0</v>
      </c>
      <c r="D307" s="502">
        <f>(1+_xlfn.XLOOKUP(INT(($A307-1)/12)+1,'ZC Curve'!$B$8:$B$107,'ZC Curve'!T$9:T$108,,0))^(1/12)-1</f>
        <v>0</v>
      </c>
      <c r="E307" s="503">
        <f t="shared" si="20"/>
        <v>1</v>
      </c>
      <c r="F307" s="503">
        <f t="shared" si="18"/>
        <v>1</v>
      </c>
      <c r="G307" s="503">
        <f t="shared" si="19"/>
        <v>1</v>
      </c>
      <c r="H307" s="517">
        <f>'Table 4 - Asset Cashflows'!F306</f>
        <v>0</v>
      </c>
      <c r="I307" s="517">
        <f>'Table 4 - Asset Cashflows'!C306</f>
        <v>0</v>
      </c>
    </row>
    <row r="308" spans="1:9" x14ac:dyDescent="0.25">
      <c r="A308" s="43">
        <f t="shared" si="21"/>
        <v>299</v>
      </c>
      <c r="B308" s="502">
        <f>(1+_xlfn.XLOOKUP(INT(($A308-1)/12)+1,'ZC Curve'!$B$8:$B$107,'ZC Curve'!R$9:R$108,,0))^(1/12)-1</f>
        <v>0</v>
      </c>
      <c r="C308" s="502">
        <f>(1+_xlfn.XLOOKUP(INT(($A308-1)/12)+1,'ZC Curve'!$B$8:$B$107,'ZC Curve'!S$9:S$108,,0))^(1/12)-1</f>
        <v>0</v>
      </c>
      <c r="D308" s="502">
        <f>(1+_xlfn.XLOOKUP(INT(($A308-1)/12)+1,'ZC Curve'!$B$8:$B$107,'ZC Curve'!T$9:T$108,,0))^(1/12)-1</f>
        <v>0</v>
      </c>
      <c r="E308" s="503">
        <f t="shared" si="20"/>
        <v>1</v>
      </c>
      <c r="F308" s="503">
        <f t="shared" si="18"/>
        <v>1</v>
      </c>
      <c r="G308" s="503">
        <f t="shared" si="19"/>
        <v>1</v>
      </c>
      <c r="H308" s="517">
        <f>'Table 4 - Asset Cashflows'!F307</f>
        <v>0</v>
      </c>
      <c r="I308" s="517">
        <f>'Table 4 - Asset Cashflows'!C307</f>
        <v>0</v>
      </c>
    </row>
    <row r="309" spans="1:9" x14ac:dyDescent="0.25">
      <c r="A309" s="43">
        <f t="shared" si="21"/>
        <v>300</v>
      </c>
      <c r="B309" s="502">
        <f>(1+_xlfn.XLOOKUP(INT(($A309-1)/12)+1,'ZC Curve'!$B$8:$B$107,'ZC Curve'!R$9:R$108,,0))^(1/12)-1</f>
        <v>0</v>
      </c>
      <c r="C309" s="502">
        <f>(1+_xlfn.XLOOKUP(INT(($A309-1)/12)+1,'ZC Curve'!$B$8:$B$107,'ZC Curve'!S$9:S$108,,0))^(1/12)-1</f>
        <v>0</v>
      </c>
      <c r="D309" s="502">
        <f>(1+_xlfn.XLOOKUP(INT(($A309-1)/12)+1,'ZC Curve'!$B$8:$B$107,'ZC Curve'!T$9:T$108,,0))^(1/12)-1</f>
        <v>0</v>
      </c>
      <c r="E309" s="503">
        <f t="shared" si="20"/>
        <v>1</v>
      </c>
      <c r="F309" s="503">
        <f t="shared" si="18"/>
        <v>1</v>
      </c>
      <c r="G309" s="503">
        <f t="shared" si="19"/>
        <v>1</v>
      </c>
      <c r="H309" s="517">
        <f>'Table 4 - Asset Cashflows'!F308</f>
        <v>0</v>
      </c>
      <c r="I309" s="517">
        <f>'Table 4 - Asset Cashflows'!C308</f>
        <v>0</v>
      </c>
    </row>
    <row r="310" spans="1:9" x14ac:dyDescent="0.25">
      <c r="A310" s="43">
        <f t="shared" si="21"/>
        <v>301</v>
      </c>
      <c r="B310" s="502">
        <f>(1+_xlfn.XLOOKUP(INT(($A310-1)/12)+1,'ZC Curve'!$B$8:$B$107,'ZC Curve'!R$9:R$108,,0))^(1/12)-1</f>
        <v>0</v>
      </c>
      <c r="C310" s="502">
        <f>(1+_xlfn.XLOOKUP(INT(($A310-1)/12)+1,'ZC Curve'!$B$8:$B$107,'ZC Curve'!S$9:S$108,,0))^(1/12)-1</f>
        <v>0</v>
      </c>
      <c r="D310" s="502">
        <f>(1+_xlfn.XLOOKUP(INT(($A310-1)/12)+1,'ZC Curve'!$B$8:$B$107,'ZC Curve'!T$9:T$108,,0))^(1/12)-1</f>
        <v>0</v>
      </c>
      <c r="E310" s="503">
        <f t="shared" si="20"/>
        <v>1</v>
      </c>
      <c r="F310" s="503">
        <f t="shared" si="18"/>
        <v>1</v>
      </c>
      <c r="G310" s="503">
        <f t="shared" si="19"/>
        <v>1</v>
      </c>
      <c r="H310" s="517">
        <f>'Table 4 - Asset Cashflows'!F309</f>
        <v>0</v>
      </c>
      <c r="I310" s="517">
        <f>'Table 4 - Asset Cashflows'!C309</f>
        <v>0</v>
      </c>
    </row>
    <row r="311" spans="1:9" x14ac:dyDescent="0.25">
      <c r="A311" s="43">
        <f t="shared" si="21"/>
        <v>302</v>
      </c>
      <c r="B311" s="502">
        <f>(1+_xlfn.XLOOKUP(INT(($A311-1)/12)+1,'ZC Curve'!$B$8:$B$107,'ZC Curve'!R$9:R$108,,0))^(1/12)-1</f>
        <v>0</v>
      </c>
      <c r="C311" s="502">
        <f>(1+_xlfn.XLOOKUP(INT(($A311-1)/12)+1,'ZC Curve'!$B$8:$B$107,'ZC Curve'!S$9:S$108,,0))^(1/12)-1</f>
        <v>0</v>
      </c>
      <c r="D311" s="502">
        <f>(1+_xlfn.XLOOKUP(INT(($A311-1)/12)+1,'ZC Curve'!$B$8:$B$107,'ZC Curve'!T$9:T$108,,0))^(1/12)-1</f>
        <v>0</v>
      </c>
      <c r="E311" s="503">
        <f t="shared" si="20"/>
        <v>1</v>
      </c>
      <c r="F311" s="503">
        <f t="shared" si="18"/>
        <v>1</v>
      </c>
      <c r="G311" s="503">
        <f t="shared" si="19"/>
        <v>1</v>
      </c>
      <c r="H311" s="517">
        <f>'Table 4 - Asset Cashflows'!F310</f>
        <v>0</v>
      </c>
      <c r="I311" s="517">
        <f>'Table 4 - Asset Cashflows'!C310</f>
        <v>0</v>
      </c>
    </row>
    <row r="312" spans="1:9" x14ac:dyDescent="0.25">
      <c r="A312" s="43">
        <f t="shared" si="21"/>
        <v>303</v>
      </c>
      <c r="B312" s="502">
        <f>(1+_xlfn.XLOOKUP(INT(($A312-1)/12)+1,'ZC Curve'!$B$8:$B$107,'ZC Curve'!R$9:R$108,,0))^(1/12)-1</f>
        <v>0</v>
      </c>
      <c r="C312" s="502">
        <f>(1+_xlfn.XLOOKUP(INT(($A312-1)/12)+1,'ZC Curve'!$B$8:$B$107,'ZC Curve'!S$9:S$108,,0))^(1/12)-1</f>
        <v>0</v>
      </c>
      <c r="D312" s="502">
        <f>(1+_xlfn.XLOOKUP(INT(($A312-1)/12)+1,'ZC Curve'!$B$8:$B$107,'ZC Curve'!T$9:T$108,,0))^(1/12)-1</f>
        <v>0</v>
      </c>
      <c r="E312" s="503">
        <f t="shared" si="20"/>
        <v>1</v>
      </c>
      <c r="F312" s="503">
        <f t="shared" si="18"/>
        <v>1</v>
      </c>
      <c r="G312" s="503">
        <f t="shared" si="19"/>
        <v>1</v>
      </c>
      <c r="H312" s="517">
        <f>'Table 4 - Asset Cashflows'!F311</f>
        <v>0</v>
      </c>
      <c r="I312" s="517">
        <f>'Table 4 - Asset Cashflows'!C311</f>
        <v>0</v>
      </c>
    </row>
    <row r="313" spans="1:9" x14ac:dyDescent="0.25">
      <c r="A313" s="43">
        <f t="shared" si="21"/>
        <v>304</v>
      </c>
      <c r="B313" s="502">
        <f>(1+_xlfn.XLOOKUP(INT(($A313-1)/12)+1,'ZC Curve'!$B$8:$B$107,'ZC Curve'!R$9:R$108,,0))^(1/12)-1</f>
        <v>0</v>
      </c>
      <c r="C313" s="502">
        <f>(1+_xlfn.XLOOKUP(INT(($A313-1)/12)+1,'ZC Curve'!$B$8:$B$107,'ZC Curve'!S$9:S$108,,0))^(1/12)-1</f>
        <v>0</v>
      </c>
      <c r="D313" s="502">
        <f>(1+_xlfn.XLOOKUP(INT(($A313-1)/12)+1,'ZC Curve'!$B$8:$B$107,'ZC Curve'!T$9:T$108,,0))^(1/12)-1</f>
        <v>0</v>
      </c>
      <c r="E313" s="503">
        <f t="shared" si="20"/>
        <v>1</v>
      </c>
      <c r="F313" s="503">
        <f t="shared" si="18"/>
        <v>1</v>
      </c>
      <c r="G313" s="503">
        <f t="shared" si="19"/>
        <v>1</v>
      </c>
      <c r="H313" s="517">
        <f>'Table 4 - Asset Cashflows'!F312</f>
        <v>0</v>
      </c>
      <c r="I313" s="517">
        <f>'Table 4 - Asset Cashflows'!C312</f>
        <v>0</v>
      </c>
    </row>
    <row r="314" spans="1:9" x14ac:dyDescent="0.25">
      <c r="A314" s="43">
        <f t="shared" si="21"/>
        <v>305</v>
      </c>
      <c r="B314" s="502">
        <f>(1+_xlfn.XLOOKUP(INT(($A314-1)/12)+1,'ZC Curve'!$B$8:$B$107,'ZC Curve'!R$9:R$108,,0))^(1/12)-1</f>
        <v>0</v>
      </c>
      <c r="C314" s="502">
        <f>(1+_xlfn.XLOOKUP(INT(($A314-1)/12)+1,'ZC Curve'!$B$8:$B$107,'ZC Curve'!S$9:S$108,,0))^(1/12)-1</f>
        <v>0</v>
      </c>
      <c r="D314" s="502">
        <f>(1+_xlfn.XLOOKUP(INT(($A314-1)/12)+1,'ZC Curve'!$B$8:$B$107,'ZC Curve'!T$9:T$108,,0))^(1/12)-1</f>
        <v>0</v>
      </c>
      <c r="E314" s="503">
        <f t="shared" si="20"/>
        <v>1</v>
      </c>
      <c r="F314" s="503">
        <f t="shared" si="18"/>
        <v>1</v>
      </c>
      <c r="G314" s="503">
        <f t="shared" si="19"/>
        <v>1</v>
      </c>
      <c r="H314" s="517">
        <f>'Table 4 - Asset Cashflows'!F313</f>
        <v>0</v>
      </c>
      <c r="I314" s="517">
        <f>'Table 4 - Asset Cashflows'!C313</f>
        <v>0</v>
      </c>
    </row>
    <row r="315" spans="1:9" x14ac:dyDescent="0.25">
      <c r="A315" s="43">
        <f t="shared" si="21"/>
        <v>306</v>
      </c>
      <c r="B315" s="502">
        <f>(1+_xlfn.XLOOKUP(INT(($A315-1)/12)+1,'ZC Curve'!$B$8:$B$107,'ZC Curve'!R$9:R$108,,0))^(1/12)-1</f>
        <v>0</v>
      </c>
      <c r="C315" s="502">
        <f>(1+_xlfn.XLOOKUP(INT(($A315-1)/12)+1,'ZC Curve'!$B$8:$B$107,'ZC Curve'!S$9:S$108,,0))^(1/12)-1</f>
        <v>0</v>
      </c>
      <c r="D315" s="502">
        <f>(1+_xlfn.XLOOKUP(INT(($A315-1)/12)+1,'ZC Curve'!$B$8:$B$107,'ZC Curve'!T$9:T$108,,0))^(1/12)-1</f>
        <v>0</v>
      </c>
      <c r="E315" s="503">
        <f t="shared" si="20"/>
        <v>1</v>
      </c>
      <c r="F315" s="503">
        <f t="shared" si="18"/>
        <v>1</v>
      </c>
      <c r="G315" s="503">
        <f t="shared" si="19"/>
        <v>1</v>
      </c>
      <c r="H315" s="517">
        <f>'Table 4 - Asset Cashflows'!F314</f>
        <v>0</v>
      </c>
      <c r="I315" s="517">
        <f>'Table 4 - Asset Cashflows'!C314</f>
        <v>0</v>
      </c>
    </row>
    <row r="316" spans="1:9" x14ac:dyDescent="0.25">
      <c r="A316" s="43">
        <f t="shared" si="21"/>
        <v>307</v>
      </c>
      <c r="B316" s="502">
        <f>(1+_xlfn.XLOOKUP(INT(($A316-1)/12)+1,'ZC Curve'!$B$8:$B$107,'ZC Curve'!R$9:R$108,,0))^(1/12)-1</f>
        <v>0</v>
      </c>
      <c r="C316" s="502">
        <f>(1+_xlfn.XLOOKUP(INT(($A316-1)/12)+1,'ZC Curve'!$B$8:$B$107,'ZC Curve'!S$9:S$108,,0))^(1/12)-1</f>
        <v>0</v>
      </c>
      <c r="D316" s="502">
        <f>(1+_xlfn.XLOOKUP(INT(($A316-1)/12)+1,'ZC Curve'!$B$8:$B$107,'ZC Curve'!T$9:T$108,,0))^(1/12)-1</f>
        <v>0</v>
      </c>
      <c r="E316" s="503">
        <f t="shared" si="20"/>
        <v>1</v>
      </c>
      <c r="F316" s="503">
        <f t="shared" si="18"/>
        <v>1</v>
      </c>
      <c r="G316" s="503">
        <f t="shared" si="19"/>
        <v>1</v>
      </c>
      <c r="H316" s="517">
        <f>'Table 4 - Asset Cashflows'!F315</f>
        <v>0</v>
      </c>
      <c r="I316" s="517">
        <f>'Table 4 - Asset Cashflows'!C315</f>
        <v>0</v>
      </c>
    </row>
    <row r="317" spans="1:9" x14ac:dyDescent="0.25">
      <c r="A317" s="43">
        <f t="shared" si="21"/>
        <v>308</v>
      </c>
      <c r="B317" s="502">
        <f>(1+_xlfn.XLOOKUP(INT(($A317-1)/12)+1,'ZC Curve'!$B$8:$B$107,'ZC Curve'!R$9:R$108,,0))^(1/12)-1</f>
        <v>0</v>
      </c>
      <c r="C317" s="502">
        <f>(1+_xlfn.XLOOKUP(INT(($A317-1)/12)+1,'ZC Curve'!$B$8:$B$107,'ZC Curve'!S$9:S$108,,0))^(1/12)-1</f>
        <v>0</v>
      </c>
      <c r="D317" s="502">
        <f>(1+_xlfn.XLOOKUP(INT(($A317-1)/12)+1,'ZC Curve'!$B$8:$B$107,'ZC Curve'!T$9:T$108,,0))^(1/12)-1</f>
        <v>0</v>
      </c>
      <c r="E317" s="503">
        <f t="shared" si="20"/>
        <v>1</v>
      </c>
      <c r="F317" s="503">
        <f t="shared" si="18"/>
        <v>1</v>
      </c>
      <c r="G317" s="503">
        <f t="shared" si="19"/>
        <v>1</v>
      </c>
      <c r="H317" s="517">
        <f>'Table 4 - Asset Cashflows'!F316</f>
        <v>0</v>
      </c>
      <c r="I317" s="517">
        <f>'Table 4 - Asset Cashflows'!C316</f>
        <v>0</v>
      </c>
    </row>
    <row r="318" spans="1:9" x14ac:dyDescent="0.25">
      <c r="A318" s="43">
        <f t="shared" si="21"/>
        <v>309</v>
      </c>
      <c r="B318" s="502">
        <f>(1+_xlfn.XLOOKUP(INT(($A318-1)/12)+1,'ZC Curve'!$B$8:$B$107,'ZC Curve'!R$9:R$108,,0))^(1/12)-1</f>
        <v>0</v>
      </c>
      <c r="C318" s="502">
        <f>(1+_xlfn.XLOOKUP(INT(($A318-1)/12)+1,'ZC Curve'!$B$8:$B$107,'ZC Curve'!S$9:S$108,,0))^(1/12)-1</f>
        <v>0</v>
      </c>
      <c r="D318" s="502">
        <f>(1+_xlfn.XLOOKUP(INT(($A318-1)/12)+1,'ZC Curve'!$B$8:$B$107,'ZC Curve'!T$9:T$108,,0))^(1/12)-1</f>
        <v>0</v>
      </c>
      <c r="E318" s="503">
        <f t="shared" si="20"/>
        <v>1</v>
      </c>
      <c r="F318" s="503">
        <f t="shared" si="18"/>
        <v>1</v>
      </c>
      <c r="G318" s="503">
        <f t="shared" si="19"/>
        <v>1</v>
      </c>
      <c r="H318" s="517">
        <f>'Table 4 - Asset Cashflows'!F317</f>
        <v>0</v>
      </c>
      <c r="I318" s="517">
        <f>'Table 4 - Asset Cashflows'!C317</f>
        <v>0</v>
      </c>
    </row>
    <row r="319" spans="1:9" x14ac:dyDescent="0.25">
      <c r="A319" s="43">
        <f t="shared" si="21"/>
        <v>310</v>
      </c>
      <c r="B319" s="502">
        <f>(1+_xlfn.XLOOKUP(INT(($A319-1)/12)+1,'ZC Curve'!$B$8:$B$107,'ZC Curve'!R$9:R$108,,0))^(1/12)-1</f>
        <v>0</v>
      </c>
      <c r="C319" s="502">
        <f>(1+_xlfn.XLOOKUP(INT(($A319-1)/12)+1,'ZC Curve'!$B$8:$B$107,'ZC Curve'!S$9:S$108,,0))^(1/12)-1</f>
        <v>0</v>
      </c>
      <c r="D319" s="502">
        <f>(1+_xlfn.XLOOKUP(INT(($A319-1)/12)+1,'ZC Curve'!$B$8:$B$107,'ZC Curve'!T$9:T$108,,0))^(1/12)-1</f>
        <v>0</v>
      </c>
      <c r="E319" s="503">
        <f t="shared" si="20"/>
        <v>1</v>
      </c>
      <c r="F319" s="503">
        <f t="shared" si="18"/>
        <v>1</v>
      </c>
      <c r="G319" s="503">
        <f t="shared" si="19"/>
        <v>1</v>
      </c>
      <c r="H319" s="517">
        <f>'Table 4 - Asset Cashflows'!F318</f>
        <v>0</v>
      </c>
      <c r="I319" s="517">
        <f>'Table 4 - Asset Cashflows'!C318</f>
        <v>0</v>
      </c>
    </row>
    <row r="320" spans="1:9" x14ac:dyDescent="0.25">
      <c r="A320" s="43">
        <f t="shared" si="21"/>
        <v>311</v>
      </c>
      <c r="B320" s="502">
        <f>(1+_xlfn.XLOOKUP(INT(($A320-1)/12)+1,'ZC Curve'!$B$8:$B$107,'ZC Curve'!R$9:R$108,,0))^(1/12)-1</f>
        <v>0</v>
      </c>
      <c r="C320" s="502">
        <f>(1+_xlfn.XLOOKUP(INT(($A320-1)/12)+1,'ZC Curve'!$B$8:$B$107,'ZC Curve'!S$9:S$108,,0))^(1/12)-1</f>
        <v>0</v>
      </c>
      <c r="D320" s="502">
        <f>(1+_xlfn.XLOOKUP(INT(($A320-1)/12)+1,'ZC Curve'!$B$8:$B$107,'ZC Curve'!T$9:T$108,,0))^(1/12)-1</f>
        <v>0</v>
      </c>
      <c r="E320" s="503">
        <f t="shared" si="20"/>
        <v>1</v>
      </c>
      <c r="F320" s="503">
        <f t="shared" si="18"/>
        <v>1</v>
      </c>
      <c r="G320" s="503">
        <f t="shared" si="19"/>
        <v>1</v>
      </c>
      <c r="H320" s="517">
        <f>'Table 4 - Asset Cashflows'!F319</f>
        <v>0</v>
      </c>
      <c r="I320" s="517">
        <f>'Table 4 - Asset Cashflows'!C319</f>
        <v>0</v>
      </c>
    </row>
    <row r="321" spans="1:9" x14ac:dyDescent="0.25">
      <c r="A321" s="43">
        <f t="shared" si="21"/>
        <v>312</v>
      </c>
      <c r="B321" s="502">
        <f>(1+_xlfn.XLOOKUP(INT(($A321-1)/12)+1,'ZC Curve'!$B$8:$B$107,'ZC Curve'!R$9:R$108,,0))^(1/12)-1</f>
        <v>0</v>
      </c>
      <c r="C321" s="502">
        <f>(1+_xlfn.XLOOKUP(INT(($A321-1)/12)+1,'ZC Curve'!$B$8:$B$107,'ZC Curve'!S$9:S$108,,0))^(1/12)-1</f>
        <v>0</v>
      </c>
      <c r="D321" s="502">
        <f>(1+_xlfn.XLOOKUP(INT(($A321-1)/12)+1,'ZC Curve'!$B$8:$B$107,'ZC Curve'!T$9:T$108,,0))^(1/12)-1</f>
        <v>0</v>
      </c>
      <c r="E321" s="503">
        <f t="shared" si="20"/>
        <v>1</v>
      </c>
      <c r="F321" s="503">
        <f t="shared" si="18"/>
        <v>1</v>
      </c>
      <c r="G321" s="503">
        <f t="shared" si="19"/>
        <v>1</v>
      </c>
      <c r="H321" s="517">
        <f>'Table 4 - Asset Cashflows'!F320</f>
        <v>0</v>
      </c>
      <c r="I321" s="517">
        <f>'Table 4 - Asset Cashflows'!C320</f>
        <v>0</v>
      </c>
    </row>
    <row r="322" spans="1:9" x14ac:dyDescent="0.25">
      <c r="A322" s="43">
        <f t="shared" si="21"/>
        <v>313</v>
      </c>
      <c r="B322" s="502">
        <f>(1+_xlfn.XLOOKUP(INT(($A322-1)/12)+1,'ZC Curve'!$B$8:$B$107,'ZC Curve'!R$9:R$108,,0))^(1/12)-1</f>
        <v>0</v>
      </c>
      <c r="C322" s="502">
        <f>(1+_xlfn.XLOOKUP(INT(($A322-1)/12)+1,'ZC Curve'!$B$8:$B$107,'ZC Curve'!S$9:S$108,,0))^(1/12)-1</f>
        <v>0</v>
      </c>
      <c r="D322" s="502">
        <f>(1+_xlfn.XLOOKUP(INT(($A322-1)/12)+1,'ZC Curve'!$B$8:$B$107,'ZC Curve'!T$9:T$108,,0))^(1/12)-1</f>
        <v>0</v>
      </c>
      <c r="E322" s="503">
        <f t="shared" si="20"/>
        <v>1</v>
      </c>
      <c r="F322" s="503">
        <f t="shared" si="18"/>
        <v>1</v>
      </c>
      <c r="G322" s="503">
        <f t="shared" si="19"/>
        <v>1</v>
      </c>
      <c r="H322" s="517">
        <f>'Table 4 - Asset Cashflows'!F321</f>
        <v>0</v>
      </c>
      <c r="I322" s="517">
        <f>'Table 4 - Asset Cashflows'!C321</f>
        <v>0</v>
      </c>
    </row>
    <row r="323" spans="1:9" x14ac:dyDescent="0.25">
      <c r="A323" s="43">
        <f t="shared" si="21"/>
        <v>314</v>
      </c>
      <c r="B323" s="502">
        <f>(1+_xlfn.XLOOKUP(INT(($A323-1)/12)+1,'ZC Curve'!$B$8:$B$107,'ZC Curve'!R$9:R$108,,0))^(1/12)-1</f>
        <v>0</v>
      </c>
      <c r="C323" s="502">
        <f>(1+_xlfn.XLOOKUP(INT(($A323-1)/12)+1,'ZC Curve'!$B$8:$B$107,'ZC Curve'!S$9:S$108,,0))^(1/12)-1</f>
        <v>0</v>
      </c>
      <c r="D323" s="502">
        <f>(1+_xlfn.XLOOKUP(INT(($A323-1)/12)+1,'ZC Curve'!$B$8:$B$107,'ZC Curve'!T$9:T$108,,0))^(1/12)-1</f>
        <v>0</v>
      </c>
      <c r="E323" s="503">
        <f t="shared" si="20"/>
        <v>1</v>
      </c>
      <c r="F323" s="503">
        <f t="shared" si="18"/>
        <v>1</v>
      </c>
      <c r="G323" s="503">
        <f t="shared" si="19"/>
        <v>1</v>
      </c>
      <c r="H323" s="517">
        <f>'Table 4 - Asset Cashflows'!F322</f>
        <v>0</v>
      </c>
      <c r="I323" s="517">
        <f>'Table 4 - Asset Cashflows'!C322</f>
        <v>0</v>
      </c>
    </row>
    <row r="324" spans="1:9" x14ac:dyDescent="0.25">
      <c r="A324" s="43">
        <f t="shared" si="21"/>
        <v>315</v>
      </c>
      <c r="B324" s="502">
        <f>(1+_xlfn.XLOOKUP(INT(($A324-1)/12)+1,'ZC Curve'!$B$8:$B$107,'ZC Curve'!R$9:R$108,,0))^(1/12)-1</f>
        <v>0</v>
      </c>
      <c r="C324" s="502">
        <f>(1+_xlfn.XLOOKUP(INT(($A324-1)/12)+1,'ZC Curve'!$B$8:$B$107,'ZC Curve'!S$9:S$108,,0))^(1/12)-1</f>
        <v>0</v>
      </c>
      <c r="D324" s="502">
        <f>(1+_xlfn.XLOOKUP(INT(($A324-1)/12)+1,'ZC Curve'!$B$8:$B$107,'ZC Curve'!T$9:T$108,,0))^(1/12)-1</f>
        <v>0</v>
      </c>
      <c r="E324" s="503">
        <f t="shared" si="20"/>
        <v>1</v>
      </c>
      <c r="F324" s="503">
        <f t="shared" si="18"/>
        <v>1</v>
      </c>
      <c r="G324" s="503">
        <f t="shared" si="19"/>
        <v>1</v>
      </c>
      <c r="H324" s="517">
        <f>'Table 4 - Asset Cashflows'!F323</f>
        <v>0</v>
      </c>
      <c r="I324" s="517">
        <f>'Table 4 - Asset Cashflows'!C323</f>
        <v>0</v>
      </c>
    </row>
    <row r="325" spans="1:9" x14ac:dyDescent="0.25">
      <c r="A325" s="43">
        <f t="shared" si="21"/>
        <v>316</v>
      </c>
      <c r="B325" s="502">
        <f>(1+_xlfn.XLOOKUP(INT(($A325-1)/12)+1,'ZC Curve'!$B$8:$B$107,'ZC Curve'!R$9:R$108,,0))^(1/12)-1</f>
        <v>0</v>
      </c>
      <c r="C325" s="502">
        <f>(1+_xlfn.XLOOKUP(INT(($A325-1)/12)+1,'ZC Curve'!$B$8:$B$107,'ZC Curve'!S$9:S$108,,0))^(1/12)-1</f>
        <v>0</v>
      </c>
      <c r="D325" s="502">
        <f>(1+_xlfn.XLOOKUP(INT(($A325-1)/12)+1,'ZC Curve'!$B$8:$B$107,'ZC Curve'!T$9:T$108,,0))^(1/12)-1</f>
        <v>0</v>
      </c>
      <c r="E325" s="503">
        <f t="shared" si="20"/>
        <v>1</v>
      </c>
      <c r="F325" s="503">
        <f t="shared" si="18"/>
        <v>1</v>
      </c>
      <c r="G325" s="503">
        <f t="shared" si="19"/>
        <v>1</v>
      </c>
      <c r="H325" s="517">
        <f>'Table 4 - Asset Cashflows'!F324</f>
        <v>0</v>
      </c>
      <c r="I325" s="517">
        <f>'Table 4 - Asset Cashflows'!C324</f>
        <v>0</v>
      </c>
    </row>
    <row r="326" spans="1:9" x14ac:dyDescent="0.25">
      <c r="A326" s="43">
        <f t="shared" si="21"/>
        <v>317</v>
      </c>
      <c r="B326" s="502">
        <f>(1+_xlfn.XLOOKUP(INT(($A326-1)/12)+1,'ZC Curve'!$B$8:$B$107,'ZC Curve'!R$9:R$108,,0))^(1/12)-1</f>
        <v>0</v>
      </c>
      <c r="C326" s="502">
        <f>(1+_xlfn.XLOOKUP(INT(($A326-1)/12)+1,'ZC Curve'!$B$8:$B$107,'ZC Curve'!S$9:S$108,,0))^(1/12)-1</f>
        <v>0</v>
      </c>
      <c r="D326" s="502">
        <f>(1+_xlfn.XLOOKUP(INT(($A326-1)/12)+1,'ZC Curve'!$B$8:$B$107,'ZC Curve'!T$9:T$108,,0))^(1/12)-1</f>
        <v>0</v>
      </c>
      <c r="E326" s="503">
        <f t="shared" si="20"/>
        <v>1</v>
      </c>
      <c r="F326" s="503">
        <f t="shared" si="18"/>
        <v>1</v>
      </c>
      <c r="G326" s="503">
        <f t="shared" si="19"/>
        <v>1</v>
      </c>
      <c r="H326" s="517">
        <f>'Table 4 - Asset Cashflows'!F325</f>
        <v>0</v>
      </c>
      <c r="I326" s="517">
        <f>'Table 4 - Asset Cashflows'!C325</f>
        <v>0</v>
      </c>
    </row>
    <row r="327" spans="1:9" x14ac:dyDescent="0.25">
      <c r="A327" s="43">
        <f t="shared" si="21"/>
        <v>318</v>
      </c>
      <c r="B327" s="502">
        <f>(1+_xlfn.XLOOKUP(INT(($A327-1)/12)+1,'ZC Curve'!$B$8:$B$107,'ZC Curve'!R$9:R$108,,0))^(1/12)-1</f>
        <v>0</v>
      </c>
      <c r="C327" s="502">
        <f>(1+_xlfn.XLOOKUP(INT(($A327-1)/12)+1,'ZC Curve'!$B$8:$B$107,'ZC Curve'!S$9:S$108,,0))^(1/12)-1</f>
        <v>0</v>
      </c>
      <c r="D327" s="502">
        <f>(1+_xlfn.XLOOKUP(INT(($A327-1)/12)+1,'ZC Curve'!$B$8:$B$107,'ZC Curve'!T$9:T$108,,0))^(1/12)-1</f>
        <v>0</v>
      </c>
      <c r="E327" s="503">
        <f t="shared" si="20"/>
        <v>1</v>
      </c>
      <c r="F327" s="503">
        <f t="shared" si="18"/>
        <v>1</v>
      </c>
      <c r="G327" s="503">
        <f t="shared" si="19"/>
        <v>1</v>
      </c>
      <c r="H327" s="517">
        <f>'Table 4 - Asset Cashflows'!F326</f>
        <v>0</v>
      </c>
      <c r="I327" s="517">
        <f>'Table 4 - Asset Cashflows'!C326</f>
        <v>0</v>
      </c>
    </row>
    <row r="328" spans="1:9" x14ac:dyDescent="0.25">
      <c r="A328" s="43">
        <f t="shared" si="21"/>
        <v>319</v>
      </c>
      <c r="B328" s="502">
        <f>(1+_xlfn.XLOOKUP(INT(($A328-1)/12)+1,'ZC Curve'!$B$8:$B$107,'ZC Curve'!R$9:R$108,,0))^(1/12)-1</f>
        <v>0</v>
      </c>
      <c r="C328" s="502">
        <f>(1+_xlfn.XLOOKUP(INT(($A328-1)/12)+1,'ZC Curve'!$B$8:$B$107,'ZC Curve'!S$9:S$108,,0))^(1/12)-1</f>
        <v>0</v>
      </c>
      <c r="D328" s="502">
        <f>(1+_xlfn.XLOOKUP(INT(($A328-1)/12)+1,'ZC Curve'!$B$8:$B$107,'ZC Curve'!T$9:T$108,,0))^(1/12)-1</f>
        <v>0</v>
      </c>
      <c r="E328" s="503">
        <f t="shared" si="20"/>
        <v>1</v>
      </c>
      <c r="F328" s="503">
        <f t="shared" si="18"/>
        <v>1</v>
      </c>
      <c r="G328" s="503">
        <f t="shared" si="19"/>
        <v>1</v>
      </c>
      <c r="H328" s="517">
        <f>'Table 4 - Asset Cashflows'!F327</f>
        <v>0</v>
      </c>
      <c r="I328" s="517">
        <f>'Table 4 - Asset Cashflows'!C327</f>
        <v>0</v>
      </c>
    </row>
    <row r="329" spans="1:9" x14ac:dyDescent="0.25">
      <c r="A329" s="43">
        <f t="shared" si="21"/>
        <v>320</v>
      </c>
      <c r="B329" s="502">
        <f>(1+_xlfn.XLOOKUP(INT(($A329-1)/12)+1,'ZC Curve'!$B$8:$B$107,'ZC Curve'!R$9:R$108,,0))^(1/12)-1</f>
        <v>0</v>
      </c>
      <c r="C329" s="502">
        <f>(1+_xlfn.XLOOKUP(INT(($A329-1)/12)+1,'ZC Curve'!$B$8:$B$107,'ZC Curve'!S$9:S$108,,0))^(1/12)-1</f>
        <v>0</v>
      </c>
      <c r="D329" s="502">
        <f>(1+_xlfn.XLOOKUP(INT(($A329-1)/12)+1,'ZC Curve'!$B$8:$B$107,'ZC Curve'!T$9:T$108,,0))^(1/12)-1</f>
        <v>0</v>
      </c>
      <c r="E329" s="503">
        <f t="shared" si="20"/>
        <v>1</v>
      </c>
      <c r="F329" s="503">
        <f t="shared" si="18"/>
        <v>1</v>
      </c>
      <c r="G329" s="503">
        <f t="shared" si="19"/>
        <v>1</v>
      </c>
      <c r="H329" s="517">
        <f>'Table 4 - Asset Cashflows'!F328</f>
        <v>0</v>
      </c>
      <c r="I329" s="517">
        <f>'Table 4 - Asset Cashflows'!C328</f>
        <v>0</v>
      </c>
    </row>
    <row r="330" spans="1:9" x14ac:dyDescent="0.25">
      <c r="A330" s="43">
        <f t="shared" si="21"/>
        <v>321</v>
      </c>
      <c r="B330" s="502">
        <f>(1+_xlfn.XLOOKUP(INT(($A330-1)/12)+1,'ZC Curve'!$B$8:$B$107,'ZC Curve'!R$9:R$108,,0))^(1/12)-1</f>
        <v>0</v>
      </c>
      <c r="C330" s="502">
        <f>(1+_xlfn.XLOOKUP(INT(($A330-1)/12)+1,'ZC Curve'!$B$8:$B$107,'ZC Curve'!S$9:S$108,,0))^(1/12)-1</f>
        <v>0</v>
      </c>
      <c r="D330" s="502">
        <f>(1+_xlfn.XLOOKUP(INT(($A330-1)/12)+1,'ZC Curve'!$B$8:$B$107,'ZC Curve'!T$9:T$108,,0))^(1/12)-1</f>
        <v>0</v>
      </c>
      <c r="E330" s="503">
        <f t="shared" si="20"/>
        <v>1</v>
      </c>
      <c r="F330" s="503">
        <f t="shared" si="18"/>
        <v>1</v>
      </c>
      <c r="G330" s="503">
        <f t="shared" si="19"/>
        <v>1</v>
      </c>
      <c r="H330" s="517">
        <f>'Table 4 - Asset Cashflows'!F329</f>
        <v>0</v>
      </c>
      <c r="I330" s="517">
        <f>'Table 4 - Asset Cashflows'!C329</f>
        <v>0</v>
      </c>
    </row>
    <row r="331" spans="1:9" x14ac:dyDescent="0.25">
      <c r="A331" s="43">
        <f t="shared" si="21"/>
        <v>322</v>
      </c>
      <c r="B331" s="502">
        <f>(1+_xlfn.XLOOKUP(INT(($A331-1)/12)+1,'ZC Curve'!$B$8:$B$107,'ZC Curve'!R$9:R$108,,0))^(1/12)-1</f>
        <v>0</v>
      </c>
      <c r="C331" s="502">
        <f>(1+_xlfn.XLOOKUP(INT(($A331-1)/12)+1,'ZC Curve'!$B$8:$B$107,'ZC Curve'!S$9:S$108,,0))^(1/12)-1</f>
        <v>0</v>
      </c>
      <c r="D331" s="502">
        <f>(1+_xlfn.XLOOKUP(INT(($A331-1)/12)+1,'ZC Curve'!$B$8:$B$107,'ZC Curve'!T$9:T$108,,0))^(1/12)-1</f>
        <v>0</v>
      </c>
      <c r="E331" s="503">
        <f t="shared" si="20"/>
        <v>1</v>
      </c>
      <c r="F331" s="503">
        <f t="shared" ref="F331:F394" si="22">F330/(1+C331)</f>
        <v>1</v>
      </c>
      <c r="G331" s="503">
        <f t="shared" ref="G331:G394" si="23">G330/(1+D331)</f>
        <v>1</v>
      </c>
      <c r="H331" s="517">
        <f>'Table 4 - Asset Cashflows'!F330</f>
        <v>0</v>
      </c>
      <c r="I331" s="517">
        <f>'Table 4 - Asset Cashflows'!C330</f>
        <v>0</v>
      </c>
    </row>
    <row r="332" spans="1:9" x14ac:dyDescent="0.25">
      <c r="A332" s="43">
        <f t="shared" si="21"/>
        <v>323</v>
      </c>
      <c r="B332" s="502">
        <f>(1+_xlfn.XLOOKUP(INT(($A332-1)/12)+1,'ZC Curve'!$B$8:$B$107,'ZC Curve'!R$9:R$108,,0))^(1/12)-1</f>
        <v>0</v>
      </c>
      <c r="C332" s="502">
        <f>(1+_xlfn.XLOOKUP(INT(($A332-1)/12)+1,'ZC Curve'!$B$8:$B$107,'ZC Curve'!S$9:S$108,,0))^(1/12)-1</f>
        <v>0</v>
      </c>
      <c r="D332" s="502">
        <f>(1+_xlfn.XLOOKUP(INT(($A332-1)/12)+1,'ZC Curve'!$B$8:$B$107,'ZC Curve'!T$9:T$108,,0))^(1/12)-1</f>
        <v>0</v>
      </c>
      <c r="E332" s="503">
        <f t="shared" ref="E332:E395" si="24">E331/(1+B332)</f>
        <v>1</v>
      </c>
      <c r="F332" s="503">
        <f t="shared" si="22"/>
        <v>1</v>
      </c>
      <c r="G332" s="503">
        <f t="shared" si="23"/>
        <v>1</v>
      </c>
      <c r="H332" s="517">
        <f>'Table 4 - Asset Cashflows'!F331</f>
        <v>0</v>
      </c>
      <c r="I332" s="517">
        <f>'Table 4 - Asset Cashflows'!C331</f>
        <v>0</v>
      </c>
    </row>
    <row r="333" spans="1:9" x14ac:dyDescent="0.25">
      <c r="A333" s="43">
        <f t="shared" si="21"/>
        <v>324</v>
      </c>
      <c r="B333" s="502">
        <f>(1+_xlfn.XLOOKUP(INT(($A333-1)/12)+1,'ZC Curve'!$B$8:$B$107,'ZC Curve'!R$9:R$108,,0))^(1/12)-1</f>
        <v>0</v>
      </c>
      <c r="C333" s="502">
        <f>(1+_xlfn.XLOOKUP(INT(($A333-1)/12)+1,'ZC Curve'!$B$8:$B$107,'ZC Curve'!S$9:S$108,,0))^(1/12)-1</f>
        <v>0</v>
      </c>
      <c r="D333" s="502">
        <f>(1+_xlfn.XLOOKUP(INT(($A333-1)/12)+1,'ZC Curve'!$B$8:$B$107,'ZC Curve'!T$9:T$108,,0))^(1/12)-1</f>
        <v>0</v>
      </c>
      <c r="E333" s="503">
        <f t="shared" si="24"/>
        <v>1</v>
      </c>
      <c r="F333" s="503">
        <f t="shared" si="22"/>
        <v>1</v>
      </c>
      <c r="G333" s="503">
        <f t="shared" si="23"/>
        <v>1</v>
      </c>
      <c r="H333" s="517">
        <f>'Table 4 - Asset Cashflows'!F332</f>
        <v>0</v>
      </c>
      <c r="I333" s="517">
        <f>'Table 4 - Asset Cashflows'!C332</f>
        <v>0</v>
      </c>
    </row>
    <row r="334" spans="1:9" x14ac:dyDescent="0.25">
      <c r="A334" s="43">
        <f t="shared" si="21"/>
        <v>325</v>
      </c>
      <c r="B334" s="502">
        <f>(1+_xlfn.XLOOKUP(INT(($A334-1)/12)+1,'ZC Curve'!$B$8:$B$107,'ZC Curve'!R$9:R$108,,0))^(1/12)-1</f>
        <v>0</v>
      </c>
      <c r="C334" s="502">
        <f>(1+_xlfn.XLOOKUP(INT(($A334-1)/12)+1,'ZC Curve'!$B$8:$B$107,'ZC Curve'!S$9:S$108,,0))^(1/12)-1</f>
        <v>0</v>
      </c>
      <c r="D334" s="502">
        <f>(1+_xlfn.XLOOKUP(INT(($A334-1)/12)+1,'ZC Curve'!$B$8:$B$107,'ZC Curve'!T$9:T$108,,0))^(1/12)-1</f>
        <v>0</v>
      </c>
      <c r="E334" s="503">
        <f t="shared" si="24"/>
        <v>1</v>
      </c>
      <c r="F334" s="503">
        <f t="shared" si="22"/>
        <v>1</v>
      </c>
      <c r="G334" s="503">
        <f t="shared" si="23"/>
        <v>1</v>
      </c>
      <c r="H334" s="517">
        <f>'Table 4 - Asset Cashflows'!F333</f>
        <v>0</v>
      </c>
      <c r="I334" s="517">
        <f>'Table 4 - Asset Cashflows'!C333</f>
        <v>0</v>
      </c>
    </row>
    <row r="335" spans="1:9" x14ac:dyDescent="0.25">
      <c r="A335" s="43">
        <f t="shared" si="21"/>
        <v>326</v>
      </c>
      <c r="B335" s="502">
        <f>(1+_xlfn.XLOOKUP(INT(($A335-1)/12)+1,'ZC Curve'!$B$8:$B$107,'ZC Curve'!R$9:R$108,,0))^(1/12)-1</f>
        <v>0</v>
      </c>
      <c r="C335" s="502">
        <f>(1+_xlfn.XLOOKUP(INT(($A335-1)/12)+1,'ZC Curve'!$B$8:$B$107,'ZC Curve'!S$9:S$108,,0))^(1/12)-1</f>
        <v>0</v>
      </c>
      <c r="D335" s="502">
        <f>(1+_xlfn.XLOOKUP(INT(($A335-1)/12)+1,'ZC Curve'!$B$8:$B$107,'ZC Curve'!T$9:T$108,,0))^(1/12)-1</f>
        <v>0</v>
      </c>
      <c r="E335" s="503">
        <f t="shared" si="24"/>
        <v>1</v>
      </c>
      <c r="F335" s="503">
        <f t="shared" si="22"/>
        <v>1</v>
      </c>
      <c r="G335" s="503">
        <f t="shared" si="23"/>
        <v>1</v>
      </c>
      <c r="H335" s="517">
        <f>'Table 4 - Asset Cashflows'!F334</f>
        <v>0</v>
      </c>
      <c r="I335" s="517">
        <f>'Table 4 - Asset Cashflows'!C334</f>
        <v>0</v>
      </c>
    </row>
    <row r="336" spans="1:9" x14ac:dyDescent="0.25">
      <c r="A336" s="43">
        <f t="shared" si="21"/>
        <v>327</v>
      </c>
      <c r="B336" s="502">
        <f>(1+_xlfn.XLOOKUP(INT(($A336-1)/12)+1,'ZC Curve'!$B$8:$B$107,'ZC Curve'!R$9:R$108,,0))^(1/12)-1</f>
        <v>0</v>
      </c>
      <c r="C336" s="502">
        <f>(1+_xlfn.XLOOKUP(INT(($A336-1)/12)+1,'ZC Curve'!$B$8:$B$107,'ZC Curve'!S$9:S$108,,0))^(1/12)-1</f>
        <v>0</v>
      </c>
      <c r="D336" s="502">
        <f>(1+_xlfn.XLOOKUP(INT(($A336-1)/12)+1,'ZC Curve'!$B$8:$B$107,'ZC Curve'!T$9:T$108,,0))^(1/12)-1</f>
        <v>0</v>
      </c>
      <c r="E336" s="503">
        <f t="shared" si="24"/>
        <v>1</v>
      </c>
      <c r="F336" s="503">
        <f t="shared" si="22"/>
        <v>1</v>
      </c>
      <c r="G336" s="503">
        <f t="shared" si="23"/>
        <v>1</v>
      </c>
      <c r="H336" s="517">
        <f>'Table 4 - Asset Cashflows'!F335</f>
        <v>0</v>
      </c>
      <c r="I336" s="517">
        <f>'Table 4 - Asset Cashflows'!C335</f>
        <v>0</v>
      </c>
    </row>
    <row r="337" spans="1:9" x14ac:dyDescent="0.25">
      <c r="A337" s="43">
        <f t="shared" si="21"/>
        <v>328</v>
      </c>
      <c r="B337" s="502">
        <f>(1+_xlfn.XLOOKUP(INT(($A337-1)/12)+1,'ZC Curve'!$B$8:$B$107,'ZC Curve'!R$9:R$108,,0))^(1/12)-1</f>
        <v>0</v>
      </c>
      <c r="C337" s="502">
        <f>(1+_xlfn.XLOOKUP(INT(($A337-1)/12)+1,'ZC Curve'!$B$8:$B$107,'ZC Curve'!S$9:S$108,,0))^(1/12)-1</f>
        <v>0</v>
      </c>
      <c r="D337" s="502">
        <f>(1+_xlfn.XLOOKUP(INT(($A337-1)/12)+1,'ZC Curve'!$B$8:$B$107,'ZC Curve'!T$9:T$108,,0))^(1/12)-1</f>
        <v>0</v>
      </c>
      <c r="E337" s="503">
        <f t="shared" si="24"/>
        <v>1</v>
      </c>
      <c r="F337" s="503">
        <f t="shared" si="22"/>
        <v>1</v>
      </c>
      <c r="G337" s="503">
        <f t="shared" si="23"/>
        <v>1</v>
      </c>
      <c r="H337" s="517">
        <f>'Table 4 - Asset Cashflows'!F336</f>
        <v>0</v>
      </c>
      <c r="I337" s="517">
        <f>'Table 4 - Asset Cashflows'!C336</f>
        <v>0</v>
      </c>
    </row>
    <row r="338" spans="1:9" x14ac:dyDescent="0.25">
      <c r="A338" s="43">
        <f t="shared" si="21"/>
        <v>329</v>
      </c>
      <c r="B338" s="502">
        <f>(1+_xlfn.XLOOKUP(INT(($A338-1)/12)+1,'ZC Curve'!$B$8:$B$107,'ZC Curve'!R$9:R$108,,0))^(1/12)-1</f>
        <v>0</v>
      </c>
      <c r="C338" s="502">
        <f>(1+_xlfn.XLOOKUP(INT(($A338-1)/12)+1,'ZC Curve'!$B$8:$B$107,'ZC Curve'!S$9:S$108,,0))^(1/12)-1</f>
        <v>0</v>
      </c>
      <c r="D338" s="502">
        <f>(1+_xlfn.XLOOKUP(INT(($A338-1)/12)+1,'ZC Curve'!$B$8:$B$107,'ZC Curve'!T$9:T$108,,0))^(1/12)-1</f>
        <v>0</v>
      </c>
      <c r="E338" s="503">
        <f t="shared" si="24"/>
        <v>1</v>
      </c>
      <c r="F338" s="503">
        <f t="shared" si="22"/>
        <v>1</v>
      </c>
      <c r="G338" s="503">
        <f t="shared" si="23"/>
        <v>1</v>
      </c>
      <c r="H338" s="517">
        <f>'Table 4 - Asset Cashflows'!F337</f>
        <v>0</v>
      </c>
      <c r="I338" s="517">
        <f>'Table 4 - Asset Cashflows'!C337</f>
        <v>0</v>
      </c>
    </row>
    <row r="339" spans="1:9" x14ac:dyDescent="0.25">
      <c r="A339" s="43">
        <f t="shared" si="21"/>
        <v>330</v>
      </c>
      <c r="B339" s="502">
        <f>(1+_xlfn.XLOOKUP(INT(($A339-1)/12)+1,'ZC Curve'!$B$8:$B$107,'ZC Curve'!R$9:R$108,,0))^(1/12)-1</f>
        <v>0</v>
      </c>
      <c r="C339" s="502">
        <f>(1+_xlfn.XLOOKUP(INT(($A339-1)/12)+1,'ZC Curve'!$B$8:$B$107,'ZC Curve'!S$9:S$108,,0))^(1/12)-1</f>
        <v>0</v>
      </c>
      <c r="D339" s="502">
        <f>(1+_xlfn.XLOOKUP(INT(($A339-1)/12)+1,'ZC Curve'!$B$8:$B$107,'ZC Curve'!T$9:T$108,,0))^(1/12)-1</f>
        <v>0</v>
      </c>
      <c r="E339" s="503">
        <f t="shared" si="24"/>
        <v>1</v>
      </c>
      <c r="F339" s="503">
        <f t="shared" si="22"/>
        <v>1</v>
      </c>
      <c r="G339" s="503">
        <f t="shared" si="23"/>
        <v>1</v>
      </c>
      <c r="H339" s="517">
        <f>'Table 4 - Asset Cashflows'!F338</f>
        <v>0</v>
      </c>
      <c r="I339" s="517">
        <f>'Table 4 - Asset Cashflows'!C338</f>
        <v>0</v>
      </c>
    </row>
    <row r="340" spans="1:9" x14ac:dyDescent="0.25">
      <c r="A340" s="43">
        <f t="shared" si="21"/>
        <v>331</v>
      </c>
      <c r="B340" s="502">
        <f>(1+_xlfn.XLOOKUP(INT(($A340-1)/12)+1,'ZC Curve'!$B$8:$B$107,'ZC Curve'!R$9:R$108,,0))^(1/12)-1</f>
        <v>0</v>
      </c>
      <c r="C340" s="502">
        <f>(1+_xlfn.XLOOKUP(INT(($A340-1)/12)+1,'ZC Curve'!$B$8:$B$107,'ZC Curve'!S$9:S$108,,0))^(1/12)-1</f>
        <v>0</v>
      </c>
      <c r="D340" s="502">
        <f>(1+_xlfn.XLOOKUP(INT(($A340-1)/12)+1,'ZC Curve'!$B$8:$B$107,'ZC Curve'!T$9:T$108,,0))^(1/12)-1</f>
        <v>0</v>
      </c>
      <c r="E340" s="503">
        <f t="shared" si="24"/>
        <v>1</v>
      </c>
      <c r="F340" s="503">
        <f t="shared" si="22"/>
        <v>1</v>
      </c>
      <c r="G340" s="503">
        <f t="shared" si="23"/>
        <v>1</v>
      </c>
      <c r="H340" s="517">
        <f>'Table 4 - Asset Cashflows'!F339</f>
        <v>0</v>
      </c>
      <c r="I340" s="517">
        <f>'Table 4 - Asset Cashflows'!C339</f>
        <v>0</v>
      </c>
    </row>
    <row r="341" spans="1:9" x14ac:dyDescent="0.25">
      <c r="A341" s="43">
        <f t="shared" si="21"/>
        <v>332</v>
      </c>
      <c r="B341" s="502">
        <f>(1+_xlfn.XLOOKUP(INT(($A341-1)/12)+1,'ZC Curve'!$B$8:$B$107,'ZC Curve'!R$9:R$108,,0))^(1/12)-1</f>
        <v>0</v>
      </c>
      <c r="C341" s="502">
        <f>(1+_xlfn.XLOOKUP(INT(($A341-1)/12)+1,'ZC Curve'!$B$8:$B$107,'ZC Curve'!S$9:S$108,,0))^(1/12)-1</f>
        <v>0</v>
      </c>
      <c r="D341" s="502">
        <f>(1+_xlfn.XLOOKUP(INT(($A341-1)/12)+1,'ZC Curve'!$B$8:$B$107,'ZC Curve'!T$9:T$108,,0))^(1/12)-1</f>
        <v>0</v>
      </c>
      <c r="E341" s="503">
        <f t="shared" si="24"/>
        <v>1</v>
      </c>
      <c r="F341" s="503">
        <f t="shared" si="22"/>
        <v>1</v>
      </c>
      <c r="G341" s="503">
        <f t="shared" si="23"/>
        <v>1</v>
      </c>
      <c r="H341" s="517">
        <f>'Table 4 - Asset Cashflows'!F340</f>
        <v>0</v>
      </c>
      <c r="I341" s="517">
        <f>'Table 4 - Asset Cashflows'!C340</f>
        <v>0</v>
      </c>
    </row>
    <row r="342" spans="1:9" x14ac:dyDescent="0.25">
      <c r="A342" s="43">
        <f t="shared" si="21"/>
        <v>333</v>
      </c>
      <c r="B342" s="502">
        <f>(1+_xlfn.XLOOKUP(INT(($A342-1)/12)+1,'ZC Curve'!$B$8:$B$107,'ZC Curve'!R$9:R$108,,0))^(1/12)-1</f>
        <v>0</v>
      </c>
      <c r="C342" s="502">
        <f>(1+_xlfn.XLOOKUP(INT(($A342-1)/12)+1,'ZC Curve'!$B$8:$B$107,'ZC Curve'!S$9:S$108,,0))^(1/12)-1</f>
        <v>0</v>
      </c>
      <c r="D342" s="502">
        <f>(1+_xlfn.XLOOKUP(INT(($A342-1)/12)+1,'ZC Curve'!$B$8:$B$107,'ZC Curve'!T$9:T$108,,0))^(1/12)-1</f>
        <v>0</v>
      </c>
      <c r="E342" s="503">
        <f t="shared" si="24"/>
        <v>1</v>
      </c>
      <c r="F342" s="503">
        <f t="shared" si="22"/>
        <v>1</v>
      </c>
      <c r="G342" s="503">
        <f t="shared" si="23"/>
        <v>1</v>
      </c>
      <c r="H342" s="517">
        <f>'Table 4 - Asset Cashflows'!F341</f>
        <v>0</v>
      </c>
      <c r="I342" s="517">
        <f>'Table 4 - Asset Cashflows'!C341</f>
        <v>0</v>
      </c>
    </row>
    <row r="343" spans="1:9" x14ac:dyDescent="0.25">
      <c r="A343" s="43">
        <f t="shared" ref="A343:A406" si="25">A342+1</f>
        <v>334</v>
      </c>
      <c r="B343" s="502">
        <f>(1+_xlfn.XLOOKUP(INT(($A343-1)/12)+1,'ZC Curve'!$B$8:$B$107,'ZC Curve'!R$9:R$108,,0))^(1/12)-1</f>
        <v>0</v>
      </c>
      <c r="C343" s="502">
        <f>(1+_xlfn.XLOOKUP(INT(($A343-1)/12)+1,'ZC Curve'!$B$8:$B$107,'ZC Curve'!S$9:S$108,,0))^(1/12)-1</f>
        <v>0</v>
      </c>
      <c r="D343" s="502">
        <f>(1+_xlfn.XLOOKUP(INT(($A343-1)/12)+1,'ZC Curve'!$B$8:$B$107,'ZC Curve'!T$9:T$108,,0))^(1/12)-1</f>
        <v>0</v>
      </c>
      <c r="E343" s="503">
        <f t="shared" si="24"/>
        <v>1</v>
      </c>
      <c r="F343" s="503">
        <f t="shared" si="22"/>
        <v>1</v>
      </c>
      <c r="G343" s="503">
        <f t="shared" si="23"/>
        <v>1</v>
      </c>
      <c r="H343" s="517">
        <f>'Table 4 - Asset Cashflows'!F342</f>
        <v>0</v>
      </c>
      <c r="I343" s="517">
        <f>'Table 4 - Asset Cashflows'!C342</f>
        <v>0</v>
      </c>
    </row>
    <row r="344" spans="1:9" x14ac:dyDescent="0.25">
      <c r="A344" s="43">
        <f t="shared" si="25"/>
        <v>335</v>
      </c>
      <c r="B344" s="502">
        <f>(1+_xlfn.XLOOKUP(INT(($A344-1)/12)+1,'ZC Curve'!$B$8:$B$107,'ZC Curve'!R$9:R$108,,0))^(1/12)-1</f>
        <v>0</v>
      </c>
      <c r="C344" s="502">
        <f>(1+_xlfn.XLOOKUP(INT(($A344-1)/12)+1,'ZC Curve'!$B$8:$B$107,'ZC Curve'!S$9:S$108,,0))^(1/12)-1</f>
        <v>0</v>
      </c>
      <c r="D344" s="502">
        <f>(1+_xlfn.XLOOKUP(INT(($A344-1)/12)+1,'ZC Curve'!$B$8:$B$107,'ZC Curve'!T$9:T$108,,0))^(1/12)-1</f>
        <v>0</v>
      </c>
      <c r="E344" s="503">
        <f t="shared" si="24"/>
        <v>1</v>
      </c>
      <c r="F344" s="503">
        <f t="shared" si="22"/>
        <v>1</v>
      </c>
      <c r="G344" s="503">
        <f t="shared" si="23"/>
        <v>1</v>
      </c>
      <c r="H344" s="517">
        <f>'Table 4 - Asset Cashflows'!F343</f>
        <v>0</v>
      </c>
      <c r="I344" s="517">
        <f>'Table 4 - Asset Cashflows'!C343</f>
        <v>0</v>
      </c>
    </row>
    <row r="345" spans="1:9" x14ac:dyDescent="0.25">
      <c r="A345" s="43">
        <f t="shared" si="25"/>
        <v>336</v>
      </c>
      <c r="B345" s="502">
        <f>(1+_xlfn.XLOOKUP(INT(($A345-1)/12)+1,'ZC Curve'!$B$8:$B$107,'ZC Curve'!R$9:R$108,,0))^(1/12)-1</f>
        <v>0</v>
      </c>
      <c r="C345" s="502">
        <f>(1+_xlfn.XLOOKUP(INT(($A345-1)/12)+1,'ZC Curve'!$B$8:$B$107,'ZC Curve'!S$9:S$108,,0))^(1/12)-1</f>
        <v>0</v>
      </c>
      <c r="D345" s="502">
        <f>(1+_xlfn.XLOOKUP(INT(($A345-1)/12)+1,'ZC Curve'!$B$8:$B$107,'ZC Curve'!T$9:T$108,,0))^(1/12)-1</f>
        <v>0</v>
      </c>
      <c r="E345" s="503">
        <f t="shared" si="24"/>
        <v>1</v>
      </c>
      <c r="F345" s="503">
        <f t="shared" si="22"/>
        <v>1</v>
      </c>
      <c r="G345" s="503">
        <f t="shared" si="23"/>
        <v>1</v>
      </c>
      <c r="H345" s="517">
        <f>'Table 4 - Asset Cashflows'!F344</f>
        <v>0</v>
      </c>
      <c r="I345" s="517">
        <f>'Table 4 - Asset Cashflows'!C344</f>
        <v>0</v>
      </c>
    </row>
    <row r="346" spans="1:9" x14ac:dyDescent="0.25">
      <c r="A346" s="43">
        <f t="shared" si="25"/>
        <v>337</v>
      </c>
      <c r="B346" s="502">
        <f>(1+_xlfn.XLOOKUP(INT(($A346-1)/12)+1,'ZC Curve'!$B$8:$B$107,'ZC Curve'!R$9:R$108,,0))^(1/12)-1</f>
        <v>0</v>
      </c>
      <c r="C346" s="502">
        <f>(1+_xlfn.XLOOKUP(INT(($A346-1)/12)+1,'ZC Curve'!$B$8:$B$107,'ZC Curve'!S$9:S$108,,0))^(1/12)-1</f>
        <v>0</v>
      </c>
      <c r="D346" s="502">
        <f>(1+_xlfn.XLOOKUP(INT(($A346-1)/12)+1,'ZC Curve'!$B$8:$B$107,'ZC Curve'!T$9:T$108,,0))^(1/12)-1</f>
        <v>0</v>
      </c>
      <c r="E346" s="503">
        <f t="shared" si="24"/>
        <v>1</v>
      </c>
      <c r="F346" s="503">
        <f t="shared" si="22"/>
        <v>1</v>
      </c>
      <c r="G346" s="503">
        <f t="shared" si="23"/>
        <v>1</v>
      </c>
      <c r="H346" s="517">
        <f>'Table 4 - Asset Cashflows'!F345</f>
        <v>0</v>
      </c>
      <c r="I346" s="517">
        <f>'Table 4 - Asset Cashflows'!C345</f>
        <v>0</v>
      </c>
    </row>
    <row r="347" spans="1:9" x14ac:dyDescent="0.25">
      <c r="A347" s="43">
        <f t="shared" si="25"/>
        <v>338</v>
      </c>
      <c r="B347" s="502">
        <f>(1+_xlfn.XLOOKUP(INT(($A347-1)/12)+1,'ZC Curve'!$B$8:$B$107,'ZC Curve'!R$9:R$108,,0))^(1/12)-1</f>
        <v>0</v>
      </c>
      <c r="C347" s="502">
        <f>(1+_xlfn.XLOOKUP(INT(($A347-1)/12)+1,'ZC Curve'!$B$8:$B$107,'ZC Curve'!S$9:S$108,,0))^(1/12)-1</f>
        <v>0</v>
      </c>
      <c r="D347" s="502">
        <f>(1+_xlfn.XLOOKUP(INT(($A347-1)/12)+1,'ZC Curve'!$B$8:$B$107,'ZC Curve'!T$9:T$108,,0))^(1/12)-1</f>
        <v>0</v>
      </c>
      <c r="E347" s="503">
        <f t="shared" si="24"/>
        <v>1</v>
      </c>
      <c r="F347" s="503">
        <f t="shared" si="22"/>
        <v>1</v>
      </c>
      <c r="G347" s="503">
        <f t="shared" si="23"/>
        <v>1</v>
      </c>
      <c r="H347" s="517">
        <f>'Table 4 - Asset Cashflows'!F346</f>
        <v>0</v>
      </c>
      <c r="I347" s="517">
        <f>'Table 4 - Asset Cashflows'!C346</f>
        <v>0</v>
      </c>
    </row>
    <row r="348" spans="1:9" x14ac:dyDescent="0.25">
      <c r="A348" s="43">
        <f t="shared" si="25"/>
        <v>339</v>
      </c>
      <c r="B348" s="502">
        <f>(1+_xlfn.XLOOKUP(INT(($A348-1)/12)+1,'ZC Curve'!$B$8:$B$107,'ZC Curve'!R$9:R$108,,0))^(1/12)-1</f>
        <v>0</v>
      </c>
      <c r="C348" s="502">
        <f>(1+_xlfn.XLOOKUP(INT(($A348-1)/12)+1,'ZC Curve'!$B$8:$B$107,'ZC Curve'!S$9:S$108,,0))^(1/12)-1</f>
        <v>0</v>
      </c>
      <c r="D348" s="502">
        <f>(1+_xlfn.XLOOKUP(INT(($A348-1)/12)+1,'ZC Curve'!$B$8:$B$107,'ZC Curve'!T$9:T$108,,0))^(1/12)-1</f>
        <v>0</v>
      </c>
      <c r="E348" s="503">
        <f t="shared" si="24"/>
        <v>1</v>
      </c>
      <c r="F348" s="503">
        <f t="shared" si="22"/>
        <v>1</v>
      </c>
      <c r="G348" s="503">
        <f t="shared" si="23"/>
        <v>1</v>
      </c>
      <c r="H348" s="517">
        <f>'Table 4 - Asset Cashflows'!F347</f>
        <v>0</v>
      </c>
      <c r="I348" s="517">
        <f>'Table 4 - Asset Cashflows'!C347</f>
        <v>0</v>
      </c>
    </row>
    <row r="349" spans="1:9" x14ac:dyDescent="0.25">
      <c r="A349" s="43">
        <f t="shared" si="25"/>
        <v>340</v>
      </c>
      <c r="B349" s="502">
        <f>(1+_xlfn.XLOOKUP(INT(($A349-1)/12)+1,'ZC Curve'!$B$8:$B$107,'ZC Curve'!R$9:R$108,,0))^(1/12)-1</f>
        <v>0</v>
      </c>
      <c r="C349" s="502">
        <f>(1+_xlfn.XLOOKUP(INT(($A349-1)/12)+1,'ZC Curve'!$B$8:$B$107,'ZC Curve'!S$9:S$108,,0))^(1/12)-1</f>
        <v>0</v>
      </c>
      <c r="D349" s="502">
        <f>(1+_xlfn.XLOOKUP(INT(($A349-1)/12)+1,'ZC Curve'!$B$8:$B$107,'ZC Curve'!T$9:T$108,,0))^(1/12)-1</f>
        <v>0</v>
      </c>
      <c r="E349" s="503">
        <f t="shared" si="24"/>
        <v>1</v>
      </c>
      <c r="F349" s="503">
        <f t="shared" si="22"/>
        <v>1</v>
      </c>
      <c r="G349" s="503">
        <f t="shared" si="23"/>
        <v>1</v>
      </c>
      <c r="H349" s="517">
        <f>'Table 4 - Asset Cashflows'!F348</f>
        <v>0</v>
      </c>
      <c r="I349" s="517">
        <f>'Table 4 - Asset Cashflows'!C348</f>
        <v>0</v>
      </c>
    </row>
    <row r="350" spans="1:9" x14ac:dyDescent="0.25">
      <c r="A350" s="43">
        <f t="shared" si="25"/>
        <v>341</v>
      </c>
      <c r="B350" s="502">
        <f>(1+_xlfn.XLOOKUP(INT(($A350-1)/12)+1,'ZC Curve'!$B$8:$B$107,'ZC Curve'!R$9:R$108,,0))^(1/12)-1</f>
        <v>0</v>
      </c>
      <c r="C350" s="502">
        <f>(1+_xlfn.XLOOKUP(INT(($A350-1)/12)+1,'ZC Curve'!$B$8:$B$107,'ZC Curve'!S$9:S$108,,0))^(1/12)-1</f>
        <v>0</v>
      </c>
      <c r="D350" s="502">
        <f>(1+_xlfn.XLOOKUP(INT(($A350-1)/12)+1,'ZC Curve'!$B$8:$B$107,'ZC Curve'!T$9:T$108,,0))^(1/12)-1</f>
        <v>0</v>
      </c>
      <c r="E350" s="503">
        <f t="shared" si="24"/>
        <v>1</v>
      </c>
      <c r="F350" s="503">
        <f t="shared" si="22"/>
        <v>1</v>
      </c>
      <c r="G350" s="503">
        <f t="shared" si="23"/>
        <v>1</v>
      </c>
      <c r="H350" s="517">
        <f>'Table 4 - Asset Cashflows'!F349</f>
        <v>0</v>
      </c>
      <c r="I350" s="517">
        <f>'Table 4 - Asset Cashflows'!C349</f>
        <v>0</v>
      </c>
    </row>
    <row r="351" spans="1:9" x14ac:dyDescent="0.25">
      <c r="A351" s="43">
        <f t="shared" si="25"/>
        <v>342</v>
      </c>
      <c r="B351" s="502">
        <f>(1+_xlfn.XLOOKUP(INT(($A351-1)/12)+1,'ZC Curve'!$B$8:$B$107,'ZC Curve'!R$9:R$108,,0))^(1/12)-1</f>
        <v>0</v>
      </c>
      <c r="C351" s="502">
        <f>(1+_xlfn.XLOOKUP(INT(($A351-1)/12)+1,'ZC Curve'!$B$8:$B$107,'ZC Curve'!S$9:S$108,,0))^(1/12)-1</f>
        <v>0</v>
      </c>
      <c r="D351" s="502">
        <f>(1+_xlfn.XLOOKUP(INT(($A351-1)/12)+1,'ZC Curve'!$B$8:$B$107,'ZC Curve'!T$9:T$108,,0))^(1/12)-1</f>
        <v>0</v>
      </c>
      <c r="E351" s="503">
        <f t="shared" si="24"/>
        <v>1</v>
      </c>
      <c r="F351" s="503">
        <f t="shared" si="22"/>
        <v>1</v>
      </c>
      <c r="G351" s="503">
        <f t="shared" si="23"/>
        <v>1</v>
      </c>
      <c r="H351" s="517">
        <f>'Table 4 - Asset Cashflows'!F350</f>
        <v>0</v>
      </c>
      <c r="I351" s="517">
        <f>'Table 4 - Asset Cashflows'!C350</f>
        <v>0</v>
      </c>
    </row>
    <row r="352" spans="1:9" x14ac:dyDescent="0.25">
      <c r="A352" s="43">
        <f t="shared" si="25"/>
        <v>343</v>
      </c>
      <c r="B352" s="502">
        <f>(1+_xlfn.XLOOKUP(INT(($A352-1)/12)+1,'ZC Curve'!$B$8:$B$107,'ZC Curve'!R$9:R$108,,0))^(1/12)-1</f>
        <v>0</v>
      </c>
      <c r="C352" s="502">
        <f>(1+_xlfn.XLOOKUP(INT(($A352-1)/12)+1,'ZC Curve'!$B$8:$B$107,'ZC Curve'!S$9:S$108,,0))^(1/12)-1</f>
        <v>0</v>
      </c>
      <c r="D352" s="502">
        <f>(1+_xlfn.XLOOKUP(INT(($A352-1)/12)+1,'ZC Curve'!$B$8:$B$107,'ZC Curve'!T$9:T$108,,0))^(1/12)-1</f>
        <v>0</v>
      </c>
      <c r="E352" s="503">
        <f t="shared" si="24"/>
        <v>1</v>
      </c>
      <c r="F352" s="503">
        <f t="shared" si="22"/>
        <v>1</v>
      </c>
      <c r="G352" s="503">
        <f t="shared" si="23"/>
        <v>1</v>
      </c>
      <c r="H352" s="517">
        <f>'Table 4 - Asset Cashflows'!F351</f>
        <v>0</v>
      </c>
      <c r="I352" s="517">
        <f>'Table 4 - Asset Cashflows'!C351</f>
        <v>0</v>
      </c>
    </row>
    <row r="353" spans="1:9" x14ac:dyDescent="0.25">
      <c r="A353" s="43">
        <f t="shared" si="25"/>
        <v>344</v>
      </c>
      <c r="B353" s="502">
        <f>(1+_xlfn.XLOOKUP(INT(($A353-1)/12)+1,'ZC Curve'!$B$8:$B$107,'ZC Curve'!R$9:R$108,,0))^(1/12)-1</f>
        <v>0</v>
      </c>
      <c r="C353" s="502">
        <f>(1+_xlfn.XLOOKUP(INT(($A353-1)/12)+1,'ZC Curve'!$B$8:$B$107,'ZC Curve'!S$9:S$108,,0))^(1/12)-1</f>
        <v>0</v>
      </c>
      <c r="D353" s="502">
        <f>(1+_xlfn.XLOOKUP(INT(($A353-1)/12)+1,'ZC Curve'!$B$8:$B$107,'ZC Curve'!T$9:T$108,,0))^(1/12)-1</f>
        <v>0</v>
      </c>
      <c r="E353" s="503">
        <f t="shared" si="24"/>
        <v>1</v>
      </c>
      <c r="F353" s="503">
        <f t="shared" si="22"/>
        <v>1</v>
      </c>
      <c r="G353" s="503">
        <f t="shared" si="23"/>
        <v>1</v>
      </c>
      <c r="H353" s="517">
        <f>'Table 4 - Asset Cashflows'!F352</f>
        <v>0</v>
      </c>
      <c r="I353" s="517">
        <f>'Table 4 - Asset Cashflows'!C352</f>
        <v>0</v>
      </c>
    </row>
    <row r="354" spans="1:9" x14ac:dyDescent="0.25">
      <c r="A354" s="43">
        <f t="shared" si="25"/>
        <v>345</v>
      </c>
      <c r="B354" s="502">
        <f>(1+_xlfn.XLOOKUP(INT(($A354-1)/12)+1,'ZC Curve'!$B$8:$B$107,'ZC Curve'!R$9:R$108,,0))^(1/12)-1</f>
        <v>0</v>
      </c>
      <c r="C354" s="502">
        <f>(1+_xlfn.XLOOKUP(INT(($A354-1)/12)+1,'ZC Curve'!$B$8:$B$107,'ZC Curve'!S$9:S$108,,0))^(1/12)-1</f>
        <v>0</v>
      </c>
      <c r="D354" s="502">
        <f>(1+_xlfn.XLOOKUP(INT(($A354-1)/12)+1,'ZC Curve'!$B$8:$B$107,'ZC Curve'!T$9:T$108,,0))^(1/12)-1</f>
        <v>0</v>
      </c>
      <c r="E354" s="503">
        <f t="shared" si="24"/>
        <v>1</v>
      </c>
      <c r="F354" s="503">
        <f t="shared" si="22"/>
        <v>1</v>
      </c>
      <c r="G354" s="503">
        <f t="shared" si="23"/>
        <v>1</v>
      </c>
      <c r="H354" s="517">
        <f>'Table 4 - Asset Cashflows'!F353</f>
        <v>0</v>
      </c>
      <c r="I354" s="517">
        <f>'Table 4 - Asset Cashflows'!C353</f>
        <v>0</v>
      </c>
    </row>
    <row r="355" spans="1:9" x14ac:dyDescent="0.25">
      <c r="A355" s="43">
        <f t="shared" si="25"/>
        <v>346</v>
      </c>
      <c r="B355" s="502">
        <f>(1+_xlfn.XLOOKUP(INT(($A355-1)/12)+1,'ZC Curve'!$B$8:$B$107,'ZC Curve'!R$9:R$108,,0))^(1/12)-1</f>
        <v>0</v>
      </c>
      <c r="C355" s="502">
        <f>(1+_xlfn.XLOOKUP(INT(($A355-1)/12)+1,'ZC Curve'!$B$8:$B$107,'ZC Curve'!S$9:S$108,,0))^(1/12)-1</f>
        <v>0</v>
      </c>
      <c r="D355" s="502">
        <f>(1+_xlfn.XLOOKUP(INT(($A355-1)/12)+1,'ZC Curve'!$B$8:$B$107,'ZC Curve'!T$9:T$108,,0))^(1/12)-1</f>
        <v>0</v>
      </c>
      <c r="E355" s="503">
        <f t="shared" si="24"/>
        <v>1</v>
      </c>
      <c r="F355" s="503">
        <f t="shared" si="22"/>
        <v>1</v>
      </c>
      <c r="G355" s="503">
        <f t="shared" si="23"/>
        <v>1</v>
      </c>
      <c r="H355" s="517">
        <f>'Table 4 - Asset Cashflows'!F354</f>
        <v>0</v>
      </c>
      <c r="I355" s="517">
        <f>'Table 4 - Asset Cashflows'!C354</f>
        <v>0</v>
      </c>
    </row>
    <row r="356" spans="1:9" x14ac:dyDescent="0.25">
      <c r="A356" s="43">
        <f t="shared" si="25"/>
        <v>347</v>
      </c>
      <c r="B356" s="502">
        <f>(1+_xlfn.XLOOKUP(INT(($A356-1)/12)+1,'ZC Curve'!$B$8:$B$107,'ZC Curve'!R$9:R$108,,0))^(1/12)-1</f>
        <v>0</v>
      </c>
      <c r="C356" s="502">
        <f>(1+_xlfn.XLOOKUP(INT(($A356-1)/12)+1,'ZC Curve'!$B$8:$B$107,'ZC Curve'!S$9:S$108,,0))^(1/12)-1</f>
        <v>0</v>
      </c>
      <c r="D356" s="502">
        <f>(1+_xlfn.XLOOKUP(INT(($A356-1)/12)+1,'ZC Curve'!$B$8:$B$107,'ZC Curve'!T$9:T$108,,0))^(1/12)-1</f>
        <v>0</v>
      </c>
      <c r="E356" s="503">
        <f t="shared" si="24"/>
        <v>1</v>
      </c>
      <c r="F356" s="503">
        <f t="shared" si="22"/>
        <v>1</v>
      </c>
      <c r="G356" s="503">
        <f t="shared" si="23"/>
        <v>1</v>
      </c>
      <c r="H356" s="517">
        <f>'Table 4 - Asset Cashflows'!F355</f>
        <v>0</v>
      </c>
      <c r="I356" s="517">
        <f>'Table 4 - Asset Cashflows'!C355</f>
        <v>0</v>
      </c>
    </row>
    <row r="357" spans="1:9" x14ac:dyDescent="0.25">
      <c r="A357" s="43">
        <f t="shared" si="25"/>
        <v>348</v>
      </c>
      <c r="B357" s="502">
        <f>(1+_xlfn.XLOOKUP(INT(($A357-1)/12)+1,'ZC Curve'!$B$8:$B$107,'ZC Curve'!R$9:R$108,,0))^(1/12)-1</f>
        <v>0</v>
      </c>
      <c r="C357" s="502">
        <f>(1+_xlfn.XLOOKUP(INT(($A357-1)/12)+1,'ZC Curve'!$B$8:$B$107,'ZC Curve'!S$9:S$108,,0))^(1/12)-1</f>
        <v>0</v>
      </c>
      <c r="D357" s="502">
        <f>(1+_xlfn.XLOOKUP(INT(($A357-1)/12)+1,'ZC Curve'!$B$8:$B$107,'ZC Curve'!T$9:T$108,,0))^(1/12)-1</f>
        <v>0</v>
      </c>
      <c r="E357" s="503">
        <f t="shared" si="24"/>
        <v>1</v>
      </c>
      <c r="F357" s="503">
        <f t="shared" si="22"/>
        <v>1</v>
      </c>
      <c r="G357" s="503">
        <f t="shared" si="23"/>
        <v>1</v>
      </c>
      <c r="H357" s="517">
        <f>'Table 4 - Asset Cashflows'!F356</f>
        <v>0</v>
      </c>
      <c r="I357" s="517">
        <f>'Table 4 - Asset Cashflows'!C356</f>
        <v>0</v>
      </c>
    </row>
    <row r="358" spans="1:9" x14ac:dyDescent="0.25">
      <c r="A358" s="43">
        <f t="shared" si="25"/>
        <v>349</v>
      </c>
      <c r="B358" s="502">
        <f>(1+_xlfn.XLOOKUP(INT(($A358-1)/12)+1,'ZC Curve'!$B$8:$B$107,'ZC Curve'!R$9:R$108,,0))^(1/12)-1</f>
        <v>0</v>
      </c>
      <c r="C358" s="502">
        <f>(1+_xlfn.XLOOKUP(INT(($A358-1)/12)+1,'ZC Curve'!$B$8:$B$107,'ZC Curve'!S$9:S$108,,0))^(1/12)-1</f>
        <v>0</v>
      </c>
      <c r="D358" s="502">
        <f>(1+_xlfn.XLOOKUP(INT(($A358-1)/12)+1,'ZC Curve'!$B$8:$B$107,'ZC Curve'!T$9:T$108,,0))^(1/12)-1</f>
        <v>0</v>
      </c>
      <c r="E358" s="503">
        <f t="shared" si="24"/>
        <v>1</v>
      </c>
      <c r="F358" s="503">
        <f t="shared" si="22"/>
        <v>1</v>
      </c>
      <c r="G358" s="503">
        <f t="shared" si="23"/>
        <v>1</v>
      </c>
      <c r="H358" s="517">
        <f>'Table 4 - Asset Cashflows'!F357</f>
        <v>0</v>
      </c>
      <c r="I358" s="517">
        <f>'Table 4 - Asset Cashflows'!C357</f>
        <v>0</v>
      </c>
    </row>
    <row r="359" spans="1:9" x14ac:dyDescent="0.25">
      <c r="A359" s="43">
        <f t="shared" si="25"/>
        <v>350</v>
      </c>
      <c r="B359" s="502">
        <f>(1+_xlfn.XLOOKUP(INT(($A359-1)/12)+1,'ZC Curve'!$B$8:$B$107,'ZC Curve'!R$9:R$108,,0))^(1/12)-1</f>
        <v>0</v>
      </c>
      <c r="C359" s="502">
        <f>(1+_xlfn.XLOOKUP(INT(($A359-1)/12)+1,'ZC Curve'!$B$8:$B$107,'ZC Curve'!S$9:S$108,,0))^(1/12)-1</f>
        <v>0</v>
      </c>
      <c r="D359" s="502">
        <f>(1+_xlfn.XLOOKUP(INT(($A359-1)/12)+1,'ZC Curve'!$B$8:$B$107,'ZC Curve'!T$9:T$108,,0))^(1/12)-1</f>
        <v>0</v>
      </c>
      <c r="E359" s="503">
        <f t="shared" si="24"/>
        <v>1</v>
      </c>
      <c r="F359" s="503">
        <f t="shared" si="22"/>
        <v>1</v>
      </c>
      <c r="G359" s="503">
        <f t="shared" si="23"/>
        <v>1</v>
      </c>
      <c r="H359" s="517">
        <f>'Table 4 - Asset Cashflows'!F358</f>
        <v>0</v>
      </c>
      <c r="I359" s="517">
        <f>'Table 4 - Asset Cashflows'!C358</f>
        <v>0</v>
      </c>
    </row>
    <row r="360" spans="1:9" x14ac:dyDescent="0.25">
      <c r="A360" s="43">
        <f t="shared" si="25"/>
        <v>351</v>
      </c>
      <c r="B360" s="502">
        <f>(1+_xlfn.XLOOKUP(INT(($A360-1)/12)+1,'ZC Curve'!$B$8:$B$107,'ZC Curve'!R$9:R$108,,0))^(1/12)-1</f>
        <v>0</v>
      </c>
      <c r="C360" s="502">
        <f>(1+_xlfn.XLOOKUP(INT(($A360-1)/12)+1,'ZC Curve'!$B$8:$B$107,'ZC Curve'!S$9:S$108,,0))^(1/12)-1</f>
        <v>0</v>
      </c>
      <c r="D360" s="502">
        <f>(1+_xlfn.XLOOKUP(INT(($A360-1)/12)+1,'ZC Curve'!$B$8:$B$107,'ZC Curve'!T$9:T$108,,0))^(1/12)-1</f>
        <v>0</v>
      </c>
      <c r="E360" s="503">
        <f t="shared" si="24"/>
        <v>1</v>
      </c>
      <c r="F360" s="503">
        <f t="shared" si="22"/>
        <v>1</v>
      </c>
      <c r="G360" s="503">
        <f t="shared" si="23"/>
        <v>1</v>
      </c>
      <c r="H360" s="517">
        <f>'Table 4 - Asset Cashflows'!F359</f>
        <v>0</v>
      </c>
      <c r="I360" s="517">
        <f>'Table 4 - Asset Cashflows'!C359</f>
        <v>0</v>
      </c>
    </row>
    <row r="361" spans="1:9" x14ac:dyDescent="0.25">
      <c r="A361" s="43">
        <f t="shared" si="25"/>
        <v>352</v>
      </c>
      <c r="B361" s="502">
        <f>(1+_xlfn.XLOOKUP(INT(($A361-1)/12)+1,'ZC Curve'!$B$8:$B$107,'ZC Curve'!R$9:R$108,,0))^(1/12)-1</f>
        <v>0</v>
      </c>
      <c r="C361" s="502">
        <f>(1+_xlfn.XLOOKUP(INT(($A361-1)/12)+1,'ZC Curve'!$B$8:$B$107,'ZC Curve'!S$9:S$108,,0))^(1/12)-1</f>
        <v>0</v>
      </c>
      <c r="D361" s="502">
        <f>(1+_xlfn.XLOOKUP(INT(($A361-1)/12)+1,'ZC Curve'!$B$8:$B$107,'ZC Curve'!T$9:T$108,,0))^(1/12)-1</f>
        <v>0</v>
      </c>
      <c r="E361" s="503">
        <f t="shared" si="24"/>
        <v>1</v>
      </c>
      <c r="F361" s="503">
        <f t="shared" si="22"/>
        <v>1</v>
      </c>
      <c r="G361" s="503">
        <f t="shared" si="23"/>
        <v>1</v>
      </c>
      <c r="H361" s="517">
        <f>'Table 4 - Asset Cashflows'!F360</f>
        <v>0</v>
      </c>
      <c r="I361" s="517">
        <f>'Table 4 - Asset Cashflows'!C360</f>
        <v>0</v>
      </c>
    </row>
    <row r="362" spans="1:9" x14ac:dyDescent="0.25">
      <c r="A362" s="43">
        <f t="shared" si="25"/>
        <v>353</v>
      </c>
      <c r="B362" s="502">
        <f>(1+_xlfn.XLOOKUP(INT(($A362-1)/12)+1,'ZC Curve'!$B$8:$B$107,'ZC Curve'!R$9:R$108,,0))^(1/12)-1</f>
        <v>0</v>
      </c>
      <c r="C362" s="502">
        <f>(1+_xlfn.XLOOKUP(INT(($A362-1)/12)+1,'ZC Curve'!$B$8:$B$107,'ZC Curve'!S$9:S$108,,0))^(1/12)-1</f>
        <v>0</v>
      </c>
      <c r="D362" s="502">
        <f>(1+_xlfn.XLOOKUP(INT(($A362-1)/12)+1,'ZC Curve'!$B$8:$B$107,'ZC Curve'!T$9:T$108,,0))^(1/12)-1</f>
        <v>0</v>
      </c>
      <c r="E362" s="503">
        <f t="shared" si="24"/>
        <v>1</v>
      </c>
      <c r="F362" s="503">
        <f t="shared" si="22"/>
        <v>1</v>
      </c>
      <c r="G362" s="503">
        <f t="shared" si="23"/>
        <v>1</v>
      </c>
      <c r="H362" s="517">
        <f>'Table 4 - Asset Cashflows'!F361</f>
        <v>0</v>
      </c>
      <c r="I362" s="517">
        <f>'Table 4 - Asset Cashflows'!C361</f>
        <v>0</v>
      </c>
    </row>
    <row r="363" spans="1:9" x14ac:dyDescent="0.25">
      <c r="A363" s="43">
        <f t="shared" si="25"/>
        <v>354</v>
      </c>
      <c r="B363" s="502">
        <f>(1+_xlfn.XLOOKUP(INT(($A363-1)/12)+1,'ZC Curve'!$B$8:$B$107,'ZC Curve'!R$9:R$108,,0))^(1/12)-1</f>
        <v>0</v>
      </c>
      <c r="C363" s="502">
        <f>(1+_xlfn.XLOOKUP(INT(($A363-1)/12)+1,'ZC Curve'!$B$8:$B$107,'ZC Curve'!S$9:S$108,,0))^(1/12)-1</f>
        <v>0</v>
      </c>
      <c r="D363" s="502">
        <f>(1+_xlfn.XLOOKUP(INT(($A363-1)/12)+1,'ZC Curve'!$B$8:$B$107,'ZC Curve'!T$9:T$108,,0))^(1/12)-1</f>
        <v>0</v>
      </c>
      <c r="E363" s="503">
        <f t="shared" si="24"/>
        <v>1</v>
      </c>
      <c r="F363" s="503">
        <f t="shared" si="22"/>
        <v>1</v>
      </c>
      <c r="G363" s="503">
        <f t="shared" si="23"/>
        <v>1</v>
      </c>
      <c r="H363" s="517">
        <f>'Table 4 - Asset Cashflows'!F362</f>
        <v>0</v>
      </c>
      <c r="I363" s="517">
        <f>'Table 4 - Asset Cashflows'!C362</f>
        <v>0</v>
      </c>
    </row>
    <row r="364" spans="1:9" x14ac:dyDescent="0.25">
      <c r="A364" s="43">
        <f t="shared" si="25"/>
        <v>355</v>
      </c>
      <c r="B364" s="502">
        <f>(1+_xlfn.XLOOKUP(INT(($A364-1)/12)+1,'ZC Curve'!$B$8:$B$107,'ZC Curve'!R$9:R$108,,0))^(1/12)-1</f>
        <v>0</v>
      </c>
      <c r="C364" s="502">
        <f>(1+_xlfn.XLOOKUP(INT(($A364-1)/12)+1,'ZC Curve'!$B$8:$B$107,'ZC Curve'!S$9:S$108,,0))^(1/12)-1</f>
        <v>0</v>
      </c>
      <c r="D364" s="502">
        <f>(1+_xlfn.XLOOKUP(INT(($A364-1)/12)+1,'ZC Curve'!$B$8:$B$107,'ZC Curve'!T$9:T$108,,0))^(1/12)-1</f>
        <v>0</v>
      </c>
      <c r="E364" s="503">
        <f t="shared" si="24"/>
        <v>1</v>
      </c>
      <c r="F364" s="503">
        <f t="shared" si="22"/>
        <v>1</v>
      </c>
      <c r="G364" s="503">
        <f t="shared" si="23"/>
        <v>1</v>
      </c>
      <c r="H364" s="517">
        <f>'Table 4 - Asset Cashflows'!F363</f>
        <v>0</v>
      </c>
      <c r="I364" s="517">
        <f>'Table 4 - Asset Cashflows'!C363</f>
        <v>0</v>
      </c>
    </row>
    <row r="365" spans="1:9" x14ac:dyDescent="0.25">
      <c r="A365" s="43">
        <f t="shared" si="25"/>
        <v>356</v>
      </c>
      <c r="B365" s="502">
        <f>(1+_xlfn.XLOOKUP(INT(($A365-1)/12)+1,'ZC Curve'!$B$8:$B$107,'ZC Curve'!R$9:R$108,,0))^(1/12)-1</f>
        <v>0</v>
      </c>
      <c r="C365" s="502">
        <f>(1+_xlfn.XLOOKUP(INT(($A365-1)/12)+1,'ZC Curve'!$B$8:$B$107,'ZC Curve'!S$9:S$108,,0))^(1/12)-1</f>
        <v>0</v>
      </c>
      <c r="D365" s="502">
        <f>(1+_xlfn.XLOOKUP(INT(($A365-1)/12)+1,'ZC Curve'!$B$8:$B$107,'ZC Curve'!T$9:T$108,,0))^(1/12)-1</f>
        <v>0</v>
      </c>
      <c r="E365" s="503">
        <f t="shared" si="24"/>
        <v>1</v>
      </c>
      <c r="F365" s="503">
        <f t="shared" si="22"/>
        <v>1</v>
      </c>
      <c r="G365" s="503">
        <f t="shared" si="23"/>
        <v>1</v>
      </c>
      <c r="H365" s="517">
        <f>'Table 4 - Asset Cashflows'!F364</f>
        <v>0</v>
      </c>
      <c r="I365" s="517">
        <f>'Table 4 - Asset Cashflows'!C364</f>
        <v>0</v>
      </c>
    </row>
    <row r="366" spans="1:9" x14ac:dyDescent="0.25">
      <c r="A366" s="43">
        <f t="shared" si="25"/>
        <v>357</v>
      </c>
      <c r="B366" s="502">
        <f>(1+_xlfn.XLOOKUP(INT(($A366-1)/12)+1,'ZC Curve'!$B$8:$B$107,'ZC Curve'!R$9:R$108,,0))^(1/12)-1</f>
        <v>0</v>
      </c>
      <c r="C366" s="502">
        <f>(1+_xlfn.XLOOKUP(INT(($A366-1)/12)+1,'ZC Curve'!$B$8:$B$107,'ZC Curve'!S$9:S$108,,0))^(1/12)-1</f>
        <v>0</v>
      </c>
      <c r="D366" s="502">
        <f>(1+_xlfn.XLOOKUP(INT(($A366-1)/12)+1,'ZC Curve'!$B$8:$B$107,'ZC Curve'!T$9:T$108,,0))^(1/12)-1</f>
        <v>0</v>
      </c>
      <c r="E366" s="503">
        <f t="shared" si="24"/>
        <v>1</v>
      </c>
      <c r="F366" s="503">
        <f t="shared" si="22"/>
        <v>1</v>
      </c>
      <c r="G366" s="503">
        <f t="shared" si="23"/>
        <v>1</v>
      </c>
      <c r="H366" s="517">
        <f>'Table 4 - Asset Cashflows'!F365</f>
        <v>0</v>
      </c>
      <c r="I366" s="517">
        <f>'Table 4 - Asset Cashflows'!C365</f>
        <v>0</v>
      </c>
    </row>
    <row r="367" spans="1:9" x14ac:dyDescent="0.25">
      <c r="A367" s="43">
        <f t="shared" si="25"/>
        <v>358</v>
      </c>
      <c r="B367" s="502">
        <f>(1+_xlfn.XLOOKUP(INT(($A367-1)/12)+1,'ZC Curve'!$B$8:$B$107,'ZC Curve'!R$9:R$108,,0))^(1/12)-1</f>
        <v>0</v>
      </c>
      <c r="C367" s="502">
        <f>(1+_xlfn.XLOOKUP(INT(($A367-1)/12)+1,'ZC Curve'!$B$8:$B$107,'ZC Curve'!S$9:S$108,,0))^(1/12)-1</f>
        <v>0</v>
      </c>
      <c r="D367" s="502">
        <f>(1+_xlfn.XLOOKUP(INT(($A367-1)/12)+1,'ZC Curve'!$B$8:$B$107,'ZC Curve'!T$9:T$108,,0))^(1/12)-1</f>
        <v>0</v>
      </c>
      <c r="E367" s="503">
        <f t="shared" si="24"/>
        <v>1</v>
      </c>
      <c r="F367" s="503">
        <f t="shared" si="22"/>
        <v>1</v>
      </c>
      <c r="G367" s="503">
        <f t="shared" si="23"/>
        <v>1</v>
      </c>
      <c r="H367" s="517">
        <f>'Table 4 - Asset Cashflows'!F366</f>
        <v>0</v>
      </c>
      <c r="I367" s="517">
        <f>'Table 4 - Asset Cashflows'!C366</f>
        <v>0</v>
      </c>
    </row>
    <row r="368" spans="1:9" x14ac:dyDescent="0.25">
      <c r="A368" s="43">
        <f t="shared" si="25"/>
        <v>359</v>
      </c>
      <c r="B368" s="502">
        <f>(1+_xlfn.XLOOKUP(INT(($A368-1)/12)+1,'ZC Curve'!$B$8:$B$107,'ZC Curve'!R$9:R$108,,0))^(1/12)-1</f>
        <v>0</v>
      </c>
      <c r="C368" s="502">
        <f>(1+_xlfn.XLOOKUP(INT(($A368-1)/12)+1,'ZC Curve'!$B$8:$B$107,'ZC Curve'!S$9:S$108,,0))^(1/12)-1</f>
        <v>0</v>
      </c>
      <c r="D368" s="502">
        <f>(1+_xlfn.XLOOKUP(INT(($A368-1)/12)+1,'ZC Curve'!$B$8:$B$107,'ZC Curve'!T$9:T$108,,0))^(1/12)-1</f>
        <v>0</v>
      </c>
      <c r="E368" s="503">
        <f t="shared" si="24"/>
        <v>1</v>
      </c>
      <c r="F368" s="503">
        <f t="shared" si="22"/>
        <v>1</v>
      </c>
      <c r="G368" s="503">
        <f t="shared" si="23"/>
        <v>1</v>
      </c>
      <c r="H368" s="517">
        <f>'Table 4 - Asset Cashflows'!F367</f>
        <v>0</v>
      </c>
      <c r="I368" s="517">
        <f>'Table 4 - Asset Cashflows'!C367</f>
        <v>0</v>
      </c>
    </row>
    <row r="369" spans="1:9" x14ac:dyDescent="0.25">
      <c r="A369" s="43">
        <f t="shared" si="25"/>
        <v>360</v>
      </c>
      <c r="B369" s="502">
        <f>(1+_xlfn.XLOOKUP(INT(($A369-1)/12)+1,'ZC Curve'!$B$8:$B$107,'ZC Curve'!R$9:R$108,,0))^(1/12)-1</f>
        <v>0</v>
      </c>
      <c r="C369" s="502">
        <f>(1+_xlfn.XLOOKUP(INT(($A369-1)/12)+1,'ZC Curve'!$B$8:$B$107,'ZC Curve'!S$9:S$108,,0))^(1/12)-1</f>
        <v>0</v>
      </c>
      <c r="D369" s="502">
        <f>(1+_xlfn.XLOOKUP(INT(($A369-1)/12)+1,'ZC Curve'!$B$8:$B$107,'ZC Curve'!T$9:T$108,,0))^(1/12)-1</f>
        <v>0</v>
      </c>
      <c r="E369" s="503">
        <f t="shared" si="24"/>
        <v>1</v>
      </c>
      <c r="F369" s="503">
        <f t="shared" si="22"/>
        <v>1</v>
      </c>
      <c r="G369" s="503">
        <f t="shared" si="23"/>
        <v>1</v>
      </c>
      <c r="H369" s="517">
        <f>'Table 4 - Asset Cashflows'!F368</f>
        <v>0</v>
      </c>
      <c r="I369" s="517">
        <f>'Table 4 - Asset Cashflows'!C368</f>
        <v>0</v>
      </c>
    </row>
    <row r="370" spans="1:9" x14ac:dyDescent="0.25">
      <c r="A370" s="43">
        <f t="shared" si="25"/>
        <v>361</v>
      </c>
      <c r="B370" s="502">
        <f>(1+_xlfn.XLOOKUP(INT(($A370-1)/12)+1,'ZC Curve'!$B$8:$B$107,'ZC Curve'!R$9:R$108,,0))^(1/12)-1</f>
        <v>0</v>
      </c>
      <c r="C370" s="502">
        <f>(1+_xlfn.XLOOKUP(INT(($A370-1)/12)+1,'ZC Curve'!$B$8:$B$107,'ZC Curve'!S$9:S$108,,0))^(1/12)-1</f>
        <v>0</v>
      </c>
      <c r="D370" s="502">
        <f>(1+_xlfn.XLOOKUP(INT(($A370-1)/12)+1,'ZC Curve'!$B$8:$B$107,'ZC Curve'!T$9:T$108,,0))^(1/12)-1</f>
        <v>0</v>
      </c>
      <c r="E370" s="503">
        <f t="shared" si="24"/>
        <v>1</v>
      </c>
      <c r="F370" s="503">
        <f t="shared" si="22"/>
        <v>1</v>
      </c>
      <c r="G370" s="503">
        <f t="shared" si="23"/>
        <v>1</v>
      </c>
      <c r="H370" s="517">
        <f>'Table 4 - Asset Cashflows'!F369</f>
        <v>0</v>
      </c>
      <c r="I370" s="517">
        <f>'Table 4 - Asset Cashflows'!C369</f>
        <v>0</v>
      </c>
    </row>
    <row r="371" spans="1:9" x14ac:dyDescent="0.25">
      <c r="A371" s="43">
        <f t="shared" si="25"/>
        <v>362</v>
      </c>
      <c r="B371" s="502">
        <f>(1+_xlfn.XLOOKUP(INT(($A371-1)/12)+1,'ZC Curve'!$B$8:$B$107,'ZC Curve'!R$9:R$108,,0))^(1/12)-1</f>
        <v>0</v>
      </c>
      <c r="C371" s="502">
        <f>(1+_xlfn.XLOOKUP(INT(($A371-1)/12)+1,'ZC Curve'!$B$8:$B$107,'ZC Curve'!S$9:S$108,,0))^(1/12)-1</f>
        <v>0</v>
      </c>
      <c r="D371" s="502">
        <f>(1+_xlfn.XLOOKUP(INT(($A371-1)/12)+1,'ZC Curve'!$B$8:$B$107,'ZC Curve'!T$9:T$108,,0))^(1/12)-1</f>
        <v>0</v>
      </c>
      <c r="E371" s="503">
        <f t="shared" si="24"/>
        <v>1</v>
      </c>
      <c r="F371" s="503">
        <f t="shared" si="22"/>
        <v>1</v>
      </c>
      <c r="G371" s="503">
        <f t="shared" si="23"/>
        <v>1</v>
      </c>
      <c r="H371" s="517">
        <f>'Table 4 - Asset Cashflows'!F370</f>
        <v>0</v>
      </c>
      <c r="I371" s="517">
        <f>'Table 4 - Asset Cashflows'!C370</f>
        <v>0</v>
      </c>
    </row>
    <row r="372" spans="1:9" x14ac:dyDescent="0.25">
      <c r="A372" s="43">
        <f t="shared" si="25"/>
        <v>363</v>
      </c>
      <c r="B372" s="502">
        <f>(1+_xlfn.XLOOKUP(INT(($A372-1)/12)+1,'ZC Curve'!$B$8:$B$107,'ZC Curve'!R$9:R$108,,0))^(1/12)-1</f>
        <v>0</v>
      </c>
      <c r="C372" s="502">
        <f>(1+_xlfn.XLOOKUP(INT(($A372-1)/12)+1,'ZC Curve'!$B$8:$B$107,'ZC Curve'!S$9:S$108,,0))^(1/12)-1</f>
        <v>0</v>
      </c>
      <c r="D372" s="502">
        <f>(1+_xlfn.XLOOKUP(INT(($A372-1)/12)+1,'ZC Curve'!$B$8:$B$107,'ZC Curve'!T$9:T$108,,0))^(1/12)-1</f>
        <v>0</v>
      </c>
      <c r="E372" s="503">
        <f t="shared" si="24"/>
        <v>1</v>
      </c>
      <c r="F372" s="503">
        <f t="shared" si="22"/>
        <v>1</v>
      </c>
      <c r="G372" s="503">
        <f t="shared" si="23"/>
        <v>1</v>
      </c>
      <c r="H372" s="517">
        <f>'Table 4 - Asset Cashflows'!F371</f>
        <v>0</v>
      </c>
      <c r="I372" s="517">
        <f>'Table 4 - Asset Cashflows'!C371</f>
        <v>0</v>
      </c>
    </row>
    <row r="373" spans="1:9" x14ac:dyDescent="0.25">
      <c r="A373" s="43">
        <f t="shared" si="25"/>
        <v>364</v>
      </c>
      <c r="B373" s="502">
        <f>(1+_xlfn.XLOOKUP(INT(($A373-1)/12)+1,'ZC Curve'!$B$8:$B$107,'ZC Curve'!R$9:R$108,,0))^(1/12)-1</f>
        <v>0</v>
      </c>
      <c r="C373" s="502">
        <f>(1+_xlfn.XLOOKUP(INT(($A373-1)/12)+1,'ZC Curve'!$B$8:$B$107,'ZC Curve'!S$9:S$108,,0))^(1/12)-1</f>
        <v>0</v>
      </c>
      <c r="D373" s="502">
        <f>(1+_xlfn.XLOOKUP(INT(($A373-1)/12)+1,'ZC Curve'!$B$8:$B$107,'ZC Curve'!T$9:T$108,,0))^(1/12)-1</f>
        <v>0</v>
      </c>
      <c r="E373" s="503">
        <f t="shared" si="24"/>
        <v>1</v>
      </c>
      <c r="F373" s="503">
        <f t="shared" si="22"/>
        <v>1</v>
      </c>
      <c r="G373" s="503">
        <f t="shared" si="23"/>
        <v>1</v>
      </c>
      <c r="H373" s="517">
        <f>'Table 4 - Asset Cashflows'!F372</f>
        <v>0</v>
      </c>
      <c r="I373" s="517">
        <f>'Table 4 - Asset Cashflows'!C372</f>
        <v>0</v>
      </c>
    </row>
    <row r="374" spans="1:9" x14ac:dyDescent="0.25">
      <c r="A374" s="43">
        <f t="shared" si="25"/>
        <v>365</v>
      </c>
      <c r="B374" s="502">
        <f>(1+_xlfn.XLOOKUP(INT(($A374-1)/12)+1,'ZC Curve'!$B$8:$B$107,'ZC Curve'!R$9:R$108,,0))^(1/12)-1</f>
        <v>0</v>
      </c>
      <c r="C374" s="502">
        <f>(1+_xlfn.XLOOKUP(INT(($A374-1)/12)+1,'ZC Curve'!$B$8:$B$107,'ZC Curve'!S$9:S$108,,0))^(1/12)-1</f>
        <v>0</v>
      </c>
      <c r="D374" s="502">
        <f>(1+_xlfn.XLOOKUP(INT(($A374-1)/12)+1,'ZC Curve'!$B$8:$B$107,'ZC Curve'!T$9:T$108,,0))^(1/12)-1</f>
        <v>0</v>
      </c>
      <c r="E374" s="503">
        <f t="shared" si="24"/>
        <v>1</v>
      </c>
      <c r="F374" s="503">
        <f t="shared" si="22"/>
        <v>1</v>
      </c>
      <c r="G374" s="503">
        <f t="shared" si="23"/>
        <v>1</v>
      </c>
      <c r="H374" s="517">
        <f>'Table 4 - Asset Cashflows'!F373</f>
        <v>0</v>
      </c>
      <c r="I374" s="517">
        <f>'Table 4 - Asset Cashflows'!C373</f>
        <v>0</v>
      </c>
    </row>
    <row r="375" spans="1:9" x14ac:dyDescent="0.25">
      <c r="A375" s="43">
        <f t="shared" si="25"/>
        <v>366</v>
      </c>
      <c r="B375" s="502">
        <f>(1+_xlfn.XLOOKUP(INT(($A375-1)/12)+1,'ZC Curve'!$B$8:$B$107,'ZC Curve'!R$9:R$108,,0))^(1/12)-1</f>
        <v>0</v>
      </c>
      <c r="C375" s="502">
        <f>(1+_xlfn.XLOOKUP(INT(($A375-1)/12)+1,'ZC Curve'!$B$8:$B$107,'ZC Curve'!S$9:S$108,,0))^(1/12)-1</f>
        <v>0</v>
      </c>
      <c r="D375" s="502">
        <f>(1+_xlfn.XLOOKUP(INT(($A375-1)/12)+1,'ZC Curve'!$B$8:$B$107,'ZC Curve'!T$9:T$108,,0))^(1/12)-1</f>
        <v>0</v>
      </c>
      <c r="E375" s="503">
        <f t="shared" si="24"/>
        <v>1</v>
      </c>
      <c r="F375" s="503">
        <f t="shared" si="22"/>
        <v>1</v>
      </c>
      <c r="G375" s="503">
        <f t="shared" si="23"/>
        <v>1</v>
      </c>
      <c r="H375" s="517">
        <f>'Table 4 - Asset Cashflows'!F374</f>
        <v>0</v>
      </c>
      <c r="I375" s="517">
        <f>'Table 4 - Asset Cashflows'!C374</f>
        <v>0</v>
      </c>
    </row>
    <row r="376" spans="1:9" x14ac:dyDescent="0.25">
      <c r="A376" s="43">
        <f t="shared" si="25"/>
        <v>367</v>
      </c>
      <c r="B376" s="502">
        <f>(1+_xlfn.XLOOKUP(INT(($A376-1)/12)+1,'ZC Curve'!$B$8:$B$107,'ZC Curve'!R$9:R$108,,0))^(1/12)-1</f>
        <v>0</v>
      </c>
      <c r="C376" s="502">
        <f>(1+_xlfn.XLOOKUP(INT(($A376-1)/12)+1,'ZC Curve'!$B$8:$B$107,'ZC Curve'!S$9:S$108,,0))^(1/12)-1</f>
        <v>0</v>
      </c>
      <c r="D376" s="502">
        <f>(1+_xlfn.XLOOKUP(INT(($A376-1)/12)+1,'ZC Curve'!$B$8:$B$107,'ZC Curve'!T$9:T$108,,0))^(1/12)-1</f>
        <v>0</v>
      </c>
      <c r="E376" s="503">
        <f t="shared" si="24"/>
        <v>1</v>
      </c>
      <c r="F376" s="503">
        <f t="shared" si="22"/>
        <v>1</v>
      </c>
      <c r="G376" s="503">
        <f t="shared" si="23"/>
        <v>1</v>
      </c>
      <c r="H376" s="517">
        <f>'Table 4 - Asset Cashflows'!F375</f>
        <v>0</v>
      </c>
      <c r="I376" s="517">
        <f>'Table 4 - Asset Cashflows'!C375</f>
        <v>0</v>
      </c>
    </row>
    <row r="377" spans="1:9" x14ac:dyDescent="0.25">
      <c r="A377" s="43">
        <f t="shared" si="25"/>
        <v>368</v>
      </c>
      <c r="B377" s="502">
        <f>(1+_xlfn.XLOOKUP(INT(($A377-1)/12)+1,'ZC Curve'!$B$8:$B$107,'ZC Curve'!R$9:R$108,,0))^(1/12)-1</f>
        <v>0</v>
      </c>
      <c r="C377" s="502">
        <f>(1+_xlfn.XLOOKUP(INT(($A377-1)/12)+1,'ZC Curve'!$B$8:$B$107,'ZC Curve'!S$9:S$108,,0))^(1/12)-1</f>
        <v>0</v>
      </c>
      <c r="D377" s="502">
        <f>(1+_xlfn.XLOOKUP(INT(($A377-1)/12)+1,'ZC Curve'!$B$8:$B$107,'ZC Curve'!T$9:T$108,,0))^(1/12)-1</f>
        <v>0</v>
      </c>
      <c r="E377" s="503">
        <f t="shared" si="24"/>
        <v>1</v>
      </c>
      <c r="F377" s="503">
        <f t="shared" si="22"/>
        <v>1</v>
      </c>
      <c r="G377" s="503">
        <f t="shared" si="23"/>
        <v>1</v>
      </c>
      <c r="H377" s="517">
        <f>'Table 4 - Asset Cashflows'!F376</f>
        <v>0</v>
      </c>
      <c r="I377" s="517">
        <f>'Table 4 - Asset Cashflows'!C376</f>
        <v>0</v>
      </c>
    </row>
    <row r="378" spans="1:9" x14ac:dyDescent="0.25">
      <c r="A378" s="43">
        <f t="shared" si="25"/>
        <v>369</v>
      </c>
      <c r="B378" s="502">
        <f>(1+_xlfn.XLOOKUP(INT(($A378-1)/12)+1,'ZC Curve'!$B$8:$B$107,'ZC Curve'!R$9:R$108,,0))^(1/12)-1</f>
        <v>0</v>
      </c>
      <c r="C378" s="502">
        <f>(1+_xlfn.XLOOKUP(INT(($A378-1)/12)+1,'ZC Curve'!$B$8:$B$107,'ZC Curve'!S$9:S$108,,0))^(1/12)-1</f>
        <v>0</v>
      </c>
      <c r="D378" s="502">
        <f>(1+_xlfn.XLOOKUP(INT(($A378-1)/12)+1,'ZC Curve'!$B$8:$B$107,'ZC Curve'!T$9:T$108,,0))^(1/12)-1</f>
        <v>0</v>
      </c>
      <c r="E378" s="503">
        <f t="shared" si="24"/>
        <v>1</v>
      </c>
      <c r="F378" s="503">
        <f t="shared" si="22"/>
        <v>1</v>
      </c>
      <c r="G378" s="503">
        <f t="shared" si="23"/>
        <v>1</v>
      </c>
      <c r="H378" s="517">
        <f>'Table 4 - Asset Cashflows'!F377</f>
        <v>0</v>
      </c>
      <c r="I378" s="517">
        <f>'Table 4 - Asset Cashflows'!C377</f>
        <v>0</v>
      </c>
    </row>
    <row r="379" spans="1:9" x14ac:dyDescent="0.25">
      <c r="A379" s="43">
        <f t="shared" si="25"/>
        <v>370</v>
      </c>
      <c r="B379" s="502">
        <f>(1+_xlfn.XLOOKUP(INT(($A379-1)/12)+1,'ZC Curve'!$B$8:$B$107,'ZC Curve'!R$9:R$108,,0))^(1/12)-1</f>
        <v>0</v>
      </c>
      <c r="C379" s="502">
        <f>(1+_xlfn.XLOOKUP(INT(($A379-1)/12)+1,'ZC Curve'!$B$8:$B$107,'ZC Curve'!S$9:S$108,,0))^(1/12)-1</f>
        <v>0</v>
      </c>
      <c r="D379" s="502">
        <f>(1+_xlfn.XLOOKUP(INT(($A379-1)/12)+1,'ZC Curve'!$B$8:$B$107,'ZC Curve'!T$9:T$108,,0))^(1/12)-1</f>
        <v>0</v>
      </c>
      <c r="E379" s="503">
        <f t="shared" si="24"/>
        <v>1</v>
      </c>
      <c r="F379" s="503">
        <f t="shared" si="22"/>
        <v>1</v>
      </c>
      <c r="G379" s="503">
        <f t="shared" si="23"/>
        <v>1</v>
      </c>
      <c r="H379" s="517">
        <f>'Table 4 - Asset Cashflows'!F378</f>
        <v>0</v>
      </c>
      <c r="I379" s="517">
        <f>'Table 4 - Asset Cashflows'!C378</f>
        <v>0</v>
      </c>
    </row>
    <row r="380" spans="1:9" x14ac:dyDescent="0.25">
      <c r="A380" s="43">
        <f t="shared" si="25"/>
        <v>371</v>
      </c>
      <c r="B380" s="502">
        <f>(1+_xlfn.XLOOKUP(INT(($A380-1)/12)+1,'ZC Curve'!$B$8:$B$107,'ZC Curve'!R$9:R$108,,0))^(1/12)-1</f>
        <v>0</v>
      </c>
      <c r="C380" s="502">
        <f>(1+_xlfn.XLOOKUP(INT(($A380-1)/12)+1,'ZC Curve'!$B$8:$B$107,'ZC Curve'!S$9:S$108,,0))^(1/12)-1</f>
        <v>0</v>
      </c>
      <c r="D380" s="502">
        <f>(1+_xlfn.XLOOKUP(INT(($A380-1)/12)+1,'ZC Curve'!$B$8:$B$107,'ZC Curve'!T$9:T$108,,0))^(1/12)-1</f>
        <v>0</v>
      </c>
      <c r="E380" s="503">
        <f t="shared" si="24"/>
        <v>1</v>
      </c>
      <c r="F380" s="503">
        <f t="shared" si="22"/>
        <v>1</v>
      </c>
      <c r="G380" s="503">
        <f t="shared" si="23"/>
        <v>1</v>
      </c>
      <c r="H380" s="517">
        <f>'Table 4 - Asset Cashflows'!F379</f>
        <v>0</v>
      </c>
      <c r="I380" s="517">
        <f>'Table 4 - Asset Cashflows'!C379</f>
        <v>0</v>
      </c>
    </row>
    <row r="381" spans="1:9" x14ac:dyDescent="0.25">
      <c r="A381" s="43">
        <f t="shared" si="25"/>
        <v>372</v>
      </c>
      <c r="B381" s="502">
        <f>(1+_xlfn.XLOOKUP(INT(($A381-1)/12)+1,'ZC Curve'!$B$8:$B$107,'ZC Curve'!R$9:R$108,,0))^(1/12)-1</f>
        <v>0</v>
      </c>
      <c r="C381" s="502">
        <f>(1+_xlfn.XLOOKUP(INT(($A381-1)/12)+1,'ZC Curve'!$B$8:$B$107,'ZC Curve'!S$9:S$108,,0))^(1/12)-1</f>
        <v>0</v>
      </c>
      <c r="D381" s="502">
        <f>(1+_xlfn.XLOOKUP(INT(($A381-1)/12)+1,'ZC Curve'!$B$8:$B$107,'ZC Curve'!T$9:T$108,,0))^(1/12)-1</f>
        <v>0</v>
      </c>
      <c r="E381" s="503">
        <f t="shared" si="24"/>
        <v>1</v>
      </c>
      <c r="F381" s="503">
        <f t="shared" si="22"/>
        <v>1</v>
      </c>
      <c r="G381" s="503">
        <f t="shared" si="23"/>
        <v>1</v>
      </c>
      <c r="H381" s="517">
        <f>'Table 4 - Asset Cashflows'!F380</f>
        <v>0</v>
      </c>
      <c r="I381" s="517">
        <f>'Table 4 - Asset Cashflows'!C380</f>
        <v>0</v>
      </c>
    </row>
    <row r="382" spans="1:9" x14ac:dyDescent="0.25">
      <c r="A382" s="43">
        <f t="shared" si="25"/>
        <v>373</v>
      </c>
      <c r="B382" s="502">
        <f>(1+_xlfn.XLOOKUP(INT(($A382-1)/12)+1,'ZC Curve'!$B$8:$B$107,'ZC Curve'!R$9:R$108,,0))^(1/12)-1</f>
        <v>0</v>
      </c>
      <c r="C382" s="502">
        <f>(1+_xlfn.XLOOKUP(INT(($A382-1)/12)+1,'ZC Curve'!$B$8:$B$107,'ZC Curve'!S$9:S$108,,0))^(1/12)-1</f>
        <v>0</v>
      </c>
      <c r="D382" s="502">
        <f>(1+_xlfn.XLOOKUP(INT(($A382-1)/12)+1,'ZC Curve'!$B$8:$B$107,'ZC Curve'!T$9:T$108,,0))^(1/12)-1</f>
        <v>0</v>
      </c>
      <c r="E382" s="503">
        <f t="shared" si="24"/>
        <v>1</v>
      </c>
      <c r="F382" s="503">
        <f t="shared" si="22"/>
        <v>1</v>
      </c>
      <c r="G382" s="503">
        <f t="shared" si="23"/>
        <v>1</v>
      </c>
      <c r="H382" s="517">
        <f>'Table 4 - Asset Cashflows'!F381</f>
        <v>0</v>
      </c>
      <c r="I382" s="517">
        <f>'Table 4 - Asset Cashflows'!C381</f>
        <v>0</v>
      </c>
    </row>
    <row r="383" spans="1:9" x14ac:dyDescent="0.25">
      <c r="A383" s="43">
        <f t="shared" si="25"/>
        <v>374</v>
      </c>
      <c r="B383" s="502">
        <f>(1+_xlfn.XLOOKUP(INT(($A383-1)/12)+1,'ZC Curve'!$B$8:$B$107,'ZC Curve'!R$9:R$108,,0))^(1/12)-1</f>
        <v>0</v>
      </c>
      <c r="C383" s="502">
        <f>(1+_xlfn.XLOOKUP(INT(($A383-1)/12)+1,'ZC Curve'!$B$8:$B$107,'ZC Curve'!S$9:S$108,,0))^(1/12)-1</f>
        <v>0</v>
      </c>
      <c r="D383" s="502">
        <f>(1+_xlfn.XLOOKUP(INT(($A383-1)/12)+1,'ZC Curve'!$B$8:$B$107,'ZC Curve'!T$9:T$108,,0))^(1/12)-1</f>
        <v>0</v>
      </c>
      <c r="E383" s="503">
        <f t="shared" si="24"/>
        <v>1</v>
      </c>
      <c r="F383" s="503">
        <f t="shared" si="22"/>
        <v>1</v>
      </c>
      <c r="G383" s="503">
        <f t="shared" si="23"/>
        <v>1</v>
      </c>
      <c r="H383" s="517">
        <f>'Table 4 - Asset Cashflows'!F382</f>
        <v>0</v>
      </c>
      <c r="I383" s="517">
        <f>'Table 4 - Asset Cashflows'!C382</f>
        <v>0</v>
      </c>
    </row>
    <row r="384" spans="1:9" x14ac:dyDescent="0.25">
      <c r="A384" s="43">
        <f t="shared" si="25"/>
        <v>375</v>
      </c>
      <c r="B384" s="502">
        <f>(1+_xlfn.XLOOKUP(INT(($A384-1)/12)+1,'ZC Curve'!$B$8:$B$107,'ZC Curve'!R$9:R$108,,0))^(1/12)-1</f>
        <v>0</v>
      </c>
      <c r="C384" s="502">
        <f>(1+_xlfn.XLOOKUP(INT(($A384-1)/12)+1,'ZC Curve'!$B$8:$B$107,'ZC Curve'!S$9:S$108,,0))^(1/12)-1</f>
        <v>0</v>
      </c>
      <c r="D384" s="502">
        <f>(1+_xlfn.XLOOKUP(INT(($A384-1)/12)+1,'ZC Curve'!$B$8:$B$107,'ZC Curve'!T$9:T$108,,0))^(1/12)-1</f>
        <v>0</v>
      </c>
      <c r="E384" s="503">
        <f t="shared" si="24"/>
        <v>1</v>
      </c>
      <c r="F384" s="503">
        <f t="shared" si="22"/>
        <v>1</v>
      </c>
      <c r="G384" s="503">
        <f t="shared" si="23"/>
        <v>1</v>
      </c>
      <c r="H384" s="517">
        <f>'Table 4 - Asset Cashflows'!F383</f>
        <v>0</v>
      </c>
      <c r="I384" s="517">
        <f>'Table 4 - Asset Cashflows'!C383</f>
        <v>0</v>
      </c>
    </row>
    <row r="385" spans="1:9" x14ac:dyDescent="0.25">
      <c r="A385" s="43">
        <f t="shared" si="25"/>
        <v>376</v>
      </c>
      <c r="B385" s="502">
        <f>(1+_xlfn.XLOOKUP(INT(($A385-1)/12)+1,'ZC Curve'!$B$8:$B$107,'ZC Curve'!R$9:R$108,,0))^(1/12)-1</f>
        <v>0</v>
      </c>
      <c r="C385" s="502">
        <f>(1+_xlfn.XLOOKUP(INT(($A385-1)/12)+1,'ZC Curve'!$B$8:$B$107,'ZC Curve'!S$9:S$108,,0))^(1/12)-1</f>
        <v>0</v>
      </c>
      <c r="D385" s="502">
        <f>(1+_xlfn.XLOOKUP(INT(($A385-1)/12)+1,'ZC Curve'!$B$8:$B$107,'ZC Curve'!T$9:T$108,,0))^(1/12)-1</f>
        <v>0</v>
      </c>
      <c r="E385" s="503">
        <f t="shared" si="24"/>
        <v>1</v>
      </c>
      <c r="F385" s="503">
        <f t="shared" si="22"/>
        <v>1</v>
      </c>
      <c r="G385" s="503">
        <f t="shared" si="23"/>
        <v>1</v>
      </c>
      <c r="H385" s="517">
        <f>'Table 4 - Asset Cashflows'!F384</f>
        <v>0</v>
      </c>
      <c r="I385" s="517">
        <f>'Table 4 - Asset Cashflows'!C384</f>
        <v>0</v>
      </c>
    </row>
    <row r="386" spans="1:9" x14ac:dyDescent="0.25">
      <c r="A386" s="43">
        <f t="shared" si="25"/>
        <v>377</v>
      </c>
      <c r="B386" s="502">
        <f>(1+_xlfn.XLOOKUP(INT(($A386-1)/12)+1,'ZC Curve'!$B$8:$B$107,'ZC Curve'!R$9:R$108,,0))^(1/12)-1</f>
        <v>0</v>
      </c>
      <c r="C386" s="502">
        <f>(1+_xlfn.XLOOKUP(INT(($A386-1)/12)+1,'ZC Curve'!$B$8:$B$107,'ZC Curve'!S$9:S$108,,0))^(1/12)-1</f>
        <v>0</v>
      </c>
      <c r="D386" s="502">
        <f>(1+_xlfn.XLOOKUP(INT(($A386-1)/12)+1,'ZC Curve'!$B$8:$B$107,'ZC Curve'!T$9:T$108,,0))^(1/12)-1</f>
        <v>0</v>
      </c>
      <c r="E386" s="503">
        <f t="shared" si="24"/>
        <v>1</v>
      </c>
      <c r="F386" s="503">
        <f t="shared" si="22"/>
        <v>1</v>
      </c>
      <c r="G386" s="503">
        <f t="shared" si="23"/>
        <v>1</v>
      </c>
      <c r="H386" s="517">
        <f>'Table 4 - Asset Cashflows'!F385</f>
        <v>0</v>
      </c>
      <c r="I386" s="517">
        <f>'Table 4 - Asset Cashflows'!C385</f>
        <v>0</v>
      </c>
    </row>
    <row r="387" spans="1:9" x14ac:dyDescent="0.25">
      <c r="A387" s="43">
        <f t="shared" si="25"/>
        <v>378</v>
      </c>
      <c r="B387" s="502">
        <f>(1+_xlfn.XLOOKUP(INT(($A387-1)/12)+1,'ZC Curve'!$B$8:$B$107,'ZC Curve'!R$9:R$108,,0))^(1/12)-1</f>
        <v>0</v>
      </c>
      <c r="C387" s="502">
        <f>(1+_xlfn.XLOOKUP(INT(($A387-1)/12)+1,'ZC Curve'!$B$8:$B$107,'ZC Curve'!S$9:S$108,,0))^(1/12)-1</f>
        <v>0</v>
      </c>
      <c r="D387" s="502">
        <f>(1+_xlfn.XLOOKUP(INT(($A387-1)/12)+1,'ZC Curve'!$B$8:$B$107,'ZC Curve'!T$9:T$108,,0))^(1/12)-1</f>
        <v>0</v>
      </c>
      <c r="E387" s="503">
        <f t="shared" si="24"/>
        <v>1</v>
      </c>
      <c r="F387" s="503">
        <f t="shared" si="22"/>
        <v>1</v>
      </c>
      <c r="G387" s="503">
        <f t="shared" si="23"/>
        <v>1</v>
      </c>
      <c r="H387" s="517">
        <f>'Table 4 - Asset Cashflows'!F386</f>
        <v>0</v>
      </c>
      <c r="I387" s="517">
        <f>'Table 4 - Asset Cashflows'!C386</f>
        <v>0</v>
      </c>
    </row>
    <row r="388" spans="1:9" x14ac:dyDescent="0.25">
      <c r="A388" s="43">
        <f t="shared" si="25"/>
        <v>379</v>
      </c>
      <c r="B388" s="502">
        <f>(1+_xlfn.XLOOKUP(INT(($A388-1)/12)+1,'ZC Curve'!$B$8:$B$107,'ZC Curve'!R$9:R$108,,0))^(1/12)-1</f>
        <v>0</v>
      </c>
      <c r="C388" s="502">
        <f>(1+_xlfn.XLOOKUP(INT(($A388-1)/12)+1,'ZC Curve'!$B$8:$B$107,'ZC Curve'!S$9:S$108,,0))^(1/12)-1</f>
        <v>0</v>
      </c>
      <c r="D388" s="502">
        <f>(1+_xlfn.XLOOKUP(INT(($A388-1)/12)+1,'ZC Curve'!$B$8:$B$107,'ZC Curve'!T$9:T$108,,0))^(1/12)-1</f>
        <v>0</v>
      </c>
      <c r="E388" s="503">
        <f t="shared" si="24"/>
        <v>1</v>
      </c>
      <c r="F388" s="503">
        <f t="shared" si="22"/>
        <v>1</v>
      </c>
      <c r="G388" s="503">
        <f t="shared" si="23"/>
        <v>1</v>
      </c>
      <c r="H388" s="517">
        <f>'Table 4 - Asset Cashflows'!F387</f>
        <v>0</v>
      </c>
      <c r="I388" s="517">
        <f>'Table 4 - Asset Cashflows'!C387</f>
        <v>0</v>
      </c>
    </row>
    <row r="389" spans="1:9" x14ac:dyDescent="0.25">
      <c r="A389" s="43">
        <f t="shared" si="25"/>
        <v>380</v>
      </c>
      <c r="B389" s="502">
        <f>(1+_xlfn.XLOOKUP(INT(($A389-1)/12)+1,'ZC Curve'!$B$8:$B$107,'ZC Curve'!R$9:R$108,,0))^(1/12)-1</f>
        <v>0</v>
      </c>
      <c r="C389" s="502">
        <f>(1+_xlfn.XLOOKUP(INT(($A389-1)/12)+1,'ZC Curve'!$B$8:$B$107,'ZC Curve'!S$9:S$108,,0))^(1/12)-1</f>
        <v>0</v>
      </c>
      <c r="D389" s="502">
        <f>(1+_xlfn.XLOOKUP(INT(($A389-1)/12)+1,'ZC Curve'!$B$8:$B$107,'ZC Curve'!T$9:T$108,,0))^(1/12)-1</f>
        <v>0</v>
      </c>
      <c r="E389" s="503">
        <f t="shared" si="24"/>
        <v>1</v>
      </c>
      <c r="F389" s="503">
        <f t="shared" si="22"/>
        <v>1</v>
      </c>
      <c r="G389" s="503">
        <f t="shared" si="23"/>
        <v>1</v>
      </c>
      <c r="H389" s="517">
        <f>'Table 4 - Asset Cashflows'!F388</f>
        <v>0</v>
      </c>
      <c r="I389" s="517">
        <f>'Table 4 - Asset Cashflows'!C388</f>
        <v>0</v>
      </c>
    </row>
    <row r="390" spans="1:9" x14ac:dyDescent="0.25">
      <c r="A390" s="43">
        <f t="shared" si="25"/>
        <v>381</v>
      </c>
      <c r="B390" s="502">
        <f>(1+_xlfn.XLOOKUP(INT(($A390-1)/12)+1,'ZC Curve'!$B$8:$B$107,'ZC Curve'!R$9:R$108,,0))^(1/12)-1</f>
        <v>0</v>
      </c>
      <c r="C390" s="502">
        <f>(1+_xlfn.XLOOKUP(INT(($A390-1)/12)+1,'ZC Curve'!$B$8:$B$107,'ZC Curve'!S$9:S$108,,0))^(1/12)-1</f>
        <v>0</v>
      </c>
      <c r="D390" s="502">
        <f>(1+_xlfn.XLOOKUP(INT(($A390-1)/12)+1,'ZC Curve'!$B$8:$B$107,'ZC Curve'!T$9:T$108,,0))^(1/12)-1</f>
        <v>0</v>
      </c>
      <c r="E390" s="503">
        <f t="shared" si="24"/>
        <v>1</v>
      </c>
      <c r="F390" s="503">
        <f t="shared" si="22"/>
        <v>1</v>
      </c>
      <c r="G390" s="503">
        <f t="shared" si="23"/>
        <v>1</v>
      </c>
      <c r="H390" s="517">
        <f>'Table 4 - Asset Cashflows'!F389</f>
        <v>0</v>
      </c>
      <c r="I390" s="517">
        <f>'Table 4 - Asset Cashflows'!C389</f>
        <v>0</v>
      </c>
    </row>
    <row r="391" spans="1:9" x14ac:dyDescent="0.25">
      <c r="A391" s="43">
        <f t="shared" si="25"/>
        <v>382</v>
      </c>
      <c r="B391" s="502">
        <f>(1+_xlfn.XLOOKUP(INT(($A391-1)/12)+1,'ZC Curve'!$B$8:$B$107,'ZC Curve'!R$9:R$108,,0))^(1/12)-1</f>
        <v>0</v>
      </c>
      <c r="C391" s="502">
        <f>(1+_xlfn.XLOOKUP(INT(($A391-1)/12)+1,'ZC Curve'!$B$8:$B$107,'ZC Curve'!S$9:S$108,,0))^(1/12)-1</f>
        <v>0</v>
      </c>
      <c r="D391" s="502">
        <f>(1+_xlfn.XLOOKUP(INT(($A391-1)/12)+1,'ZC Curve'!$B$8:$B$107,'ZC Curve'!T$9:T$108,,0))^(1/12)-1</f>
        <v>0</v>
      </c>
      <c r="E391" s="503">
        <f t="shared" si="24"/>
        <v>1</v>
      </c>
      <c r="F391" s="503">
        <f t="shared" si="22"/>
        <v>1</v>
      </c>
      <c r="G391" s="503">
        <f t="shared" si="23"/>
        <v>1</v>
      </c>
      <c r="H391" s="517">
        <f>'Table 4 - Asset Cashflows'!F390</f>
        <v>0</v>
      </c>
      <c r="I391" s="517">
        <f>'Table 4 - Asset Cashflows'!C390</f>
        <v>0</v>
      </c>
    </row>
    <row r="392" spans="1:9" x14ac:dyDescent="0.25">
      <c r="A392" s="43">
        <f t="shared" si="25"/>
        <v>383</v>
      </c>
      <c r="B392" s="502">
        <f>(1+_xlfn.XLOOKUP(INT(($A392-1)/12)+1,'ZC Curve'!$B$8:$B$107,'ZC Curve'!R$9:R$108,,0))^(1/12)-1</f>
        <v>0</v>
      </c>
      <c r="C392" s="502">
        <f>(1+_xlfn.XLOOKUP(INT(($A392-1)/12)+1,'ZC Curve'!$B$8:$B$107,'ZC Curve'!S$9:S$108,,0))^(1/12)-1</f>
        <v>0</v>
      </c>
      <c r="D392" s="502">
        <f>(1+_xlfn.XLOOKUP(INT(($A392-1)/12)+1,'ZC Curve'!$B$8:$B$107,'ZC Curve'!T$9:T$108,,0))^(1/12)-1</f>
        <v>0</v>
      </c>
      <c r="E392" s="503">
        <f t="shared" si="24"/>
        <v>1</v>
      </c>
      <c r="F392" s="503">
        <f t="shared" si="22"/>
        <v>1</v>
      </c>
      <c r="G392" s="503">
        <f t="shared" si="23"/>
        <v>1</v>
      </c>
      <c r="H392" s="517">
        <f>'Table 4 - Asset Cashflows'!F391</f>
        <v>0</v>
      </c>
      <c r="I392" s="517">
        <f>'Table 4 - Asset Cashflows'!C391</f>
        <v>0</v>
      </c>
    </row>
    <row r="393" spans="1:9" x14ac:dyDescent="0.25">
      <c r="A393" s="43">
        <f t="shared" si="25"/>
        <v>384</v>
      </c>
      <c r="B393" s="502">
        <f>(1+_xlfn.XLOOKUP(INT(($A393-1)/12)+1,'ZC Curve'!$B$8:$B$107,'ZC Curve'!R$9:R$108,,0))^(1/12)-1</f>
        <v>0</v>
      </c>
      <c r="C393" s="502">
        <f>(1+_xlfn.XLOOKUP(INT(($A393-1)/12)+1,'ZC Curve'!$B$8:$B$107,'ZC Curve'!S$9:S$108,,0))^(1/12)-1</f>
        <v>0</v>
      </c>
      <c r="D393" s="502">
        <f>(1+_xlfn.XLOOKUP(INT(($A393-1)/12)+1,'ZC Curve'!$B$8:$B$107,'ZC Curve'!T$9:T$108,,0))^(1/12)-1</f>
        <v>0</v>
      </c>
      <c r="E393" s="503">
        <f t="shared" si="24"/>
        <v>1</v>
      </c>
      <c r="F393" s="503">
        <f t="shared" si="22"/>
        <v>1</v>
      </c>
      <c r="G393" s="503">
        <f t="shared" si="23"/>
        <v>1</v>
      </c>
      <c r="H393" s="517">
        <f>'Table 4 - Asset Cashflows'!F392</f>
        <v>0</v>
      </c>
      <c r="I393" s="517">
        <f>'Table 4 - Asset Cashflows'!C392</f>
        <v>0</v>
      </c>
    </row>
    <row r="394" spans="1:9" x14ac:dyDescent="0.25">
      <c r="A394" s="43">
        <f t="shared" si="25"/>
        <v>385</v>
      </c>
      <c r="B394" s="502">
        <f>(1+_xlfn.XLOOKUP(INT(($A394-1)/12)+1,'ZC Curve'!$B$8:$B$107,'ZC Curve'!R$9:R$108,,0))^(1/12)-1</f>
        <v>0</v>
      </c>
      <c r="C394" s="502">
        <f>(1+_xlfn.XLOOKUP(INT(($A394-1)/12)+1,'ZC Curve'!$B$8:$B$107,'ZC Curve'!S$9:S$108,,0))^(1/12)-1</f>
        <v>0</v>
      </c>
      <c r="D394" s="502">
        <f>(1+_xlfn.XLOOKUP(INT(($A394-1)/12)+1,'ZC Curve'!$B$8:$B$107,'ZC Curve'!T$9:T$108,,0))^(1/12)-1</f>
        <v>0</v>
      </c>
      <c r="E394" s="503">
        <f t="shared" si="24"/>
        <v>1</v>
      </c>
      <c r="F394" s="503">
        <f t="shared" si="22"/>
        <v>1</v>
      </c>
      <c r="G394" s="503">
        <f t="shared" si="23"/>
        <v>1</v>
      </c>
      <c r="H394" s="517">
        <f>'Table 4 - Asset Cashflows'!F393</f>
        <v>0</v>
      </c>
      <c r="I394" s="517">
        <f>'Table 4 - Asset Cashflows'!C393</f>
        <v>0</v>
      </c>
    </row>
    <row r="395" spans="1:9" x14ac:dyDescent="0.25">
      <c r="A395" s="43">
        <f t="shared" si="25"/>
        <v>386</v>
      </c>
      <c r="B395" s="502">
        <f>(1+_xlfn.XLOOKUP(INT(($A395-1)/12)+1,'ZC Curve'!$B$8:$B$107,'ZC Curve'!R$9:R$108,,0))^(1/12)-1</f>
        <v>0</v>
      </c>
      <c r="C395" s="502">
        <f>(1+_xlfn.XLOOKUP(INT(($A395-1)/12)+1,'ZC Curve'!$B$8:$B$107,'ZC Curve'!S$9:S$108,,0))^(1/12)-1</f>
        <v>0</v>
      </c>
      <c r="D395" s="502">
        <f>(1+_xlfn.XLOOKUP(INT(($A395-1)/12)+1,'ZC Curve'!$B$8:$B$107,'ZC Curve'!T$9:T$108,,0))^(1/12)-1</f>
        <v>0</v>
      </c>
      <c r="E395" s="503">
        <f t="shared" si="24"/>
        <v>1</v>
      </c>
      <c r="F395" s="503">
        <f t="shared" ref="F395:F458" si="26">F394/(1+C395)</f>
        <v>1</v>
      </c>
      <c r="G395" s="503">
        <f t="shared" ref="G395:G458" si="27">G394/(1+D395)</f>
        <v>1</v>
      </c>
      <c r="H395" s="517">
        <f>'Table 4 - Asset Cashflows'!F394</f>
        <v>0</v>
      </c>
      <c r="I395" s="517">
        <f>'Table 4 - Asset Cashflows'!C394</f>
        <v>0</v>
      </c>
    </row>
    <row r="396" spans="1:9" x14ac:dyDescent="0.25">
      <c r="A396" s="43">
        <f t="shared" si="25"/>
        <v>387</v>
      </c>
      <c r="B396" s="502">
        <f>(1+_xlfn.XLOOKUP(INT(($A396-1)/12)+1,'ZC Curve'!$B$8:$B$107,'ZC Curve'!R$9:R$108,,0))^(1/12)-1</f>
        <v>0</v>
      </c>
      <c r="C396" s="502">
        <f>(1+_xlfn.XLOOKUP(INT(($A396-1)/12)+1,'ZC Curve'!$B$8:$B$107,'ZC Curve'!S$9:S$108,,0))^(1/12)-1</f>
        <v>0</v>
      </c>
      <c r="D396" s="502">
        <f>(1+_xlfn.XLOOKUP(INT(($A396-1)/12)+1,'ZC Curve'!$B$8:$B$107,'ZC Curve'!T$9:T$108,,0))^(1/12)-1</f>
        <v>0</v>
      </c>
      <c r="E396" s="503">
        <f t="shared" ref="E396:E459" si="28">E395/(1+B396)</f>
        <v>1</v>
      </c>
      <c r="F396" s="503">
        <f t="shared" si="26"/>
        <v>1</v>
      </c>
      <c r="G396" s="503">
        <f t="shared" si="27"/>
        <v>1</v>
      </c>
      <c r="H396" s="517">
        <f>'Table 4 - Asset Cashflows'!F395</f>
        <v>0</v>
      </c>
      <c r="I396" s="517">
        <f>'Table 4 - Asset Cashflows'!C395</f>
        <v>0</v>
      </c>
    </row>
    <row r="397" spans="1:9" x14ac:dyDescent="0.25">
      <c r="A397" s="43">
        <f t="shared" si="25"/>
        <v>388</v>
      </c>
      <c r="B397" s="502">
        <f>(1+_xlfn.XLOOKUP(INT(($A397-1)/12)+1,'ZC Curve'!$B$8:$B$107,'ZC Curve'!R$9:R$108,,0))^(1/12)-1</f>
        <v>0</v>
      </c>
      <c r="C397" s="502">
        <f>(1+_xlfn.XLOOKUP(INT(($A397-1)/12)+1,'ZC Curve'!$B$8:$B$107,'ZC Curve'!S$9:S$108,,0))^(1/12)-1</f>
        <v>0</v>
      </c>
      <c r="D397" s="502">
        <f>(1+_xlfn.XLOOKUP(INT(($A397-1)/12)+1,'ZC Curve'!$B$8:$B$107,'ZC Curve'!T$9:T$108,,0))^(1/12)-1</f>
        <v>0</v>
      </c>
      <c r="E397" s="503">
        <f t="shared" si="28"/>
        <v>1</v>
      </c>
      <c r="F397" s="503">
        <f t="shared" si="26"/>
        <v>1</v>
      </c>
      <c r="G397" s="503">
        <f t="shared" si="27"/>
        <v>1</v>
      </c>
      <c r="H397" s="517">
        <f>'Table 4 - Asset Cashflows'!F396</f>
        <v>0</v>
      </c>
      <c r="I397" s="517">
        <f>'Table 4 - Asset Cashflows'!C396</f>
        <v>0</v>
      </c>
    </row>
    <row r="398" spans="1:9" x14ac:dyDescent="0.25">
      <c r="A398" s="43">
        <f t="shared" si="25"/>
        <v>389</v>
      </c>
      <c r="B398" s="502">
        <f>(1+_xlfn.XLOOKUP(INT(($A398-1)/12)+1,'ZC Curve'!$B$8:$B$107,'ZC Curve'!R$9:R$108,,0))^(1/12)-1</f>
        <v>0</v>
      </c>
      <c r="C398" s="502">
        <f>(1+_xlfn.XLOOKUP(INT(($A398-1)/12)+1,'ZC Curve'!$B$8:$B$107,'ZC Curve'!S$9:S$108,,0))^(1/12)-1</f>
        <v>0</v>
      </c>
      <c r="D398" s="502">
        <f>(1+_xlfn.XLOOKUP(INT(($A398-1)/12)+1,'ZC Curve'!$B$8:$B$107,'ZC Curve'!T$9:T$108,,0))^(1/12)-1</f>
        <v>0</v>
      </c>
      <c r="E398" s="503">
        <f t="shared" si="28"/>
        <v>1</v>
      </c>
      <c r="F398" s="503">
        <f t="shared" si="26"/>
        <v>1</v>
      </c>
      <c r="G398" s="503">
        <f t="shared" si="27"/>
        <v>1</v>
      </c>
      <c r="H398" s="517">
        <f>'Table 4 - Asset Cashflows'!F397</f>
        <v>0</v>
      </c>
      <c r="I398" s="517">
        <f>'Table 4 - Asset Cashflows'!C397</f>
        <v>0</v>
      </c>
    </row>
    <row r="399" spans="1:9" x14ac:dyDescent="0.25">
      <c r="A399" s="43">
        <f t="shared" si="25"/>
        <v>390</v>
      </c>
      <c r="B399" s="502">
        <f>(1+_xlfn.XLOOKUP(INT(($A399-1)/12)+1,'ZC Curve'!$B$8:$B$107,'ZC Curve'!R$9:R$108,,0))^(1/12)-1</f>
        <v>0</v>
      </c>
      <c r="C399" s="502">
        <f>(1+_xlfn.XLOOKUP(INT(($A399-1)/12)+1,'ZC Curve'!$B$8:$B$107,'ZC Curve'!S$9:S$108,,0))^(1/12)-1</f>
        <v>0</v>
      </c>
      <c r="D399" s="502">
        <f>(1+_xlfn.XLOOKUP(INT(($A399-1)/12)+1,'ZC Curve'!$B$8:$B$107,'ZC Curve'!T$9:T$108,,0))^(1/12)-1</f>
        <v>0</v>
      </c>
      <c r="E399" s="503">
        <f t="shared" si="28"/>
        <v>1</v>
      </c>
      <c r="F399" s="503">
        <f t="shared" si="26"/>
        <v>1</v>
      </c>
      <c r="G399" s="503">
        <f t="shared" si="27"/>
        <v>1</v>
      </c>
      <c r="H399" s="517">
        <f>'Table 4 - Asset Cashflows'!F398</f>
        <v>0</v>
      </c>
      <c r="I399" s="517">
        <f>'Table 4 - Asset Cashflows'!C398</f>
        <v>0</v>
      </c>
    </row>
    <row r="400" spans="1:9" x14ac:dyDescent="0.25">
      <c r="A400" s="43">
        <f t="shared" si="25"/>
        <v>391</v>
      </c>
      <c r="B400" s="502">
        <f>(1+_xlfn.XLOOKUP(INT(($A400-1)/12)+1,'ZC Curve'!$B$8:$B$107,'ZC Curve'!R$9:R$108,,0))^(1/12)-1</f>
        <v>0</v>
      </c>
      <c r="C400" s="502">
        <f>(1+_xlfn.XLOOKUP(INT(($A400-1)/12)+1,'ZC Curve'!$B$8:$B$107,'ZC Curve'!S$9:S$108,,0))^(1/12)-1</f>
        <v>0</v>
      </c>
      <c r="D400" s="502">
        <f>(1+_xlfn.XLOOKUP(INT(($A400-1)/12)+1,'ZC Curve'!$B$8:$B$107,'ZC Curve'!T$9:T$108,,0))^(1/12)-1</f>
        <v>0</v>
      </c>
      <c r="E400" s="503">
        <f t="shared" si="28"/>
        <v>1</v>
      </c>
      <c r="F400" s="503">
        <f t="shared" si="26"/>
        <v>1</v>
      </c>
      <c r="G400" s="503">
        <f t="shared" si="27"/>
        <v>1</v>
      </c>
      <c r="H400" s="517">
        <f>'Table 4 - Asset Cashflows'!F399</f>
        <v>0</v>
      </c>
      <c r="I400" s="517">
        <f>'Table 4 - Asset Cashflows'!C399</f>
        <v>0</v>
      </c>
    </row>
    <row r="401" spans="1:9" x14ac:dyDescent="0.25">
      <c r="A401" s="43">
        <f t="shared" si="25"/>
        <v>392</v>
      </c>
      <c r="B401" s="502">
        <f>(1+_xlfn.XLOOKUP(INT(($A401-1)/12)+1,'ZC Curve'!$B$8:$B$107,'ZC Curve'!R$9:R$108,,0))^(1/12)-1</f>
        <v>0</v>
      </c>
      <c r="C401" s="502">
        <f>(1+_xlfn.XLOOKUP(INT(($A401-1)/12)+1,'ZC Curve'!$B$8:$B$107,'ZC Curve'!S$9:S$108,,0))^(1/12)-1</f>
        <v>0</v>
      </c>
      <c r="D401" s="502">
        <f>(1+_xlfn.XLOOKUP(INT(($A401-1)/12)+1,'ZC Curve'!$B$8:$B$107,'ZC Curve'!T$9:T$108,,0))^(1/12)-1</f>
        <v>0</v>
      </c>
      <c r="E401" s="503">
        <f t="shared" si="28"/>
        <v>1</v>
      </c>
      <c r="F401" s="503">
        <f t="shared" si="26"/>
        <v>1</v>
      </c>
      <c r="G401" s="503">
        <f t="shared" si="27"/>
        <v>1</v>
      </c>
      <c r="H401" s="517">
        <f>'Table 4 - Asset Cashflows'!F400</f>
        <v>0</v>
      </c>
      <c r="I401" s="517">
        <f>'Table 4 - Asset Cashflows'!C400</f>
        <v>0</v>
      </c>
    </row>
    <row r="402" spans="1:9" x14ac:dyDescent="0.25">
      <c r="A402" s="43">
        <f t="shared" si="25"/>
        <v>393</v>
      </c>
      <c r="B402" s="502">
        <f>(1+_xlfn.XLOOKUP(INT(($A402-1)/12)+1,'ZC Curve'!$B$8:$B$107,'ZC Curve'!R$9:R$108,,0))^(1/12)-1</f>
        <v>0</v>
      </c>
      <c r="C402" s="502">
        <f>(1+_xlfn.XLOOKUP(INT(($A402-1)/12)+1,'ZC Curve'!$B$8:$B$107,'ZC Curve'!S$9:S$108,,0))^(1/12)-1</f>
        <v>0</v>
      </c>
      <c r="D402" s="502">
        <f>(1+_xlfn.XLOOKUP(INT(($A402-1)/12)+1,'ZC Curve'!$B$8:$B$107,'ZC Curve'!T$9:T$108,,0))^(1/12)-1</f>
        <v>0</v>
      </c>
      <c r="E402" s="503">
        <f t="shared" si="28"/>
        <v>1</v>
      </c>
      <c r="F402" s="503">
        <f t="shared" si="26"/>
        <v>1</v>
      </c>
      <c r="G402" s="503">
        <f t="shared" si="27"/>
        <v>1</v>
      </c>
      <c r="H402" s="517">
        <f>'Table 4 - Asset Cashflows'!F401</f>
        <v>0</v>
      </c>
      <c r="I402" s="517">
        <f>'Table 4 - Asset Cashflows'!C401</f>
        <v>0</v>
      </c>
    </row>
    <row r="403" spans="1:9" x14ac:dyDescent="0.25">
      <c r="A403" s="43">
        <f t="shared" si="25"/>
        <v>394</v>
      </c>
      <c r="B403" s="502">
        <f>(1+_xlfn.XLOOKUP(INT(($A403-1)/12)+1,'ZC Curve'!$B$8:$B$107,'ZC Curve'!R$9:R$108,,0))^(1/12)-1</f>
        <v>0</v>
      </c>
      <c r="C403" s="502">
        <f>(1+_xlfn.XLOOKUP(INT(($A403-1)/12)+1,'ZC Curve'!$B$8:$B$107,'ZC Curve'!S$9:S$108,,0))^(1/12)-1</f>
        <v>0</v>
      </c>
      <c r="D403" s="502">
        <f>(1+_xlfn.XLOOKUP(INT(($A403-1)/12)+1,'ZC Curve'!$B$8:$B$107,'ZC Curve'!T$9:T$108,,0))^(1/12)-1</f>
        <v>0</v>
      </c>
      <c r="E403" s="503">
        <f t="shared" si="28"/>
        <v>1</v>
      </c>
      <c r="F403" s="503">
        <f t="shared" si="26"/>
        <v>1</v>
      </c>
      <c r="G403" s="503">
        <f t="shared" si="27"/>
        <v>1</v>
      </c>
      <c r="H403" s="517">
        <f>'Table 4 - Asset Cashflows'!F402</f>
        <v>0</v>
      </c>
      <c r="I403" s="517">
        <f>'Table 4 - Asset Cashflows'!C402</f>
        <v>0</v>
      </c>
    </row>
    <row r="404" spans="1:9" x14ac:dyDescent="0.25">
      <c r="A404" s="43">
        <f t="shared" si="25"/>
        <v>395</v>
      </c>
      <c r="B404" s="502">
        <f>(1+_xlfn.XLOOKUP(INT(($A404-1)/12)+1,'ZC Curve'!$B$8:$B$107,'ZC Curve'!R$9:R$108,,0))^(1/12)-1</f>
        <v>0</v>
      </c>
      <c r="C404" s="502">
        <f>(1+_xlfn.XLOOKUP(INT(($A404-1)/12)+1,'ZC Curve'!$B$8:$B$107,'ZC Curve'!S$9:S$108,,0))^(1/12)-1</f>
        <v>0</v>
      </c>
      <c r="D404" s="502">
        <f>(1+_xlfn.XLOOKUP(INT(($A404-1)/12)+1,'ZC Curve'!$B$8:$B$107,'ZC Curve'!T$9:T$108,,0))^(1/12)-1</f>
        <v>0</v>
      </c>
      <c r="E404" s="503">
        <f t="shared" si="28"/>
        <v>1</v>
      </c>
      <c r="F404" s="503">
        <f t="shared" si="26"/>
        <v>1</v>
      </c>
      <c r="G404" s="503">
        <f t="shared" si="27"/>
        <v>1</v>
      </c>
      <c r="H404" s="517">
        <f>'Table 4 - Asset Cashflows'!F403</f>
        <v>0</v>
      </c>
      <c r="I404" s="517">
        <f>'Table 4 - Asset Cashflows'!C403</f>
        <v>0</v>
      </c>
    </row>
    <row r="405" spans="1:9" x14ac:dyDescent="0.25">
      <c r="A405" s="43">
        <f t="shared" si="25"/>
        <v>396</v>
      </c>
      <c r="B405" s="502">
        <f>(1+_xlfn.XLOOKUP(INT(($A405-1)/12)+1,'ZC Curve'!$B$8:$B$107,'ZC Curve'!R$9:R$108,,0))^(1/12)-1</f>
        <v>0</v>
      </c>
      <c r="C405" s="502">
        <f>(1+_xlfn.XLOOKUP(INT(($A405-1)/12)+1,'ZC Curve'!$B$8:$B$107,'ZC Curve'!S$9:S$108,,0))^(1/12)-1</f>
        <v>0</v>
      </c>
      <c r="D405" s="502">
        <f>(1+_xlfn.XLOOKUP(INT(($A405-1)/12)+1,'ZC Curve'!$B$8:$B$107,'ZC Curve'!T$9:T$108,,0))^(1/12)-1</f>
        <v>0</v>
      </c>
      <c r="E405" s="503">
        <f t="shared" si="28"/>
        <v>1</v>
      </c>
      <c r="F405" s="503">
        <f t="shared" si="26"/>
        <v>1</v>
      </c>
      <c r="G405" s="503">
        <f t="shared" si="27"/>
        <v>1</v>
      </c>
      <c r="H405" s="517">
        <f>'Table 4 - Asset Cashflows'!F404</f>
        <v>0</v>
      </c>
      <c r="I405" s="517">
        <f>'Table 4 - Asset Cashflows'!C404</f>
        <v>0</v>
      </c>
    </row>
    <row r="406" spans="1:9" x14ac:dyDescent="0.25">
      <c r="A406" s="43">
        <f t="shared" si="25"/>
        <v>397</v>
      </c>
      <c r="B406" s="502">
        <f>(1+_xlfn.XLOOKUP(INT(($A406-1)/12)+1,'ZC Curve'!$B$8:$B$107,'ZC Curve'!R$9:R$108,,0))^(1/12)-1</f>
        <v>0</v>
      </c>
      <c r="C406" s="502">
        <f>(1+_xlfn.XLOOKUP(INT(($A406-1)/12)+1,'ZC Curve'!$B$8:$B$107,'ZC Curve'!S$9:S$108,,0))^(1/12)-1</f>
        <v>0</v>
      </c>
      <c r="D406" s="502">
        <f>(1+_xlfn.XLOOKUP(INT(($A406-1)/12)+1,'ZC Curve'!$B$8:$B$107,'ZC Curve'!T$9:T$108,,0))^(1/12)-1</f>
        <v>0</v>
      </c>
      <c r="E406" s="503">
        <f t="shared" si="28"/>
        <v>1</v>
      </c>
      <c r="F406" s="503">
        <f t="shared" si="26"/>
        <v>1</v>
      </c>
      <c r="G406" s="503">
        <f t="shared" si="27"/>
        <v>1</v>
      </c>
      <c r="H406" s="517">
        <f>'Table 4 - Asset Cashflows'!F405</f>
        <v>0</v>
      </c>
      <c r="I406" s="517">
        <f>'Table 4 - Asset Cashflows'!C405</f>
        <v>0</v>
      </c>
    </row>
    <row r="407" spans="1:9" x14ac:dyDescent="0.25">
      <c r="A407" s="43">
        <f t="shared" ref="A407:A470" si="29">A406+1</f>
        <v>398</v>
      </c>
      <c r="B407" s="502">
        <f>(1+_xlfn.XLOOKUP(INT(($A407-1)/12)+1,'ZC Curve'!$B$8:$B$107,'ZC Curve'!R$9:R$108,,0))^(1/12)-1</f>
        <v>0</v>
      </c>
      <c r="C407" s="502">
        <f>(1+_xlfn.XLOOKUP(INT(($A407-1)/12)+1,'ZC Curve'!$B$8:$B$107,'ZC Curve'!S$9:S$108,,0))^(1/12)-1</f>
        <v>0</v>
      </c>
      <c r="D407" s="502">
        <f>(1+_xlfn.XLOOKUP(INT(($A407-1)/12)+1,'ZC Curve'!$B$8:$B$107,'ZC Curve'!T$9:T$108,,0))^(1/12)-1</f>
        <v>0</v>
      </c>
      <c r="E407" s="503">
        <f t="shared" si="28"/>
        <v>1</v>
      </c>
      <c r="F407" s="503">
        <f t="shared" si="26"/>
        <v>1</v>
      </c>
      <c r="G407" s="503">
        <f t="shared" si="27"/>
        <v>1</v>
      </c>
      <c r="H407" s="517">
        <f>'Table 4 - Asset Cashflows'!F406</f>
        <v>0</v>
      </c>
      <c r="I407" s="517">
        <f>'Table 4 - Asset Cashflows'!C406</f>
        <v>0</v>
      </c>
    </row>
    <row r="408" spans="1:9" x14ac:dyDescent="0.25">
      <c r="A408" s="43">
        <f t="shared" si="29"/>
        <v>399</v>
      </c>
      <c r="B408" s="502">
        <f>(1+_xlfn.XLOOKUP(INT(($A408-1)/12)+1,'ZC Curve'!$B$8:$B$107,'ZC Curve'!R$9:R$108,,0))^(1/12)-1</f>
        <v>0</v>
      </c>
      <c r="C408" s="502">
        <f>(1+_xlfn.XLOOKUP(INT(($A408-1)/12)+1,'ZC Curve'!$B$8:$B$107,'ZC Curve'!S$9:S$108,,0))^(1/12)-1</f>
        <v>0</v>
      </c>
      <c r="D408" s="502">
        <f>(1+_xlfn.XLOOKUP(INT(($A408-1)/12)+1,'ZC Curve'!$B$8:$B$107,'ZC Curve'!T$9:T$108,,0))^(1/12)-1</f>
        <v>0</v>
      </c>
      <c r="E408" s="503">
        <f t="shared" si="28"/>
        <v>1</v>
      </c>
      <c r="F408" s="503">
        <f t="shared" si="26"/>
        <v>1</v>
      </c>
      <c r="G408" s="503">
        <f t="shared" si="27"/>
        <v>1</v>
      </c>
      <c r="H408" s="517">
        <f>'Table 4 - Asset Cashflows'!F407</f>
        <v>0</v>
      </c>
      <c r="I408" s="517">
        <f>'Table 4 - Asset Cashflows'!C407</f>
        <v>0</v>
      </c>
    </row>
    <row r="409" spans="1:9" x14ac:dyDescent="0.25">
      <c r="A409" s="43">
        <f t="shared" si="29"/>
        <v>400</v>
      </c>
      <c r="B409" s="502">
        <f>(1+_xlfn.XLOOKUP(INT(($A409-1)/12)+1,'ZC Curve'!$B$8:$B$107,'ZC Curve'!R$9:R$108,,0))^(1/12)-1</f>
        <v>0</v>
      </c>
      <c r="C409" s="502">
        <f>(1+_xlfn.XLOOKUP(INT(($A409-1)/12)+1,'ZC Curve'!$B$8:$B$107,'ZC Curve'!S$9:S$108,,0))^(1/12)-1</f>
        <v>0</v>
      </c>
      <c r="D409" s="502">
        <f>(1+_xlfn.XLOOKUP(INT(($A409-1)/12)+1,'ZC Curve'!$B$8:$B$107,'ZC Curve'!T$9:T$108,,0))^(1/12)-1</f>
        <v>0</v>
      </c>
      <c r="E409" s="503">
        <f t="shared" si="28"/>
        <v>1</v>
      </c>
      <c r="F409" s="503">
        <f t="shared" si="26"/>
        <v>1</v>
      </c>
      <c r="G409" s="503">
        <f t="shared" si="27"/>
        <v>1</v>
      </c>
      <c r="H409" s="517">
        <f>'Table 4 - Asset Cashflows'!F408</f>
        <v>0</v>
      </c>
      <c r="I409" s="517">
        <f>'Table 4 - Asset Cashflows'!C408</f>
        <v>0</v>
      </c>
    </row>
    <row r="410" spans="1:9" x14ac:dyDescent="0.25">
      <c r="A410" s="43">
        <f t="shared" si="29"/>
        <v>401</v>
      </c>
      <c r="B410" s="502">
        <f>(1+_xlfn.XLOOKUP(INT(($A410-1)/12)+1,'ZC Curve'!$B$8:$B$107,'ZC Curve'!R$9:R$108,,0))^(1/12)-1</f>
        <v>0</v>
      </c>
      <c r="C410" s="502">
        <f>(1+_xlfn.XLOOKUP(INT(($A410-1)/12)+1,'ZC Curve'!$B$8:$B$107,'ZC Curve'!S$9:S$108,,0))^(1/12)-1</f>
        <v>0</v>
      </c>
      <c r="D410" s="502">
        <f>(1+_xlfn.XLOOKUP(INT(($A410-1)/12)+1,'ZC Curve'!$B$8:$B$107,'ZC Curve'!T$9:T$108,,0))^(1/12)-1</f>
        <v>0</v>
      </c>
      <c r="E410" s="503">
        <f t="shared" si="28"/>
        <v>1</v>
      </c>
      <c r="F410" s="503">
        <f t="shared" si="26"/>
        <v>1</v>
      </c>
      <c r="G410" s="503">
        <f t="shared" si="27"/>
        <v>1</v>
      </c>
      <c r="H410" s="517">
        <f>'Table 4 - Asset Cashflows'!F409</f>
        <v>0</v>
      </c>
      <c r="I410" s="517">
        <f>'Table 4 - Asset Cashflows'!C409</f>
        <v>0</v>
      </c>
    </row>
    <row r="411" spans="1:9" x14ac:dyDescent="0.25">
      <c r="A411" s="43">
        <f t="shared" si="29"/>
        <v>402</v>
      </c>
      <c r="B411" s="502">
        <f>(1+_xlfn.XLOOKUP(INT(($A411-1)/12)+1,'ZC Curve'!$B$8:$B$107,'ZC Curve'!R$9:R$108,,0))^(1/12)-1</f>
        <v>0</v>
      </c>
      <c r="C411" s="502">
        <f>(1+_xlfn.XLOOKUP(INT(($A411-1)/12)+1,'ZC Curve'!$B$8:$B$107,'ZC Curve'!S$9:S$108,,0))^(1/12)-1</f>
        <v>0</v>
      </c>
      <c r="D411" s="502">
        <f>(1+_xlfn.XLOOKUP(INT(($A411-1)/12)+1,'ZC Curve'!$B$8:$B$107,'ZC Curve'!T$9:T$108,,0))^(1/12)-1</f>
        <v>0</v>
      </c>
      <c r="E411" s="503">
        <f t="shared" si="28"/>
        <v>1</v>
      </c>
      <c r="F411" s="503">
        <f t="shared" si="26"/>
        <v>1</v>
      </c>
      <c r="G411" s="503">
        <f t="shared" si="27"/>
        <v>1</v>
      </c>
      <c r="H411" s="517">
        <f>'Table 4 - Asset Cashflows'!F410</f>
        <v>0</v>
      </c>
      <c r="I411" s="517">
        <f>'Table 4 - Asset Cashflows'!C410</f>
        <v>0</v>
      </c>
    </row>
    <row r="412" spans="1:9" x14ac:dyDescent="0.25">
      <c r="A412" s="43">
        <f t="shared" si="29"/>
        <v>403</v>
      </c>
      <c r="B412" s="502">
        <f>(1+_xlfn.XLOOKUP(INT(($A412-1)/12)+1,'ZC Curve'!$B$8:$B$107,'ZC Curve'!R$9:R$108,,0))^(1/12)-1</f>
        <v>0</v>
      </c>
      <c r="C412" s="502">
        <f>(1+_xlfn.XLOOKUP(INT(($A412-1)/12)+1,'ZC Curve'!$B$8:$B$107,'ZC Curve'!S$9:S$108,,0))^(1/12)-1</f>
        <v>0</v>
      </c>
      <c r="D412" s="502">
        <f>(1+_xlfn.XLOOKUP(INT(($A412-1)/12)+1,'ZC Curve'!$B$8:$B$107,'ZC Curve'!T$9:T$108,,0))^(1/12)-1</f>
        <v>0</v>
      </c>
      <c r="E412" s="503">
        <f t="shared" si="28"/>
        <v>1</v>
      </c>
      <c r="F412" s="503">
        <f t="shared" si="26"/>
        <v>1</v>
      </c>
      <c r="G412" s="503">
        <f t="shared" si="27"/>
        <v>1</v>
      </c>
      <c r="H412" s="517">
        <f>'Table 4 - Asset Cashflows'!F411</f>
        <v>0</v>
      </c>
      <c r="I412" s="517">
        <f>'Table 4 - Asset Cashflows'!C411</f>
        <v>0</v>
      </c>
    </row>
    <row r="413" spans="1:9" x14ac:dyDescent="0.25">
      <c r="A413" s="43">
        <f t="shared" si="29"/>
        <v>404</v>
      </c>
      <c r="B413" s="502">
        <f>(1+_xlfn.XLOOKUP(INT(($A413-1)/12)+1,'ZC Curve'!$B$8:$B$107,'ZC Curve'!R$9:R$108,,0))^(1/12)-1</f>
        <v>0</v>
      </c>
      <c r="C413" s="502">
        <f>(1+_xlfn.XLOOKUP(INT(($A413-1)/12)+1,'ZC Curve'!$B$8:$B$107,'ZC Curve'!S$9:S$108,,0))^(1/12)-1</f>
        <v>0</v>
      </c>
      <c r="D413" s="502">
        <f>(1+_xlfn.XLOOKUP(INT(($A413-1)/12)+1,'ZC Curve'!$B$8:$B$107,'ZC Curve'!T$9:T$108,,0))^(1/12)-1</f>
        <v>0</v>
      </c>
      <c r="E413" s="503">
        <f t="shared" si="28"/>
        <v>1</v>
      </c>
      <c r="F413" s="503">
        <f t="shared" si="26"/>
        <v>1</v>
      </c>
      <c r="G413" s="503">
        <f t="shared" si="27"/>
        <v>1</v>
      </c>
      <c r="H413" s="517">
        <f>'Table 4 - Asset Cashflows'!F412</f>
        <v>0</v>
      </c>
      <c r="I413" s="517">
        <f>'Table 4 - Asset Cashflows'!C412</f>
        <v>0</v>
      </c>
    </row>
    <row r="414" spans="1:9" x14ac:dyDescent="0.25">
      <c r="A414" s="43">
        <f t="shared" si="29"/>
        <v>405</v>
      </c>
      <c r="B414" s="502">
        <f>(1+_xlfn.XLOOKUP(INT(($A414-1)/12)+1,'ZC Curve'!$B$8:$B$107,'ZC Curve'!R$9:R$108,,0))^(1/12)-1</f>
        <v>0</v>
      </c>
      <c r="C414" s="502">
        <f>(1+_xlfn.XLOOKUP(INT(($A414-1)/12)+1,'ZC Curve'!$B$8:$B$107,'ZC Curve'!S$9:S$108,,0))^(1/12)-1</f>
        <v>0</v>
      </c>
      <c r="D414" s="502">
        <f>(1+_xlfn.XLOOKUP(INT(($A414-1)/12)+1,'ZC Curve'!$B$8:$B$107,'ZC Curve'!T$9:T$108,,0))^(1/12)-1</f>
        <v>0</v>
      </c>
      <c r="E414" s="503">
        <f t="shared" si="28"/>
        <v>1</v>
      </c>
      <c r="F414" s="503">
        <f t="shared" si="26"/>
        <v>1</v>
      </c>
      <c r="G414" s="503">
        <f t="shared" si="27"/>
        <v>1</v>
      </c>
      <c r="H414" s="517">
        <f>'Table 4 - Asset Cashflows'!F413</f>
        <v>0</v>
      </c>
      <c r="I414" s="517">
        <f>'Table 4 - Asset Cashflows'!C413</f>
        <v>0</v>
      </c>
    </row>
    <row r="415" spans="1:9" x14ac:dyDescent="0.25">
      <c r="A415" s="43">
        <f t="shared" si="29"/>
        <v>406</v>
      </c>
      <c r="B415" s="502">
        <f>(1+_xlfn.XLOOKUP(INT(($A415-1)/12)+1,'ZC Curve'!$B$8:$B$107,'ZC Curve'!R$9:R$108,,0))^(1/12)-1</f>
        <v>0</v>
      </c>
      <c r="C415" s="502">
        <f>(1+_xlfn.XLOOKUP(INT(($A415-1)/12)+1,'ZC Curve'!$B$8:$B$107,'ZC Curve'!S$9:S$108,,0))^(1/12)-1</f>
        <v>0</v>
      </c>
      <c r="D415" s="502">
        <f>(1+_xlfn.XLOOKUP(INT(($A415-1)/12)+1,'ZC Curve'!$B$8:$B$107,'ZC Curve'!T$9:T$108,,0))^(1/12)-1</f>
        <v>0</v>
      </c>
      <c r="E415" s="503">
        <f t="shared" si="28"/>
        <v>1</v>
      </c>
      <c r="F415" s="503">
        <f t="shared" si="26"/>
        <v>1</v>
      </c>
      <c r="G415" s="503">
        <f t="shared" si="27"/>
        <v>1</v>
      </c>
      <c r="H415" s="517">
        <f>'Table 4 - Asset Cashflows'!F414</f>
        <v>0</v>
      </c>
      <c r="I415" s="517">
        <f>'Table 4 - Asset Cashflows'!C414</f>
        <v>0</v>
      </c>
    </row>
    <row r="416" spans="1:9" x14ac:dyDescent="0.25">
      <c r="A416" s="43">
        <f t="shared" si="29"/>
        <v>407</v>
      </c>
      <c r="B416" s="502">
        <f>(1+_xlfn.XLOOKUP(INT(($A416-1)/12)+1,'ZC Curve'!$B$8:$B$107,'ZC Curve'!R$9:R$108,,0))^(1/12)-1</f>
        <v>0</v>
      </c>
      <c r="C416" s="502">
        <f>(1+_xlfn.XLOOKUP(INT(($A416-1)/12)+1,'ZC Curve'!$B$8:$B$107,'ZC Curve'!S$9:S$108,,0))^(1/12)-1</f>
        <v>0</v>
      </c>
      <c r="D416" s="502">
        <f>(1+_xlfn.XLOOKUP(INT(($A416-1)/12)+1,'ZC Curve'!$B$8:$B$107,'ZC Curve'!T$9:T$108,,0))^(1/12)-1</f>
        <v>0</v>
      </c>
      <c r="E416" s="503">
        <f t="shared" si="28"/>
        <v>1</v>
      </c>
      <c r="F416" s="503">
        <f t="shared" si="26"/>
        <v>1</v>
      </c>
      <c r="G416" s="503">
        <f t="shared" si="27"/>
        <v>1</v>
      </c>
      <c r="H416" s="517">
        <f>'Table 4 - Asset Cashflows'!F415</f>
        <v>0</v>
      </c>
      <c r="I416" s="517">
        <f>'Table 4 - Asset Cashflows'!C415</f>
        <v>0</v>
      </c>
    </row>
    <row r="417" spans="1:9" x14ac:dyDescent="0.25">
      <c r="A417" s="43">
        <f t="shared" si="29"/>
        <v>408</v>
      </c>
      <c r="B417" s="502">
        <f>(1+_xlfn.XLOOKUP(INT(($A417-1)/12)+1,'ZC Curve'!$B$8:$B$107,'ZC Curve'!R$9:R$108,,0))^(1/12)-1</f>
        <v>0</v>
      </c>
      <c r="C417" s="502">
        <f>(1+_xlfn.XLOOKUP(INT(($A417-1)/12)+1,'ZC Curve'!$B$8:$B$107,'ZC Curve'!S$9:S$108,,0))^(1/12)-1</f>
        <v>0</v>
      </c>
      <c r="D417" s="502">
        <f>(1+_xlfn.XLOOKUP(INT(($A417-1)/12)+1,'ZC Curve'!$B$8:$B$107,'ZC Curve'!T$9:T$108,,0))^(1/12)-1</f>
        <v>0</v>
      </c>
      <c r="E417" s="503">
        <f t="shared" si="28"/>
        <v>1</v>
      </c>
      <c r="F417" s="503">
        <f t="shared" si="26"/>
        <v>1</v>
      </c>
      <c r="G417" s="503">
        <f t="shared" si="27"/>
        <v>1</v>
      </c>
      <c r="H417" s="517">
        <f>'Table 4 - Asset Cashflows'!F416</f>
        <v>0</v>
      </c>
      <c r="I417" s="517">
        <f>'Table 4 - Asset Cashflows'!C416</f>
        <v>0</v>
      </c>
    </row>
    <row r="418" spans="1:9" x14ac:dyDescent="0.25">
      <c r="A418" s="43">
        <f t="shared" si="29"/>
        <v>409</v>
      </c>
      <c r="B418" s="502">
        <f>(1+_xlfn.XLOOKUP(INT(($A418-1)/12)+1,'ZC Curve'!$B$8:$B$107,'ZC Curve'!R$9:R$108,,0))^(1/12)-1</f>
        <v>0</v>
      </c>
      <c r="C418" s="502">
        <f>(1+_xlfn.XLOOKUP(INT(($A418-1)/12)+1,'ZC Curve'!$B$8:$B$107,'ZC Curve'!S$9:S$108,,0))^(1/12)-1</f>
        <v>0</v>
      </c>
      <c r="D418" s="502">
        <f>(1+_xlfn.XLOOKUP(INT(($A418-1)/12)+1,'ZC Curve'!$B$8:$B$107,'ZC Curve'!T$9:T$108,,0))^(1/12)-1</f>
        <v>0</v>
      </c>
      <c r="E418" s="503">
        <f t="shared" si="28"/>
        <v>1</v>
      </c>
      <c r="F418" s="503">
        <f t="shared" si="26"/>
        <v>1</v>
      </c>
      <c r="G418" s="503">
        <f t="shared" si="27"/>
        <v>1</v>
      </c>
      <c r="H418" s="517">
        <f>'Table 4 - Asset Cashflows'!F417</f>
        <v>0</v>
      </c>
      <c r="I418" s="517">
        <f>'Table 4 - Asset Cashflows'!C417</f>
        <v>0</v>
      </c>
    </row>
    <row r="419" spans="1:9" x14ac:dyDescent="0.25">
      <c r="A419" s="43">
        <f t="shared" si="29"/>
        <v>410</v>
      </c>
      <c r="B419" s="502">
        <f>(1+_xlfn.XLOOKUP(INT(($A419-1)/12)+1,'ZC Curve'!$B$8:$B$107,'ZC Curve'!R$9:R$108,,0))^(1/12)-1</f>
        <v>0</v>
      </c>
      <c r="C419" s="502">
        <f>(1+_xlfn.XLOOKUP(INT(($A419-1)/12)+1,'ZC Curve'!$B$8:$B$107,'ZC Curve'!S$9:S$108,,0))^(1/12)-1</f>
        <v>0</v>
      </c>
      <c r="D419" s="502">
        <f>(1+_xlfn.XLOOKUP(INT(($A419-1)/12)+1,'ZC Curve'!$B$8:$B$107,'ZC Curve'!T$9:T$108,,0))^(1/12)-1</f>
        <v>0</v>
      </c>
      <c r="E419" s="503">
        <f t="shared" si="28"/>
        <v>1</v>
      </c>
      <c r="F419" s="503">
        <f t="shared" si="26"/>
        <v>1</v>
      </c>
      <c r="G419" s="503">
        <f t="shared" si="27"/>
        <v>1</v>
      </c>
      <c r="H419" s="517">
        <f>'Table 4 - Asset Cashflows'!F418</f>
        <v>0</v>
      </c>
      <c r="I419" s="517">
        <f>'Table 4 - Asset Cashflows'!C418</f>
        <v>0</v>
      </c>
    </row>
    <row r="420" spans="1:9" x14ac:dyDescent="0.25">
      <c r="A420" s="43">
        <f t="shared" si="29"/>
        <v>411</v>
      </c>
      <c r="B420" s="502">
        <f>(1+_xlfn.XLOOKUP(INT(($A420-1)/12)+1,'ZC Curve'!$B$8:$B$107,'ZC Curve'!R$9:R$108,,0))^(1/12)-1</f>
        <v>0</v>
      </c>
      <c r="C420" s="502">
        <f>(1+_xlfn.XLOOKUP(INT(($A420-1)/12)+1,'ZC Curve'!$B$8:$B$107,'ZC Curve'!S$9:S$108,,0))^(1/12)-1</f>
        <v>0</v>
      </c>
      <c r="D420" s="502">
        <f>(1+_xlfn.XLOOKUP(INT(($A420-1)/12)+1,'ZC Curve'!$B$8:$B$107,'ZC Curve'!T$9:T$108,,0))^(1/12)-1</f>
        <v>0</v>
      </c>
      <c r="E420" s="503">
        <f t="shared" si="28"/>
        <v>1</v>
      </c>
      <c r="F420" s="503">
        <f t="shared" si="26"/>
        <v>1</v>
      </c>
      <c r="G420" s="503">
        <f t="shared" si="27"/>
        <v>1</v>
      </c>
      <c r="H420" s="517">
        <f>'Table 4 - Asset Cashflows'!F419</f>
        <v>0</v>
      </c>
      <c r="I420" s="517">
        <f>'Table 4 - Asset Cashflows'!C419</f>
        <v>0</v>
      </c>
    </row>
    <row r="421" spans="1:9" x14ac:dyDescent="0.25">
      <c r="A421" s="43">
        <f t="shared" si="29"/>
        <v>412</v>
      </c>
      <c r="B421" s="502">
        <f>(1+_xlfn.XLOOKUP(INT(($A421-1)/12)+1,'ZC Curve'!$B$8:$B$107,'ZC Curve'!R$9:R$108,,0))^(1/12)-1</f>
        <v>0</v>
      </c>
      <c r="C421" s="502">
        <f>(1+_xlfn.XLOOKUP(INT(($A421-1)/12)+1,'ZC Curve'!$B$8:$B$107,'ZC Curve'!S$9:S$108,,0))^(1/12)-1</f>
        <v>0</v>
      </c>
      <c r="D421" s="502">
        <f>(1+_xlfn.XLOOKUP(INT(($A421-1)/12)+1,'ZC Curve'!$B$8:$B$107,'ZC Curve'!T$9:T$108,,0))^(1/12)-1</f>
        <v>0</v>
      </c>
      <c r="E421" s="503">
        <f t="shared" si="28"/>
        <v>1</v>
      </c>
      <c r="F421" s="503">
        <f t="shared" si="26"/>
        <v>1</v>
      </c>
      <c r="G421" s="503">
        <f t="shared" si="27"/>
        <v>1</v>
      </c>
      <c r="H421" s="517">
        <f>'Table 4 - Asset Cashflows'!F420</f>
        <v>0</v>
      </c>
      <c r="I421" s="517">
        <f>'Table 4 - Asset Cashflows'!C420</f>
        <v>0</v>
      </c>
    </row>
    <row r="422" spans="1:9" x14ac:dyDescent="0.25">
      <c r="A422" s="43">
        <f t="shared" si="29"/>
        <v>413</v>
      </c>
      <c r="B422" s="502">
        <f>(1+_xlfn.XLOOKUP(INT(($A422-1)/12)+1,'ZC Curve'!$B$8:$B$107,'ZC Curve'!R$9:R$108,,0))^(1/12)-1</f>
        <v>0</v>
      </c>
      <c r="C422" s="502">
        <f>(1+_xlfn.XLOOKUP(INT(($A422-1)/12)+1,'ZC Curve'!$B$8:$B$107,'ZC Curve'!S$9:S$108,,0))^(1/12)-1</f>
        <v>0</v>
      </c>
      <c r="D422" s="502">
        <f>(1+_xlfn.XLOOKUP(INT(($A422-1)/12)+1,'ZC Curve'!$B$8:$B$107,'ZC Curve'!T$9:T$108,,0))^(1/12)-1</f>
        <v>0</v>
      </c>
      <c r="E422" s="503">
        <f t="shared" si="28"/>
        <v>1</v>
      </c>
      <c r="F422" s="503">
        <f t="shared" si="26"/>
        <v>1</v>
      </c>
      <c r="G422" s="503">
        <f t="shared" si="27"/>
        <v>1</v>
      </c>
      <c r="H422" s="517">
        <f>'Table 4 - Asset Cashflows'!F421</f>
        <v>0</v>
      </c>
      <c r="I422" s="517">
        <f>'Table 4 - Asset Cashflows'!C421</f>
        <v>0</v>
      </c>
    </row>
    <row r="423" spans="1:9" x14ac:dyDescent="0.25">
      <c r="A423" s="43">
        <f t="shared" si="29"/>
        <v>414</v>
      </c>
      <c r="B423" s="502">
        <f>(1+_xlfn.XLOOKUP(INT(($A423-1)/12)+1,'ZC Curve'!$B$8:$B$107,'ZC Curve'!R$9:R$108,,0))^(1/12)-1</f>
        <v>0</v>
      </c>
      <c r="C423" s="502">
        <f>(1+_xlfn.XLOOKUP(INT(($A423-1)/12)+1,'ZC Curve'!$B$8:$B$107,'ZC Curve'!S$9:S$108,,0))^(1/12)-1</f>
        <v>0</v>
      </c>
      <c r="D423" s="502">
        <f>(1+_xlfn.XLOOKUP(INT(($A423-1)/12)+1,'ZC Curve'!$B$8:$B$107,'ZC Curve'!T$9:T$108,,0))^(1/12)-1</f>
        <v>0</v>
      </c>
      <c r="E423" s="503">
        <f t="shared" si="28"/>
        <v>1</v>
      </c>
      <c r="F423" s="503">
        <f t="shared" si="26"/>
        <v>1</v>
      </c>
      <c r="G423" s="503">
        <f t="shared" si="27"/>
        <v>1</v>
      </c>
      <c r="H423" s="517">
        <f>'Table 4 - Asset Cashflows'!F422</f>
        <v>0</v>
      </c>
      <c r="I423" s="517">
        <f>'Table 4 - Asset Cashflows'!C422</f>
        <v>0</v>
      </c>
    </row>
    <row r="424" spans="1:9" x14ac:dyDescent="0.25">
      <c r="A424" s="43">
        <f t="shared" si="29"/>
        <v>415</v>
      </c>
      <c r="B424" s="502">
        <f>(1+_xlfn.XLOOKUP(INT(($A424-1)/12)+1,'ZC Curve'!$B$8:$B$107,'ZC Curve'!R$9:R$108,,0))^(1/12)-1</f>
        <v>0</v>
      </c>
      <c r="C424" s="502">
        <f>(1+_xlfn.XLOOKUP(INT(($A424-1)/12)+1,'ZC Curve'!$B$8:$B$107,'ZC Curve'!S$9:S$108,,0))^(1/12)-1</f>
        <v>0</v>
      </c>
      <c r="D424" s="502">
        <f>(1+_xlfn.XLOOKUP(INT(($A424-1)/12)+1,'ZC Curve'!$B$8:$B$107,'ZC Curve'!T$9:T$108,,0))^(1/12)-1</f>
        <v>0</v>
      </c>
      <c r="E424" s="503">
        <f t="shared" si="28"/>
        <v>1</v>
      </c>
      <c r="F424" s="503">
        <f t="shared" si="26"/>
        <v>1</v>
      </c>
      <c r="G424" s="503">
        <f t="shared" si="27"/>
        <v>1</v>
      </c>
      <c r="H424" s="517">
        <f>'Table 4 - Asset Cashflows'!F423</f>
        <v>0</v>
      </c>
      <c r="I424" s="517">
        <f>'Table 4 - Asset Cashflows'!C423</f>
        <v>0</v>
      </c>
    </row>
    <row r="425" spans="1:9" x14ac:dyDescent="0.25">
      <c r="A425" s="43">
        <f t="shared" si="29"/>
        <v>416</v>
      </c>
      <c r="B425" s="502">
        <f>(1+_xlfn.XLOOKUP(INT(($A425-1)/12)+1,'ZC Curve'!$B$8:$B$107,'ZC Curve'!R$9:R$108,,0))^(1/12)-1</f>
        <v>0</v>
      </c>
      <c r="C425" s="502">
        <f>(1+_xlfn.XLOOKUP(INT(($A425-1)/12)+1,'ZC Curve'!$B$8:$B$107,'ZC Curve'!S$9:S$108,,0))^(1/12)-1</f>
        <v>0</v>
      </c>
      <c r="D425" s="502">
        <f>(1+_xlfn.XLOOKUP(INT(($A425-1)/12)+1,'ZC Curve'!$B$8:$B$107,'ZC Curve'!T$9:T$108,,0))^(1/12)-1</f>
        <v>0</v>
      </c>
      <c r="E425" s="503">
        <f t="shared" si="28"/>
        <v>1</v>
      </c>
      <c r="F425" s="503">
        <f t="shared" si="26"/>
        <v>1</v>
      </c>
      <c r="G425" s="503">
        <f t="shared" si="27"/>
        <v>1</v>
      </c>
      <c r="H425" s="517">
        <f>'Table 4 - Asset Cashflows'!F424</f>
        <v>0</v>
      </c>
      <c r="I425" s="517">
        <f>'Table 4 - Asset Cashflows'!C424</f>
        <v>0</v>
      </c>
    </row>
    <row r="426" spans="1:9" x14ac:dyDescent="0.25">
      <c r="A426" s="43">
        <f t="shared" si="29"/>
        <v>417</v>
      </c>
      <c r="B426" s="502">
        <f>(1+_xlfn.XLOOKUP(INT(($A426-1)/12)+1,'ZC Curve'!$B$8:$B$107,'ZC Curve'!R$9:R$108,,0))^(1/12)-1</f>
        <v>0</v>
      </c>
      <c r="C426" s="502">
        <f>(1+_xlfn.XLOOKUP(INT(($A426-1)/12)+1,'ZC Curve'!$B$8:$B$107,'ZC Curve'!S$9:S$108,,0))^(1/12)-1</f>
        <v>0</v>
      </c>
      <c r="D426" s="502">
        <f>(1+_xlfn.XLOOKUP(INT(($A426-1)/12)+1,'ZC Curve'!$B$8:$B$107,'ZC Curve'!T$9:T$108,,0))^(1/12)-1</f>
        <v>0</v>
      </c>
      <c r="E426" s="503">
        <f t="shared" si="28"/>
        <v>1</v>
      </c>
      <c r="F426" s="503">
        <f t="shared" si="26"/>
        <v>1</v>
      </c>
      <c r="G426" s="503">
        <f t="shared" si="27"/>
        <v>1</v>
      </c>
      <c r="H426" s="517">
        <f>'Table 4 - Asset Cashflows'!F425</f>
        <v>0</v>
      </c>
      <c r="I426" s="517">
        <f>'Table 4 - Asset Cashflows'!C425</f>
        <v>0</v>
      </c>
    </row>
    <row r="427" spans="1:9" x14ac:dyDescent="0.25">
      <c r="A427" s="43">
        <f t="shared" si="29"/>
        <v>418</v>
      </c>
      <c r="B427" s="502">
        <f>(1+_xlfn.XLOOKUP(INT(($A427-1)/12)+1,'ZC Curve'!$B$8:$B$107,'ZC Curve'!R$9:R$108,,0))^(1/12)-1</f>
        <v>0</v>
      </c>
      <c r="C427" s="502">
        <f>(1+_xlfn.XLOOKUP(INT(($A427-1)/12)+1,'ZC Curve'!$B$8:$B$107,'ZC Curve'!S$9:S$108,,0))^(1/12)-1</f>
        <v>0</v>
      </c>
      <c r="D427" s="502">
        <f>(1+_xlfn.XLOOKUP(INT(($A427-1)/12)+1,'ZC Curve'!$B$8:$B$107,'ZC Curve'!T$9:T$108,,0))^(1/12)-1</f>
        <v>0</v>
      </c>
      <c r="E427" s="503">
        <f t="shared" si="28"/>
        <v>1</v>
      </c>
      <c r="F427" s="503">
        <f t="shared" si="26"/>
        <v>1</v>
      </c>
      <c r="G427" s="503">
        <f t="shared" si="27"/>
        <v>1</v>
      </c>
      <c r="H427" s="517">
        <f>'Table 4 - Asset Cashflows'!F426</f>
        <v>0</v>
      </c>
      <c r="I427" s="517">
        <f>'Table 4 - Asset Cashflows'!C426</f>
        <v>0</v>
      </c>
    </row>
    <row r="428" spans="1:9" x14ac:dyDescent="0.25">
      <c r="A428" s="43">
        <f t="shared" si="29"/>
        <v>419</v>
      </c>
      <c r="B428" s="502">
        <f>(1+_xlfn.XLOOKUP(INT(($A428-1)/12)+1,'ZC Curve'!$B$8:$B$107,'ZC Curve'!R$9:R$108,,0))^(1/12)-1</f>
        <v>0</v>
      </c>
      <c r="C428" s="502">
        <f>(1+_xlfn.XLOOKUP(INT(($A428-1)/12)+1,'ZC Curve'!$B$8:$B$107,'ZC Curve'!S$9:S$108,,0))^(1/12)-1</f>
        <v>0</v>
      </c>
      <c r="D428" s="502">
        <f>(1+_xlfn.XLOOKUP(INT(($A428-1)/12)+1,'ZC Curve'!$B$8:$B$107,'ZC Curve'!T$9:T$108,,0))^(1/12)-1</f>
        <v>0</v>
      </c>
      <c r="E428" s="503">
        <f t="shared" si="28"/>
        <v>1</v>
      </c>
      <c r="F428" s="503">
        <f t="shared" si="26"/>
        <v>1</v>
      </c>
      <c r="G428" s="503">
        <f t="shared" si="27"/>
        <v>1</v>
      </c>
      <c r="H428" s="517">
        <f>'Table 4 - Asset Cashflows'!F427</f>
        <v>0</v>
      </c>
      <c r="I428" s="517">
        <f>'Table 4 - Asset Cashflows'!C427</f>
        <v>0</v>
      </c>
    </row>
    <row r="429" spans="1:9" x14ac:dyDescent="0.25">
      <c r="A429" s="43">
        <f t="shared" si="29"/>
        <v>420</v>
      </c>
      <c r="B429" s="502">
        <f>(1+_xlfn.XLOOKUP(INT(($A429-1)/12)+1,'ZC Curve'!$B$8:$B$107,'ZC Curve'!R$9:R$108,,0))^(1/12)-1</f>
        <v>0</v>
      </c>
      <c r="C429" s="502">
        <f>(1+_xlfn.XLOOKUP(INT(($A429-1)/12)+1,'ZC Curve'!$B$8:$B$107,'ZC Curve'!S$9:S$108,,0))^(1/12)-1</f>
        <v>0</v>
      </c>
      <c r="D429" s="502">
        <f>(1+_xlfn.XLOOKUP(INT(($A429-1)/12)+1,'ZC Curve'!$B$8:$B$107,'ZC Curve'!T$9:T$108,,0))^(1/12)-1</f>
        <v>0</v>
      </c>
      <c r="E429" s="503">
        <f t="shared" si="28"/>
        <v>1</v>
      </c>
      <c r="F429" s="503">
        <f t="shared" si="26"/>
        <v>1</v>
      </c>
      <c r="G429" s="503">
        <f t="shared" si="27"/>
        <v>1</v>
      </c>
      <c r="H429" s="517">
        <f>'Table 4 - Asset Cashflows'!F428</f>
        <v>0</v>
      </c>
      <c r="I429" s="517">
        <f>'Table 4 - Asset Cashflows'!C428</f>
        <v>0</v>
      </c>
    </row>
    <row r="430" spans="1:9" x14ac:dyDescent="0.25">
      <c r="A430" s="43">
        <f t="shared" si="29"/>
        <v>421</v>
      </c>
      <c r="B430" s="502">
        <f>(1+_xlfn.XLOOKUP(INT(($A430-1)/12)+1,'ZC Curve'!$B$8:$B$107,'ZC Curve'!R$9:R$108,,0))^(1/12)-1</f>
        <v>0</v>
      </c>
      <c r="C430" s="502">
        <f>(1+_xlfn.XLOOKUP(INT(($A430-1)/12)+1,'ZC Curve'!$B$8:$B$107,'ZC Curve'!S$9:S$108,,0))^(1/12)-1</f>
        <v>0</v>
      </c>
      <c r="D430" s="502">
        <f>(1+_xlfn.XLOOKUP(INT(($A430-1)/12)+1,'ZC Curve'!$B$8:$B$107,'ZC Curve'!T$9:T$108,,0))^(1/12)-1</f>
        <v>0</v>
      </c>
      <c r="E430" s="503">
        <f t="shared" si="28"/>
        <v>1</v>
      </c>
      <c r="F430" s="503">
        <f t="shared" si="26"/>
        <v>1</v>
      </c>
      <c r="G430" s="503">
        <f t="shared" si="27"/>
        <v>1</v>
      </c>
      <c r="H430" s="517">
        <f>'Table 4 - Asset Cashflows'!F429</f>
        <v>0</v>
      </c>
      <c r="I430" s="517">
        <f>'Table 4 - Asset Cashflows'!C429</f>
        <v>0</v>
      </c>
    </row>
    <row r="431" spans="1:9" x14ac:dyDescent="0.25">
      <c r="A431" s="43">
        <f t="shared" si="29"/>
        <v>422</v>
      </c>
      <c r="B431" s="502">
        <f>(1+_xlfn.XLOOKUP(INT(($A431-1)/12)+1,'ZC Curve'!$B$8:$B$107,'ZC Curve'!R$9:R$108,,0))^(1/12)-1</f>
        <v>0</v>
      </c>
      <c r="C431" s="502">
        <f>(1+_xlfn.XLOOKUP(INT(($A431-1)/12)+1,'ZC Curve'!$B$8:$B$107,'ZC Curve'!S$9:S$108,,0))^(1/12)-1</f>
        <v>0</v>
      </c>
      <c r="D431" s="502">
        <f>(1+_xlfn.XLOOKUP(INT(($A431-1)/12)+1,'ZC Curve'!$B$8:$B$107,'ZC Curve'!T$9:T$108,,0))^(1/12)-1</f>
        <v>0</v>
      </c>
      <c r="E431" s="503">
        <f t="shared" si="28"/>
        <v>1</v>
      </c>
      <c r="F431" s="503">
        <f t="shared" si="26"/>
        <v>1</v>
      </c>
      <c r="G431" s="503">
        <f t="shared" si="27"/>
        <v>1</v>
      </c>
      <c r="H431" s="517">
        <f>'Table 4 - Asset Cashflows'!F430</f>
        <v>0</v>
      </c>
      <c r="I431" s="517">
        <f>'Table 4 - Asset Cashflows'!C430</f>
        <v>0</v>
      </c>
    </row>
    <row r="432" spans="1:9" x14ac:dyDescent="0.25">
      <c r="A432" s="43">
        <f t="shared" si="29"/>
        <v>423</v>
      </c>
      <c r="B432" s="502">
        <f>(1+_xlfn.XLOOKUP(INT(($A432-1)/12)+1,'ZC Curve'!$B$8:$B$107,'ZC Curve'!R$9:R$108,,0))^(1/12)-1</f>
        <v>0</v>
      </c>
      <c r="C432" s="502">
        <f>(1+_xlfn.XLOOKUP(INT(($A432-1)/12)+1,'ZC Curve'!$B$8:$B$107,'ZC Curve'!S$9:S$108,,0))^(1/12)-1</f>
        <v>0</v>
      </c>
      <c r="D432" s="502">
        <f>(1+_xlfn.XLOOKUP(INT(($A432-1)/12)+1,'ZC Curve'!$B$8:$B$107,'ZC Curve'!T$9:T$108,,0))^(1/12)-1</f>
        <v>0</v>
      </c>
      <c r="E432" s="503">
        <f t="shared" si="28"/>
        <v>1</v>
      </c>
      <c r="F432" s="503">
        <f t="shared" si="26"/>
        <v>1</v>
      </c>
      <c r="G432" s="503">
        <f t="shared" si="27"/>
        <v>1</v>
      </c>
      <c r="H432" s="517">
        <f>'Table 4 - Asset Cashflows'!F431</f>
        <v>0</v>
      </c>
      <c r="I432" s="517">
        <f>'Table 4 - Asset Cashflows'!C431</f>
        <v>0</v>
      </c>
    </row>
    <row r="433" spans="1:9" x14ac:dyDescent="0.25">
      <c r="A433" s="43">
        <f t="shared" si="29"/>
        <v>424</v>
      </c>
      <c r="B433" s="502">
        <f>(1+_xlfn.XLOOKUP(INT(($A433-1)/12)+1,'ZC Curve'!$B$8:$B$107,'ZC Curve'!R$9:R$108,,0))^(1/12)-1</f>
        <v>0</v>
      </c>
      <c r="C433" s="502">
        <f>(1+_xlfn.XLOOKUP(INT(($A433-1)/12)+1,'ZC Curve'!$B$8:$B$107,'ZC Curve'!S$9:S$108,,0))^(1/12)-1</f>
        <v>0</v>
      </c>
      <c r="D433" s="502">
        <f>(1+_xlfn.XLOOKUP(INT(($A433-1)/12)+1,'ZC Curve'!$B$8:$B$107,'ZC Curve'!T$9:T$108,,0))^(1/12)-1</f>
        <v>0</v>
      </c>
      <c r="E433" s="503">
        <f t="shared" si="28"/>
        <v>1</v>
      </c>
      <c r="F433" s="503">
        <f t="shared" si="26"/>
        <v>1</v>
      </c>
      <c r="G433" s="503">
        <f t="shared" si="27"/>
        <v>1</v>
      </c>
      <c r="H433" s="517">
        <f>'Table 4 - Asset Cashflows'!F432</f>
        <v>0</v>
      </c>
      <c r="I433" s="517">
        <f>'Table 4 - Asset Cashflows'!C432</f>
        <v>0</v>
      </c>
    </row>
    <row r="434" spans="1:9" x14ac:dyDescent="0.25">
      <c r="A434" s="43">
        <f t="shared" si="29"/>
        <v>425</v>
      </c>
      <c r="B434" s="502">
        <f>(1+_xlfn.XLOOKUP(INT(($A434-1)/12)+1,'ZC Curve'!$B$8:$B$107,'ZC Curve'!R$9:R$108,,0))^(1/12)-1</f>
        <v>0</v>
      </c>
      <c r="C434" s="502">
        <f>(1+_xlfn.XLOOKUP(INT(($A434-1)/12)+1,'ZC Curve'!$B$8:$B$107,'ZC Curve'!S$9:S$108,,0))^(1/12)-1</f>
        <v>0</v>
      </c>
      <c r="D434" s="502">
        <f>(1+_xlfn.XLOOKUP(INT(($A434-1)/12)+1,'ZC Curve'!$B$8:$B$107,'ZC Curve'!T$9:T$108,,0))^(1/12)-1</f>
        <v>0</v>
      </c>
      <c r="E434" s="503">
        <f t="shared" si="28"/>
        <v>1</v>
      </c>
      <c r="F434" s="503">
        <f t="shared" si="26"/>
        <v>1</v>
      </c>
      <c r="G434" s="503">
        <f t="shared" si="27"/>
        <v>1</v>
      </c>
      <c r="H434" s="517">
        <f>'Table 4 - Asset Cashflows'!F433</f>
        <v>0</v>
      </c>
      <c r="I434" s="517">
        <f>'Table 4 - Asset Cashflows'!C433</f>
        <v>0</v>
      </c>
    </row>
    <row r="435" spans="1:9" x14ac:dyDescent="0.25">
      <c r="A435" s="43">
        <f t="shared" si="29"/>
        <v>426</v>
      </c>
      <c r="B435" s="502">
        <f>(1+_xlfn.XLOOKUP(INT(($A435-1)/12)+1,'ZC Curve'!$B$8:$B$107,'ZC Curve'!R$9:R$108,,0))^(1/12)-1</f>
        <v>0</v>
      </c>
      <c r="C435" s="502">
        <f>(1+_xlfn.XLOOKUP(INT(($A435-1)/12)+1,'ZC Curve'!$B$8:$B$107,'ZC Curve'!S$9:S$108,,0))^(1/12)-1</f>
        <v>0</v>
      </c>
      <c r="D435" s="502">
        <f>(1+_xlfn.XLOOKUP(INT(($A435-1)/12)+1,'ZC Curve'!$B$8:$B$107,'ZC Curve'!T$9:T$108,,0))^(1/12)-1</f>
        <v>0</v>
      </c>
      <c r="E435" s="503">
        <f t="shared" si="28"/>
        <v>1</v>
      </c>
      <c r="F435" s="503">
        <f t="shared" si="26"/>
        <v>1</v>
      </c>
      <c r="G435" s="503">
        <f t="shared" si="27"/>
        <v>1</v>
      </c>
      <c r="H435" s="517">
        <f>'Table 4 - Asset Cashflows'!F434</f>
        <v>0</v>
      </c>
      <c r="I435" s="517">
        <f>'Table 4 - Asset Cashflows'!C434</f>
        <v>0</v>
      </c>
    </row>
    <row r="436" spans="1:9" x14ac:dyDescent="0.25">
      <c r="A436" s="43">
        <f t="shared" si="29"/>
        <v>427</v>
      </c>
      <c r="B436" s="502">
        <f>(1+_xlfn.XLOOKUP(INT(($A436-1)/12)+1,'ZC Curve'!$B$8:$B$107,'ZC Curve'!R$9:R$108,,0))^(1/12)-1</f>
        <v>0</v>
      </c>
      <c r="C436" s="502">
        <f>(1+_xlfn.XLOOKUP(INT(($A436-1)/12)+1,'ZC Curve'!$B$8:$B$107,'ZC Curve'!S$9:S$108,,0))^(1/12)-1</f>
        <v>0</v>
      </c>
      <c r="D436" s="502">
        <f>(1+_xlfn.XLOOKUP(INT(($A436-1)/12)+1,'ZC Curve'!$B$8:$B$107,'ZC Curve'!T$9:T$108,,0))^(1/12)-1</f>
        <v>0</v>
      </c>
      <c r="E436" s="503">
        <f t="shared" si="28"/>
        <v>1</v>
      </c>
      <c r="F436" s="503">
        <f t="shared" si="26"/>
        <v>1</v>
      </c>
      <c r="G436" s="503">
        <f t="shared" si="27"/>
        <v>1</v>
      </c>
      <c r="H436" s="517">
        <f>'Table 4 - Asset Cashflows'!F435</f>
        <v>0</v>
      </c>
      <c r="I436" s="517">
        <f>'Table 4 - Asset Cashflows'!C435</f>
        <v>0</v>
      </c>
    </row>
    <row r="437" spans="1:9" x14ac:dyDescent="0.25">
      <c r="A437" s="43">
        <f t="shared" si="29"/>
        <v>428</v>
      </c>
      <c r="B437" s="502">
        <f>(1+_xlfn.XLOOKUP(INT(($A437-1)/12)+1,'ZC Curve'!$B$8:$B$107,'ZC Curve'!R$9:R$108,,0))^(1/12)-1</f>
        <v>0</v>
      </c>
      <c r="C437" s="502">
        <f>(1+_xlfn.XLOOKUP(INT(($A437-1)/12)+1,'ZC Curve'!$B$8:$B$107,'ZC Curve'!S$9:S$108,,0))^(1/12)-1</f>
        <v>0</v>
      </c>
      <c r="D437" s="502">
        <f>(1+_xlfn.XLOOKUP(INT(($A437-1)/12)+1,'ZC Curve'!$B$8:$B$107,'ZC Curve'!T$9:T$108,,0))^(1/12)-1</f>
        <v>0</v>
      </c>
      <c r="E437" s="503">
        <f t="shared" si="28"/>
        <v>1</v>
      </c>
      <c r="F437" s="503">
        <f t="shared" si="26"/>
        <v>1</v>
      </c>
      <c r="G437" s="503">
        <f t="shared" si="27"/>
        <v>1</v>
      </c>
      <c r="H437" s="517">
        <f>'Table 4 - Asset Cashflows'!F436</f>
        <v>0</v>
      </c>
      <c r="I437" s="517">
        <f>'Table 4 - Asset Cashflows'!C436</f>
        <v>0</v>
      </c>
    </row>
    <row r="438" spans="1:9" x14ac:dyDescent="0.25">
      <c r="A438" s="43">
        <f t="shared" si="29"/>
        <v>429</v>
      </c>
      <c r="B438" s="502">
        <f>(1+_xlfn.XLOOKUP(INT(($A438-1)/12)+1,'ZC Curve'!$B$8:$B$107,'ZC Curve'!R$9:R$108,,0))^(1/12)-1</f>
        <v>0</v>
      </c>
      <c r="C438" s="502">
        <f>(1+_xlfn.XLOOKUP(INT(($A438-1)/12)+1,'ZC Curve'!$B$8:$B$107,'ZC Curve'!S$9:S$108,,0))^(1/12)-1</f>
        <v>0</v>
      </c>
      <c r="D438" s="502">
        <f>(1+_xlfn.XLOOKUP(INT(($A438-1)/12)+1,'ZC Curve'!$B$8:$B$107,'ZC Curve'!T$9:T$108,,0))^(1/12)-1</f>
        <v>0</v>
      </c>
      <c r="E438" s="503">
        <f t="shared" si="28"/>
        <v>1</v>
      </c>
      <c r="F438" s="503">
        <f t="shared" si="26"/>
        <v>1</v>
      </c>
      <c r="G438" s="503">
        <f t="shared" si="27"/>
        <v>1</v>
      </c>
      <c r="H438" s="517">
        <f>'Table 4 - Asset Cashflows'!F437</f>
        <v>0</v>
      </c>
      <c r="I438" s="517">
        <f>'Table 4 - Asset Cashflows'!C437</f>
        <v>0</v>
      </c>
    </row>
    <row r="439" spans="1:9" x14ac:dyDescent="0.25">
      <c r="A439" s="43">
        <f t="shared" si="29"/>
        <v>430</v>
      </c>
      <c r="B439" s="502">
        <f>(1+_xlfn.XLOOKUP(INT(($A439-1)/12)+1,'ZC Curve'!$B$8:$B$107,'ZC Curve'!R$9:R$108,,0))^(1/12)-1</f>
        <v>0</v>
      </c>
      <c r="C439" s="502">
        <f>(1+_xlfn.XLOOKUP(INT(($A439-1)/12)+1,'ZC Curve'!$B$8:$B$107,'ZC Curve'!S$9:S$108,,0))^(1/12)-1</f>
        <v>0</v>
      </c>
      <c r="D439" s="502">
        <f>(1+_xlfn.XLOOKUP(INT(($A439-1)/12)+1,'ZC Curve'!$B$8:$B$107,'ZC Curve'!T$9:T$108,,0))^(1/12)-1</f>
        <v>0</v>
      </c>
      <c r="E439" s="503">
        <f t="shared" si="28"/>
        <v>1</v>
      </c>
      <c r="F439" s="503">
        <f t="shared" si="26"/>
        <v>1</v>
      </c>
      <c r="G439" s="503">
        <f t="shared" si="27"/>
        <v>1</v>
      </c>
      <c r="H439" s="517">
        <f>'Table 4 - Asset Cashflows'!F438</f>
        <v>0</v>
      </c>
      <c r="I439" s="517">
        <f>'Table 4 - Asset Cashflows'!C438</f>
        <v>0</v>
      </c>
    </row>
    <row r="440" spans="1:9" x14ac:dyDescent="0.25">
      <c r="A440" s="43">
        <f t="shared" si="29"/>
        <v>431</v>
      </c>
      <c r="B440" s="502">
        <f>(1+_xlfn.XLOOKUP(INT(($A440-1)/12)+1,'ZC Curve'!$B$8:$B$107,'ZC Curve'!R$9:R$108,,0))^(1/12)-1</f>
        <v>0</v>
      </c>
      <c r="C440" s="502">
        <f>(1+_xlfn.XLOOKUP(INT(($A440-1)/12)+1,'ZC Curve'!$B$8:$B$107,'ZC Curve'!S$9:S$108,,0))^(1/12)-1</f>
        <v>0</v>
      </c>
      <c r="D440" s="502">
        <f>(1+_xlfn.XLOOKUP(INT(($A440-1)/12)+1,'ZC Curve'!$B$8:$B$107,'ZC Curve'!T$9:T$108,,0))^(1/12)-1</f>
        <v>0</v>
      </c>
      <c r="E440" s="503">
        <f t="shared" si="28"/>
        <v>1</v>
      </c>
      <c r="F440" s="503">
        <f t="shared" si="26"/>
        <v>1</v>
      </c>
      <c r="G440" s="503">
        <f t="shared" si="27"/>
        <v>1</v>
      </c>
      <c r="H440" s="517">
        <f>'Table 4 - Asset Cashflows'!F439</f>
        <v>0</v>
      </c>
      <c r="I440" s="517">
        <f>'Table 4 - Asset Cashflows'!C439</f>
        <v>0</v>
      </c>
    </row>
    <row r="441" spans="1:9" x14ac:dyDescent="0.25">
      <c r="A441" s="43">
        <f t="shared" si="29"/>
        <v>432</v>
      </c>
      <c r="B441" s="502">
        <f>(1+_xlfn.XLOOKUP(INT(($A441-1)/12)+1,'ZC Curve'!$B$8:$B$107,'ZC Curve'!R$9:R$108,,0))^(1/12)-1</f>
        <v>0</v>
      </c>
      <c r="C441" s="502">
        <f>(1+_xlfn.XLOOKUP(INT(($A441-1)/12)+1,'ZC Curve'!$B$8:$B$107,'ZC Curve'!S$9:S$108,,0))^(1/12)-1</f>
        <v>0</v>
      </c>
      <c r="D441" s="502">
        <f>(1+_xlfn.XLOOKUP(INT(($A441-1)/12)+1,'ZC Curve'!$B$8:$B$107,'ZC Curve'!T$9:T$108,,0))^(1/12)-1</f>
        <v>0</v>
      </c>
      <c r="E441" s="503">
        <f t="shared" si="28"/>
        <v>1</v>
      </c>
      <c r="F441" s="503">
        <f t="shared" si="26"/>
        <v>1</v>
      </c>
      <c r="G441" s="503">
        <f t="shared" si="27"/>
        <v>1</v>
      </c>
      <c r="H441" s="517">
        <f>'Table 4 - Asset Cashflows'!F440</f>
        <v>0</v>
      </c>
      <c r="I441" s="517">
        <f>'Table 4 - Asset Cashflows'!C440</f>
        <v>0</v>
      </c>
    </row>
    <row r="442" spans="1:9" x14ac:dyDescent="0.25">
      <c r="A442" s="43">
        <f t="shared" si="29"/>
        <v>433</v>
      </c>
      <c r="B442" s="502">
        <f>(1+_xlfn.XLOOKUP(INT(($A442-1)/12)+1,'ZC Curve'!$B$8:$B$107,'ZC Curve'!R$9:R$108,,0))^(1/12)-1</f>
        <v>0</v>
      </c>
      <c r="C442" s="502">
        <f>(1+_xlfn.XLOOKUP(INT(($A442-1)/12)+1,'ZC Curve'!$B$8:$B$107,'ZC Curve'!S$9:S$108,,0))^(1/12)-1</f>
        <v>0</v>
      </c>
      <c r="D442" s="502">
        <f>(1+_xlfn.XLOOKUP(INT(($A442-1)/12)+1,'ZC Curve'!$B$8:$B$107,'ZC Curve'!T$9:T$108,,0))^(1/12)-1</f>
        <v>0</v>
      </c>
      <c r="E442" s="503">
        <f t="shared" si="28"/>
        <v>1</v>
      </c>
      <c r="F442" s="503">
        <f t="shared" si="26"/>
        <v>1</v>
      </c>
      <c r="G442" s="503">
        <f t="shared" si="27"/>
        <v>1</v>
      </c>
      <c r="H442" s="517">
        <f>'Table 4 - Asset Cashflows'!F441</f>
        <v>0</v>
      </c>
      <c r="I442" s="517">
        <f>'Table 4 - Asset Cashflows'!C441</f>
        <v>0</v>
      </c>
    </row>
    <row r="443" spans="1:9" x14ac:dyDescent="0.25">
      <c r="A443" s="43">
        <f t="shared" si="29"/>
        <v>434</v>
      </c>
      <c r="B443" s="502">
        <f>(1+_xlfn.XLOOKUP(INT(($A443-1)/12)+1,'ZC Curve'!$B$8:$B$107,'ZC Curve'!R$9:R$108,,0))^(1/12)-1</f>
        <v>0</v>
      </c>
      <c r="C443" s="502">
        <f>(1+_xlfn.XLOOKUP(INT(($A443-1)/12)+1,'ZC Curve'!$B$8:$B$107,'ZC Curve'!S$9:S$108,,0))^(1/12)-1</f>
        <v>0</v>
      </c>
      <c r="D443" s="502">
        <f>(1+_xlfn.XLOOKUP(INT(($A443-1)/12)+1,'ZC Curve'!$B$8:$B$107,'ZC Curve'!T$9:T$108,,0))^(1/12)-1</f>
        <v>0</v>
      </c>
      <c r="E443" s="503">
        <f t="shared" si="28"/>
        <v>1</v>
      </c>
      <c r="F443" s="503">
        <f t="shared" si="26"/>
        <v>1</v>
      </c>
      <c r="G443" s="503">
        <f t="shared" si="27"/>
        <v>1</v>
      </c>
      <c r="H443" s="517">
        <f>'Table 4 - Asset Cashflows'!F442</f>
        <v>0</v>
      </c>
      <c r="I443" s="517">
        <f>'Table 4 - Asset Cashflows'!C442</f>
        <v>0</v>
      </c>
    </row>
    <row r="444" spans="1:9" x14ac:dyDescent="0.25">
      <c r="A444" s="43">
        <f t="shared" si="29"/>
        <v>435</v>
      </c>
      <c r="B444" s="502">
        <f>(1+_xlfn.XLOOKUP(INT(($A444-1)/12)+1,'ZC Curve'!$B$8:$B$107,'ZC Curve'!R$9:R$108,,0))^(1/12)-1</f>
        <v>0</v>
      </c>
      <c r="C444" s="502">
        <f>(1+_xlfn.XLOOKUP(INT(($A444-1)/12)+1,'ZC Curve'!$B$8:$B$107,'ZC Curve'!S$9:S$108,,0))^(1/12)-1</f>
        <v>0</v>
      </c>
      <c r="D444" s="502">
        <f>(1+_xlfn.XLOOKUP(INT(($A444-1)/12)+1,'ZC Curve'!$B$8:$B$107,'ZC Curve'!T$9:T$108,,0))^(1/12)-1</f>
        <v>0</v>
      </c>
      <c r="E444" s="503">
        <f t="shared" si="28"/>
        <v>1</v>
      </c>
      <c r="F444" s="503">
        <f t="shared" si="26"/>
        <v>1</v>
      </c>
      <c r="G444" s="503">
        <f t="shared" si="27"/>
        <v>1</v>
      </c>
      <c r="H444" s="517">
        <f>'Table 4 - Asset Cashflows'!F443</f>
        <v>0</v>
      </c>
      <c r="I444" s="517">
        <f>'Table 4 - Asset Cashflows'!C443</f>
        <v>0</v>
      </c>
    </row>
    <row r="445" spans="1:9" x14ac:dyDescent="0.25">
      <c r="A445" s="43">
        <f t="shared" si="29"/>
        <v>436</v>
      </c>
      <c r="B445" s="502">
        <f>(1+_xlfn.XLOOKUP(INT(($A445-1)/12)+1,'ZC Curve'!$B$8:$B$107,'ZC Curve'!R$9:R$108,,0))^(1/12)-1</f>
        <v>0</v>
      </c>
      <c r="C445" s="502">
        <f>(1+_xlfn.XLOOKUP(INT(($A445-1)/12)+1,'ZC Curve'!$B$8:$B$107,'ZC Curve'!S$9:S$108,,0))^(1/12)-1</f>
        <v>0</v>
      </c>
      <c r="D445" s="502">
        <f>(1+_xlfn.XLOOKUP(INT(($A445-1)/12)+1,'ZC Curve'!$B$8:$B$107,'ZC Curve'!T$9:T$108,,0))^(1/12)-1</f>
        <v>0</v>
      </c>
      <c r="E445" s="503">
        <f t="shared" si="28"/>
        <v>1</v>
      </c>
      <c r="F445" s="503">
        <f t="shared" si="26"/>
        <v>1</v>
      </c>
      <c r="G445" s="503">
        <f t="shared" si="27"/>
        <v>1</v>
      </c>
      <c r="H445" s="517">
        <f>'Table 4 - Asset Cashflows'!F444</f>
        <v>0</v>
      </c>
      <c r="I445" s="517">
        <f>'Table 4 - Asset Cashflows'!C444</f>
        <v>0</v>
      </c>
    </row>
    <row r="446" spans="1:9" x14ac:dyDescent="0.25">
      <c r="A446" s="43">
        <f t="shared" si="29"/>
        <v>437</v>
      </c>
      <c r="B446" s="502">
        <f>(1+_xlfn.XLOOKUP(INT(($A446-1)/12)+1,'ZC Curve'!$B$8:$B$107,'ZC Curve'!R$9:R$108,,0))^(1/12)-1</f>
        <v>0</v>
      </c>
      <c r="C446" s="502">
        <f>(1+_xlfn.XLOOKUP(INT(($A446-1)/12)+1,'ZC Curve'!$B$8:$B$107,'ZC Curve'!S$9:S$108,,0))^(1/12)-1</f>
        <v>0</v>
      </c>
      <c r="D446" s="502">
        <f>(1+_xlfn.XLOOKUP(INT(($A446-1)/12)+1,'ZC Curve'!$B$8:$B$107,'ZC Curve'!T$9:T$108,,0))^(1/12)-1</f>
        <v>0</v>
      </c>
      <c r="E446" s="503">
        <f t="shared" si="28"/>
        <v>1</v>
      </c>
      <c r="F446" s="503">
        <f t="shared" si="26"/>
        <v>1</v>
      </c>
      <c r="G446" s="503">
        <f t="shared" si="27"/>
        <v>1</v>
      </c>
      <c r="H446" s="517">
        <f>'Table 4 - Asset Cashflows'!F445</f>
        <v>0</v>
      </c>
      <c r="I446" s="517">
        <f>'Table 4 - Asset Cashflows'!C445</f>
        <v>0</v>
      </c>
    </row>
    <row r="447" spans="1:9" x14ac:dyDescent="0.25">
      <c r="A447" s="43">
        <f t="shared" si="29"/>
        <v>438</v>
      </c>
      <c r="B447" s="502">
        <f>(1+_xlfn.XLOOKUP(INT(($A447-1)/12)+1,'ZC Curve'!$B$8:$B$107,'ZC Curve'!R$9:R$108,,0))^(1/12)-1</f>
        <v>0</v>
      </c>
      <c r="C447" s="502">
        <f>(1+_xlfn.XLOOKUP(INT(($A447-1)/12)+1,'ZC Curve'!$B$8:$B$107,'ZC Curve'!S$9:S$108,,0))^(1/12)-1</f>
        <v>0</v>
      </c>
      <c r="D447" s="502">
        <f>(1+_xlfn.XLOOKUP(INT(($A447-1)/12)+1,'ZC Curve'!$B$8:$B$107,'ZC Curve'!T$9:T$108,,0))^(1/12)-1</f>
        <v>0</v>
      </c>
      <c r="E447" s="503">
        <f t="shared" si="28"/>
        <v>1</v>
      </c>
      <c r="F447" s="503">
        <f t="shared" si="26"/>
        <v>1</v>
      </c>
      <c r="G447" s="503">
        <f t="shared" si="27"/>
        <v>1</v>
      </c>
      <c r="H447" s="517">
        <f>'Table 4 - Asset Cashflows'!F446</f>
        <v>0</v>
      </c>
      <c r="I447" s="517">
        <f>'Table 4 - Asset Cashflows'!C446</f>
        <v>0</v>
      </c>
    </row>
    <row r="448" spans="1:9" x14ac:dyDescent="0.25">
      <c r="A448" s="43">
        <f t="shared" si="29"/>
        <v>439</v>
      </c>
      <c r="B448" s="502">
        <f>(1+_xlfn.XLOOKUP(INT(($A448-1)/12)+1,'ZC Curve'!$B$8:$B$107,'ZC Curve'!R$9:R$108,,0))^(1/12)-1</f>
        <v>0</v>
      </c>
      <c r="C448" s="502">
        <f>(1+_xlfn.XLOOKUP(INT(($A448-1)/12)+1,'ZC Curve'!$B$8:$B$107,'ZC Curve'!S$9:S$108,,0))^(1/12)-1</f>
        <v>0</v>
      </c>
      <c r="D448" s="502">
        <f>(1+_xlfn.XLOOKUP(INT(($A448-1)/12)+1,'ZC Curve'!$B$8:$B$107,'ZC Curve'!T$9:T$108,,0))^(1/12)-1</f>
        <v>0</v>
      </c>
      <c r="E448" s="503">
        <f t="shared" si="28"/>
        <v>1</v>
      </c>
      <c r="F448" s="503">
        <f t="shared" si="26"/>
        <v>1</v>
      </c>
      <c r="G448" s="503">
        <f t="shared" si="27"/>
        <v>1</v>
      </c>
      <c r="H448" s="517">
        <f>'Table 4 - Asset Cashflows'!F447</f>
        <v>0</v>
      </c>
      <c r="I448" s="517">
        <f>'Table 4 - Asset Cashflows'!C447</f>
        <v>0</v>
      </c>
    </row>
    <row r="449" spans="1:9" x14ac:dyDescent="0.25">
      <c r="A449" s="43">
        <f t="shared" si="29"/>
        <v>440</v>
      </c>
      <c r="B449" s="502">
        <f>(1+_xlfn.XLOOKUP(INT(($A449-1)/12)+1,'ZC Curve'!$B$8:$B$107,'ZC Curve'!R$9:R$108,,0))^(1/12)-1</f>
        <v>0</v>
      </c>
      <c r="C449" s="502">
        <f>(1+_xlfn.XLOOKUP(INT(($A449-1)/12)+1,'ZC Curve'!$B$8:$B$107,'ZC Curve'!S$9:S$108,,0))^(1/12)-1</f>
        <v>0</v>
      </c>
      <c r="D449" s="502">
        <f>(1+_xlfn.XLOOKUP(INT(($A449-1)/12)+1,'ZC Curve'!$B$8:$B$107,'ZC Curve'!T$9:T$108,,0))^(1/12)-1</f>
        <v>0</v>
      </c>
      <c r="E449" s="503">
        <f t="shared" si="28"/>
        <v>1</v>
      </c>
      <c r="F449" s="503">
        <f t="shared" si="26"/>
        <v>1</v>
      </c>
      <c r="G449" s="503">
        <f t="shared" si="27"/>
        <v>1</v>
      </c>
      <c r="H449" s="517">
        <f>'Table 4 - Asset Cashflows'!F448</f>
        <v>0</v>
      </c>
      <c r="I449" s="517">
        <f>'Table 4 - Asset Cashflows'!C448</f>
        <v>0</v>
      </c>
    </row>
    <row r="450" spans="1:9" x14ac:dyDescent="0.25">
      <c r="A450" s="43">
        <f t="shared" si="29"/>
        <v>441</v>
      </c>
      <c r="B450" s="502">
        <f>(1+_xlfn.XLOOKUP(INT(($A450-1)/12)+1,'ZC Curve'!$B$8:$B$107,'ZC Curve'!R$9:R$108,,0))^(1/12)-1</f>
        <v>0</v>
      </c>
      <c r="C450" s="502">
        <f>(1+_xlfn.XLOOKUP(INT(($A450-1)/12)+1,'ZC Curve'!$B$8:$B$107,'ZC Curve'!S$9:S$108,,0))^(1/12)-1</f>
        <v>0</v>
      </c>
      <c r="D450" s="502">
        <f>(1+_xlfn.XLOOKUP(INT(($A450-1)/12)+1,'ZC Curve'!$B$8:$B$107,'ZC Curve'!T$9:T$108,,0))^(1/12)-1</f>
        <v>0</v>
      </c>
      <c r="E450" s="503">
        <f t="shared" si="28"/>
        <v>1</v>
      </c>
      <c r="F450" s="503">
        <f t="shared" si="26"/>
        <v>1</v>
      </c>
      <c r="G450" s="503">
        <f t="shared" si="27"/>
        <v>1</v>
      </c>
      <c r="H450" s="517">
        <f>'Table 4 - Asset Cashflows'!F449</f>
        <v>0</v>
      </c>
      <c r="I450" s="517">
        <f>'Table 4 - Asset Cashflows'!C449</f>
        <v>0</v>
      </c>
    </row>
    <row r="451" spans="1:9" x14ac:dyDescent="0.25">
      <c r="A451" s="43">
        <f t="shared" si="29"/>
        <v>442</v>
      </c>
      <c r="B451" s="502">
        <f>(1+_xlfn.XLOOKUP(INT(($A451-1)/12)+1,'ZC Curve'!$B$8:$B$107,'ZC Curve'!R$9:R$108,,0))^(1/12)-1</f>
        <v>0</v>
      </c>
      <c r="C451" s="502">
        <f>(1+_xlfn.XLOOKUP(INT(($A451-1)/12)+1,'ZC Curve'!$B$8:$B$107,'ZC Curve'!S$9:S$108,,0))^(1/12)-1</f>
        <v>0</v>
      </c>
      <c r="D451" s="502">
        <f>(1+_xlfn.XLOOKUP(INT(($A451-1)/12)+1,'ZC Curve'!$B$8:$B$107,'ZC Curve'!T$9:T$108,,0))^(1/12)-1</f>
        <v>0</v>
      </c>
      <c r="E451" s="503">
        <f t="shared" si="28"/>
        <v>1</v>
      </c>
      <c r="F451" s="503">
        <f t="shared" si="26"/>
        <v>1</v>
      </c>
      <c r="G451" s="503">
        <f t="shared" si="27"/>
        <v>1</v>
      </c>
      <c r="H451" s="517">
        <f>'Table 4 - Asset Cashflows'!F450</f>
        <v>0</v>
      </c>
      <c r="I451" s="517">
        <f>'Table 4 - Asset Cashflows'!C450</f>
        <v>0</v>
      </c>
    </row>
    <row r="452" spans="1:9" x14ac:dyDescent="0.25">
      <c r="A452" s="43">
        <f t="shared" si="29"/>
        <v>443</v>
      </c>
      <c r="B452" s="502">
        <f>(1+_xlfn.XLOOKUP(INT(($A452-1)/12)+1,'ZC Curve'!$B$8:$B$107,'ZC Curve'!R$9:R$108,,0))^(1/12)-1</f>
        <v>0</v>
      </c>
      <c r="C452" s="502">
        <f>(1+_xlfn.XLOOKUP(INT(($A452-1)/12)+1,'ZC Curve'!$B$8:$B$107,'ZC Curve'!S$9:S$108,,0))^(1/12)-1</f>
        <v>0</v>
      </c>
      <c r="D452" s="502">
        <f>(1+_xlfn.XLOOKUP(INT(($A452-1)/12)+1,'ZC Curve'!$B$8:$B$107,'ZC Curve'!T$9:T$108,,0))^(1/12)-1</f>
        <v>0</v>
      </c>
      <c r="E452" s="503">
        <f t="shared" si="28"/>
        <v>1</v>
      </c>
      <c r="F452" s="503">
        <f t="shared" si="26"/>
        <v>1</v>
      </c>
      <c r="G452" s="503">
        <f t="shared" si="27"/>
        <v>1</v>
      </c>
      <c r="H452" s="517">
        <f>'Table 4 - Asset Cashflows'!F451</f>
        <v>0</v>
      </c>
      <c r="I452" s="517">
        <f>'Table 4 - Asset Cashflows'!C451</f>
        <v>0</v>
      </c>
    </row>
    <row r="453" spans="1:9" x14ac:dyDescent="0.25">
      <c r="A453" s="43">
        <f t="shared" si="29"/>
        <v>444</v>
      </c>
      <c r="B453" s="502">
        <f>(1+_xlfn.XLOOKUP(INT(($A453-1)/12)+1,'ZC Curve'!$B$8:$B$107,'ZC Curve'!R$9:R$108,,0))^(1/12)-1</f>
        <v>0</v>
      </c>
      <c r="C453" s="502">
        <f>(1+_xlfn.XLOOKUP(INT(($A453-1)/12)+1,'ZC Curve'!$B$8:$B$107,'ZC Curve'!S$9:S$108,,0))^(1/12)-1</f>
        <v>0</v>
      </c>
      <c r="D453" s="502">
        <f>(1+_xlfn.XLOOKUP(INT(($A453-1)/12)+1,'ZC Curve'!$B$8:$B$107,'ZC Curve'!T$9:T$108,,0))^(1/12)-1</f>
        <v>0</v>
      </c>
      <c r="E453" s="503">
        <f t="shared" si="28"/>
        <v>1</v>
      </c>
      <c r="F453" s="503">
        <f t="shared" si="26"/>
        <v>1</v>
      </c>
      <c r="G453" s="503">
        <f t="shared" si="27"/>
        <v>1</v>
      </c>
      <c r="H453" s="517">
        <f>'Table 4 - Asset Cashflows'!F452</f>
        <v>0</v>
      </c>
      <c r="I453" s="517">
        <f>'Table 4 - Asset Cashflows'!C452</f>
        <v>0</v>
      </c>
    </row>
    <row r="454" spans="1:9" x14ac:dyDescent="0.25">
      <c r="A454" s="43">
        <f t="shared" si="29"/>
        <v>445</v>
      </c>
      <c r="B454" s="502">
        <f>(1+_xlfn.XLOOKUP(INT(($A454-1)/12)+1,'ZC Curve'!$B$8:$B$107,'ZC Curve'!R$9:R$108,,0))^(1/12)-1</f>
        <v>0</v>
      </c>
      <c r="C454" s="502">
        <f>(1+_xlfn.XLOOKUP(INT(($A454-1)/12)+1,'ZC Curve'!$B$8:$B$107,'ZC Curve'!S$9:S$108,,0))^(1/12)-1</f>
        <v>0</v>
      </c>
      <c r="D454" s="502">
        <f>(1+_xlfn.XLOOKUP(INT(($A454-1)/12)+1,'ZC Curve'!$B$8:$B$107,'ZC Curve'!T$9:T$108,,0))^(1/12)-1</f>
        <v>0</v>
      </c>
      <c r="E454" s="503">
        <f t="shared" si="28"/>
        <v>1</v>
      </c>
      <c r="F454" s="503">
        <f t="shared" si="26"/>
        <v>1</v>
      </c>
      <c r="G454" s="503">
        <f t="shared" si="27"/>
        <v>1</v>
      </c>
      <c r="H454" s="517">
        <f>'Table 4 - Asset Cashflows'!F453</f>
        <v>0</v>
      </c>
      <c r="I454" s="517">
        <f>'Table 4 - Asset Cashflows'!C453</f>
        <v>0</v>
      </c>
    </row>
    <row r="455" spans="1:9" x14ac:dyDescent="0.25">
      <c r="A455" s="43">
        <f t="shared" si="29"/>
        <v>446</v>
      </c>
      <c r="B455" s="502">
        <f>(1+_xlfn.XLOOKUP(INT(($A455-1)/12)+1,'ZC Curve'!$B$8:$B$107,'ZC Curve'!R$9:R$108,,0))^(1/12)-1</f>
        <v>0</v>
      </c>
      <c r="C455" s="502">
        <f>(1+_xlfn.XLOOKUP(INT(($A455-1)/12)+1,'ZC Curve'!$B$8:$B$107,'ZC Curve'!S$9:S$108,,0))^(1/12)-1</f>
        <v>0</v>
      </c>
      <c r="D455" s="502">
        <f>(1+_xlfn.XLOOKUP(INT(($A455-1)/12)+1,'ZC Curve'!$B$8:$B$107,'ZC Curve'!T$9:T$108,,0))^(1/12)-1</f>
        <v>0</v>
      </c>
      <c r="E455" s="503">
        <f t="shared" si="28"/>
        <v>1</v>
      </c>
      <c r="F455" s="503">
        <f t="shared" si="26"/>
        <v>1</v>
      </c>
      <c r="G455" s="503">
        <f t="shared" si="27"/>
        <v>1</v>
      </c>
      <c r="H455" s="517">
        <f>'Table 4 - Asset Cashflows'!F454</f>
        <v>0</v>
      </c>
      <c r="I455" s="517">
        <f>'Table 4 - Asset Cashflows'!C454</f>
        <v>0</v>
      </c>
    </row>
    <row r="456" spans="1:9" x14ac:dyDescent="0.25">
      <c r="A456" s="43">
        <f t="shared" si="29"/>
        <v>447</v>
      </c>
      <c r="B456" s="502">
        <f>(1+_xlfn.XLOOKUP(INT(($A456-1)/12)+1,'ZC Curve'!$B$8:$B$107,'ZC Curve'!R$9:R$108,,0))^(1/12)-1</f>
        <v>0</v>
      </c>
      <c r="C456" s="502">
        <f>(1+_xlfn.XLOOKUP(INT(($A456-1)/12)+1,'ZC Curve'!$B$8:$B$107,'ZC Curve'!S$9:S$108,,0))^(1/12)-1</f>
        <v>0</v>
      </c>
      <c r="D456" s="502">
        <f>(1+_xlfn.XLOOKUP(INT(($A456-1)/12)+1,'ZC Curve'!$B$8:$B$107,'ZC Curve'!T$9:T$108,,0))^(1/12)-1</f>
        <v>0</v>
      </c>
      <c r="E456" s="503">
        <f t="shared" si="28"/>
        <v>1</v>
      </c>
      <c r="F456" s="503">
        <f t="shared" si="26"/>
        <v>1</v>
      </c>
      <c r="G456" s="503">
        <f t="shared" si="27"/>
        <v>1</v>
      </c>
      <c r="H456" s="517">
        <f>'Table 4 - Asset Cashflows'!F455</f>
        <v>0</v>
      </c>
      <c r="I456" s="517">
        <f>'Table 4 - Asset Cashflows'!C455</f>
        <v>0</v>
      </c>
    </row>
    <row r="457" spans="1:9" x14ac:dyDescent="0.25">
      <c r="A457" s="43">
        <f t="shared" si="29"/>
        <v>448</v>
      </c>
      <c r="B457" s="502">
        <f>(1+_xlfn.XLOOKUP(INT(($A457-1)/12)+1,'ZC Curve'!$B$8:$B$107,'ZC Curve'!R$9:R$108,,0))^(1/12)-1</f>
        <v>0</v>
      </c>
      <c r="C457" s="502">
        <f>(1+_xlfn.XLOOKUP(INT(($A457-1)/12)+1,'ZC Curve'!$B$8:$B$107,'ZC Curve'!S$9:S$108,,0))^(1/12)-1</f>
        <v>0</v>
      </c>
      <c r="D457" s="502">
        <f>(1+_xlfn.XLOOKUP(INT(($A457-1)/12)+1,'ZC Curve'!$B$8:$B$107,'ZC Curve'!T$9:T$108,,0))^(1/12)-1</f>
        <v>0</v>
      </c>
      <c r="E457" s="503">
        <f t="shared" si="28"/>
        <v>1</v>
      </c>
      <c r="F457" s="503">
        <f t="shared" si="26"/>
        <v>1</v>
      </c>
      <c r="G457" s="503">
        <f t="shared" si="27"/>
        <v>1</v>
      </c>
      <c r="H457" s="517">
        <f>'Table 4 - Asset Cashflows'!F456</f>
        <v>0</v>
      </c>
      <c r="I457" s="517">
        <f>'Table 4 - Asset Cashflows'!C456</f>
        <v>0</v>
      </c>
    </row>
    <row r="458" spans="1:9" x14ac:dyDescent="0.25">
      <c r="A458" s="43">
        <f t="shared" si="29"/>
        <v>449</v>
      </c>
      <c r="B458" s="502">
        <f>(1+_xlfn.XLOOKUP(INT(($A458-1)/12)+1,'ZC Curve'!$B$8:$B$107,'ZC Curve'!R$9:R$108,,0))^(1/12)-1</f>
        <v>0</v>
      </c>
      <c r="C458" s="502">
        <f>(1+_xlfn.XLOOKUP(INT(($A458-1)/12)+1,'ZC Curve'!$B$8:$B$107,'ZC Curve'!S$9:S$108,,0))^(1/12)-1</f>
        <v>0</v>
      </c>
      <c r="D458" s="502">
        <f>(1+_xlfn.XLOOKUP(INT(($A458-1)/12)+1,'ZC Curve'!$B$8:$B$107,'ZC Curve'!T$9:T$108,,0))^(1/12)-1</f>
        <v>0</v>
      </c>
      <c r="E458" s="503">
        <f t="shared" si="28"/>
        <v>1</v>
      </c>
      <c r="F458" s="503">
        <f t="shared" si="26"/>
        <v>1</v>
      </c>
      <c r="G458" s="503">
        <f t="shared" si="27"/>
        <v>1</v>
      </c>
      <c r="H458" s="517">
        <f>'Table 4 - Asset Cashflows'!F457</f>
        <v>0</v>
      </c>
      <c r="I458" s="517">
        <f>'Table 4 - Asset Cashflows'!C457</f>
        <v>0</v>
      </c>
    </row>
    <row r="459" spans="1:9" x14ac:dyDescent="0.25">
      <c r="A459" s="43">
        <f t="shared" si="29"/>
        <v>450</v>
      </c>
      <c r="B459" s="502">
        <f>(1+_xlfn.XLOOKUP(INT(($A459-1)/12)+1,'ZC Curve'!$B$8:$B$107,'ZC Curve'!R$9:R$108,,0))^(1/12)-1</f>
        <v>0</v>
      </c>
      <c r="C459" s="502">
        <f>(1+_xlfn.XLOOKUP(INT(($A459-1)/12)+1,'ZC Curve'!$B$8:$B$107,'ZC Curve'!S$9:S$108,,0))^(1/12)-1</f>
        <v>0</v>
      </c>
      <c r="D459" s="502">
        <f>(1+_xlfn.XLOOKUP(INT(($A459-1)/12)+1,'ZC Curve'!$B$8:$B$107,'ZC Curve'!T$9:T$108,,0))^(1/12)-1</f>
        <v>0</v>
      </c>
      <c r="E459" s="503">
        <f t="shared" si="28"/>
        <v>1</v>
      </c>
      <c r="F459" s="503">
        <f t="shared" ref="F459:F488" si="30">F458/(1+C459)</f>
        <v>1</v>
      </c>
      <c r="G459" s="503">
        <f t="shared" ref="G459:G488" si="31">G458/(1+D459)</f>
        <v>1</v>
      </c>
      <c r="H459" s="517">
        <f>'Table 4 - Asset Cashflows'!F458</f>
        <v>0</v>
      </c>
      <c r="I459" s="517">
        <f>'Table 4 - Asset Cashflows'!C458</f>
        <v>0</v>
      </c>
    </row>
    <row r="460" spans="1:9" x14ac:dyDescent="0.25">
      <c r="A460" s="43">
        <f t="shared" si="29"/>
        <v>451</v>
      </c>
      <c r="B460" s="502">
        <f>(1+_xlfn.XLOOKUP(INT(($A460-1)/12)+1,'ZC Curve'!$B$8:$B$107,'ZC Curve'!R$9:R$108,,0))^(1/12)-1</f>
        <v>0</v>
      </c>
      <c r="C460" s="502">
        <f>(1+_xlfn.XLOOKUP(INT(($A460-1)/12)+1,'ZC Curve'!$B$8:$B$107,'ZC Curve'!S$9:S$108,,0))^(1/12)-1</f>
        <v>0</v>
      </c>
      <c r="D460" s="502">
        <f>(1+_xlfn.XLOOKUP(INT(($A460-1)/12)+1,'ZC Curve'!$B$8:$B$107,'ZC Curve'!T$9:T$108,,0))^(1/12)-1</f>
        <v>0</v>
      </c>
      <c r="E460" s="503">
        <f t="shared" ref="E460:E488" si="32">E459/(1+B460)</f>
        <v>1</v>
      </c>
      <c r="F460" s="503">
        <f t="shared" si="30"/>
        <v>1</v>
      </c>
      <c r="G460" s="503">
        <f t="shared" si="31"/>
        <v>1</v>
      </c>
      <c r="H460" s="517">
        <f>'Table 4 - Asset Cashflows'!F459</f>
        <v>0</v>
      </c>
      <c r="I460" s="517">
        <f>'Table 4 - Asset Cashflows'!C459</f>
        <v>0</v>
      </c>
    </row>
    <row r="461" spans="1:9" x14ac:dyDescent="0.25">
      <c r="A461" s="43">
        <f t="shared" si="29"/>
        <v>452</v>
      </c>
      <c r="B461" s="502">
        <f>(1+_xlfn.XLOOKUP(INT(($A461-1)/12)+1,'ZC Curve'!$B$8:$B$107,'ZC Curve'!R$9:R$108,,0))^(1/12)-1</f>
        <v>0</v>
      </c>
      <c r="C461" s="502">
        <f>(1+_xlfn.XLOOKUP(INT(($A461-1)/12)+1,'ZC Curve'!$B$8:$B$107,'ZC Curve'!S$9:S$108,,0))^(1/12)-1</f>
        <v>0</v>
      </c>
      <c r="D461" s="502">
        <f>(1+_xlfn.XLOOKUP(INT(($A461-1)/12)+1,'ZC Curve'!$B$8:$B$107,'ZC Curve'!T$9:T$108,,0))^(1/12)-1</f>
        <v>0</v>
      </c>
      <c r="E461" s="503">
        <f t="shared" si="32"/>
        <v>1</v>
      </c>
      <c r="F461" s="503">
        <f t="shared" si="30"/>
        <v>1</v>
      </c>
      <c r="G461" s="503">
        <f t="shared" si="31"/>
        <v>1</v>
      </c>
      <c r="H461" s="517">
        <f>'Table 4 - Asset Cashflows'!F460</f>
        <v>0</v>
      </c>
      <c r="I461" s="517">
        <f>'Table 4 - Asset Cashflows'!C460</f>
        <v>0</v>
      </c>
    </row>
    <row r="462" spans="1:9" x14ac:dyDescent="0.25">
      <c r="A462" s="43">
        <f t="shared" si="29"/>
        <v>453</v>
      </c>
      <c r="B462" s="502">
        <f>(1+_xlfn.XLOOKUP(INT(($A462-1)/12)+1,'ZC Curve'!$B$8:$B$107,'ZC Curve'!R$9:R$108,,0))^(1/12)-1</f>
        <v>0</v>
      </c>
      <c r="C462" s="502">
        <f>(1+_xlfn.XLOOKUP(INT(($A462-1)/12)+1,'ZC Curve'!$B$8:$B$107,'ZC Curve'!S$9:S$108,,0))^(1/12)-1</f>
        <v>0</v>
      </c>
      <c r="D462" s="502">
        <f>(1+_xlfn.XLOOKUP(INT(($A462-1)/12)+1,'ZC Curve'!$B$8:$B$107,'ZC Curve'!T$9:T$108,,0))^(1/12)-1</f>
        <v>0</v>
      </c>
      <c r="E462" s="503">
        <f t="shared" si="32"/>
        <v>1</v>
      </c>
      <c r="F462" s="503">
        <f t="shared" si="30"/>
        <v>1</v>
      </c>
      <c r="G462" s="503">
        <f t="shared" si="31"/>
        <v>1</v>
      </c>
      <c r="H462" s="517">
        <f>'Table 4 - Asset Cashflows'!F461</f>
        <v>0</v>
      </c>
      <c r="I462" s="517">
        <f>'Table 4 - Asset Cashflows'!C461</f>
        <v>0</v>
      </c>
    </row>
    <row r="463" spans="1:9" x14ac:dyDescent="0.25">
      <c r="A463" s="43">
        <f t="shared" si="29"/>
        <v>454</v>
      </c>
      <c r="B463" s="502">
        <f>(1+_xlfn.XLOOKUP(INT(($A463-1)/12)+1,'ZC Curve'!$B$8:$B$107,'ZC Curve'!R$9:R$108,,0))^(1/12)-1</f>
        <v>0</v>
      </c>
      <c r="C463" s="502">
        <f>(1+_xlfn.XLOOKUP(INT(($A463-1)/12)+1,'ZC Curve'!$B$8:$B$107,'ZC Curve'!S$9:S$108,,0))^(1/12)-1</f>
        <v>0</v>
      </c>
      <c r="D463" s="502">
        <f>(1+_xlfn.XLOOKUP(INT(($A463-1)/12)+1,'ZC Curve'!$B$8:$B$107,'ZC Curve'!T$9:T$108,,0))^(1/12)-1</f>
        <v>0</v>
      </c>
      <c r="E463" s="503">
        <f t="shared" si="32"/>
        <v>1</v>
      </c>
      <c r="F463" s="503">
        <f t="shared" si="30"/>
        <v>1</v>
      </c>
      <c r="G463" s="503">
        <f t="shared" si="31"/>
        <v>1</v>
      </c>
      <c r="H463" s="517">
        <f>'Table 4 - Asset Cashflows'!F462</f>
        <v>0</v>
      </c>
      <c r="I463" s="517">
        <f>'Table 4 - Asset Cashflows'!C462</f>
        <v>0</v>
      </c>
    </row>
    <row r="464" spans="1:9" x14ac:dyDescent="0.25">
      <c r="A464" s="43">
        <f t="shared" si="29"/>
        <v>455</v>
      </c>
      <c r="B464" s="502">
        <f>(1+_xlfn.XLOOKUP(INT(($A464-1)/12)+1,'ZC Curve'!$B$8:$B$107,'ZC Curve'!R$9:R$108,,0))^(1/12)-1</f>
        <v>0</v>
      </c>
      <c r="C464" s="502">
        <f>(1+_xlfn.XLOOKUP(INT(($A464-1)/12)+1,'ZC Curve'!$B$8:$B$107,'ZC Curve'!S$9:S$108,,0))^(1/12)-1</f>
        <v>0</v>
      </c>
      <c r="D464" s="502">
        <f>(1+_xlfn.XLOOKUP(INT(($A464-1)/12)+1,'ZC Curve'!$B$8:$B$107,'ZC Curve'!T$9:T$108,,0))^(1/12)-1</f>
        <v>0</v>
      </c>
      <c r="E464" s="503">
        <f t="shared" si="32"/>
        <v>1</v>
      </c>
      <c r="F464" s="503">
        <f t="shared" si="30"/>
        <v>1</v>
      </c>
      <c r="G464" s="503">
        <f t="shared" si="31"/>
        <v>1</v>
      </c>
      <c r="H464" s="517">
        <f>'Table 4 - Asset Cashflows'!F463</f>
        <v>0</v>
      </c>
      <c r="I464" s="517">
        <f>'Table 4 - Asset Cashflows'!C463</f>
        <v>0</v>
      </c>
    </row>
    <row r="465" spans="1:9" x14ac:dyDescent="0.25">
      <c r="A465" s="43">
        <f t="shared" si="29"/>
        <v>456</v>
      </c>
      <c r="B465" s="502">
        <f>(1+_xlfn.XLOOKUP(INT(($A465-1)/12)+1,'ZC Curve'!$B$8:$B$107,'ZC Curve'!R$9:R$108,,0))^(1/12)-1</f>
        <v>0</v>
      </c>
      <c r="C465" s="502">
        <f>(1+_xlfn.XLOOKUP(INT(($A465-1)/12)+1,'ZC Curve'!$B$8:$B$107,'ZC Curve'!S$9:S$108,,0))^(1/12)-1</f>
        <v>0</v>
      </c>
      <c r="D465" s="502">
        <f>(1+_xlfn.XLOOKUP(INT(($A465-1)/12)+1,'ZC Curve'!$B$8:$B$107,'ZC Curve'!T$9:T$108,,0))^(1/12)-1</f>
        <v>0</v>
      </c>
      <c r="E465" s="503">
        <f t="shared" si="32"/>
        <v>1</v>
      </c>
      <c r="F465" s="503">
        <f t="shared" si="30"/>
        <v>1</v>
      </c>
      <c r="G465" s="503">
        <f t="shared" si="31"/>
        <v>1</v>
      </c>
      <c r="H465" s="517">
        <f>'Table 4 - Asset Cashflows'!F464</f>
        <v>0</v>
      </c>
      <c r="I465" s="517">
        <f>'Table 4 - Asset Cashflows'!C464</f>
        <v>0</v>
      </c>
    </row>
    <row r="466" spans="1:9" x14ac:dyDescent="0.25">
      <c r="A466" s="43">
        <f t="shared" si="29"/>
        <v>457</v>
      </c>
      <c r="B466" s="502">
        <f>(1+_xlfn.XLOOKUP(INT(($A466-1)/12)+1,'ZC Curve'!$B$8:$B$107,'ZC Curve'!R$9:R$108,,0))^(1/12)-1</f>
        <v>0</v>
      </c>
      <c r="C466" s="502">
        <f>(1+_xlfn.XLOOKUP(INT(($A466-1)/12)+1,'ZC Curve'!$B$8:$B$107,'ZC Curve'!S$9:S$108,,0))^(1/12)-1</f>
        <v>0</v>
      </c>
      <c r="D466" s="502">
        <f>(1+_xlfn.XLOOKUP(INT(($A466-1)/12)+1,'ZC Curve'!$B$8:$B$107,'ZC Curve'!T$9:T$108,,0))^(1/12)-1</f>
        <v>0</v>
      </c>
      <c r="E466" s="503">
        <f t="shared" si="32"/>
        <v>1</v>
      </c>
      <c r="F466" s="503">
        <f t="shared" si="30"/>
        <v>1</v>
      </c>
      <c r="G466" s="503">
        <f t="shared" si="31"/>
        <v>1</v>
      </c>
      <c r="H466" s="517">
        <f>'Table 4 - Asset Cashflows'!F465</f>
        <v>0</v>
      </c>
      <c r="I466" s="517">
        <f>'Table 4 - Asset Cashflows'!C465</f>
        <v>0</v>
      </c>
    </row>
    <row r="467" spans="1:9" x14ac:dyDescent="0.25">
      <c r="A467" s="43">
        <f t="shared" si="29"/>
        <v>458</v>
      </c>
      <c r="B467" s="502">
        <f>(1+_xlfn.XLOOKUP(INT(($A467-1)/12)+1,'ZC Curve'!$B$8:$B$107,'ZC Curve'!R$9:R$108,,0))^(1/12)-1</f>
        <v>0</v>
      </c>
      <c r="C467" s="502">
        <f>(1+_xlfn.XLOOKUP(INT(($A467-1)/12)+1,'ZC Curve'!$B$8:$B$107,'ZC Curve'!S$9:S$108,,0))^(1/12)-1</f>
        <v>0</v>
      </c>
      <c r="D467" s="502">
        <f>(1+_xlfn.XLOOKUP(INT(($A467-1)/12)+1,'ZC Curve'!$B$8:$B$107,'ZC Curve'!T$9:T$108,,0))^(1/12)-1</f>
        <v>0</v>
      </c>
      <c r="E467" s="503">
        <f t="shared" si="32"/>
        <v>1</v>
      </c>
      <c r="F467" s="503">
        <f t="shared" si="30"/>
        <v>1</v>
      </c>
      <c r="G467" s="503">
        <f t="shared" si="31"/>
        <v>1</v>
      </c>
      <c r="H467" s="517">
        <f>'Table 4 - Asset Cashflows'!F466</f>
        <v>0</v>
      </c>
      <c r="I467" s="517">
        <f>'Table 4 - Asset Cashflows'!C466</f>
        <v>0</v>
      </c>
    </row>
    <row r="468" spans="1:9" x14ac:dyDescent="0.25">
      <c r="A468" s="43">
        <f t="shared" si="29"/>
        <v>459</v>
      </c>
      <c r="B468" s="502">
        <f>(1+_xlfn.XLOOKUP(INT(($A468-1)/12)+1,'ZC Curve'!$B$8:$B$107,'ZC Curve'!R$9:R$108,,0))^(1/12)-1</f>
        <v>0</v>
      </c>
      <c r="C468" s="502">
        <f>(1+_xlfn.XLOOKUP(INT(($A468-1)/12)+1,'ZC Curve'!$B$8:$B$107,'ZC Curve'!S$9:S$108,,0))^(1/12)-1</f>
        <v>0</v>
      </c>
      <c r="D468" s="502">
        <f>(1+_xlfn.XLOOKUP(INT(($A468-1)/12)+1,'ZC Curve'!$B$8:$B$107,'ZC Curve'!T$9:T$108,,0))^(1/12)-1</f>
        <v>0</v>
      </c>
      <c r="E468" s="503">
        <f t="shared" si="32"/>
        <v>1</v>
      </c>
      <c r="F468" s="503">
        <f t="shared" si="30"/>
        <v>1</v>
      </c>
      <c r="G468" s="503">
        <f t="shared" si="31"/>
        <v>1</v>
      </c>
      <c r="H468" s="517">
        <f>'Table 4 - Asset Cashflows'!F467</f>
        <v>0</v>
      </c>
      <c r="I468" s="517">
        <f>'Table 4 - Asset Cashflows'!C467</f>
        <v>0</v>
      </c>
    </row>
    <row r="469" spans="1:9" x14ac:dyDescent="0.25">
      <c r="A469" s="43">
        <f t="shared" si="29"/>
        <v>460</v>
      </c>
      <c r="B469" s="502">
        <f>(1+_xlfn.XLOOKUP(INT(($A469-1)/12)+1,'ZC Curve'!$B$8:$B$107,'ZC Curve'!R$9:R$108,,0))^(1/12)-1</f>
        <v>0</v>
      </c>
      <c r="C469" s="502">
        <f>(1+_xlfn.XLOOKUP(INT(($A469-1)/12)+1,'ZC Curve'!$B$8:$B$107,'ZC Curve'!S$9:S$108,,0))^(1/12)-1</f>
        <v>0</v>
      </c>
      <c r="D469" s="502">
        <f>(1+_xlfn.XLOOKUP(INT(($A469-1)/12)+1,'ZC Curve'!$B$8:$B$107,'ZC Curve'!T$9:T$108,,0))^(1/12)-1</f>
        <v>0</v>
      </c>
      <c r="E469" s="503">
        <f t="shared" si="32"/>
        <v>1</v>
      </c>
      <c r="F469" s="503">
        <f t="shared" si="30"/>
        <v>1</v>
      </c>
      <c r="G469" s="503">
        <f t="shared" si="31"/>
        <v>1</v>
      </c>
      <c r="H469" s="517">
        <f>'Table 4 - Asset Cashflows'!F468</f>
        <v>0</v>
      </c>
      <c r="I469" s="517">
        <f>'Table 4 - Asset Cashflows'!C468</f>
        <v>0</v>
      </c>
    </row>
    <row r="470" spans="1:9" x14ac:dyDescent="0.25">
      <c r="A470" s="43">
        <f t="shared" si="29"/>
        <v>461</v>
      </c>
      <c r="B470" s="502">
        <f>(1+_xlfn.XLOOKUP(INT(($A470-1)/12)+1,'ZC Curve'!$B$8:$B$107,'ZC Curve'!R$9:R$108,,0))^(1/12)-1</f>
        <v>0</v>
      </c>
      <c r="C470" s="502">
        <f>(1+_xlfn.XLOOKUP(INT(($A470-1)/12)+1,'ZC Curve'!$B$8:$B$107,'ZC Curve'!S$9:S$108,,0))^(1/12)-1</f>
        <v>0</v>
      </c>
      <c r="D470" s="502">
        <f>(1+_xlfn.XLOOKUP(INT(($A470-1)/12)+1,'ZC Curve'!$B$8:$B$107,'ZC Curve'!T$9:T$108,,0))^(1/12)-1</f>
        <v>0</v>
      </c>
      <c r="E470" s="503">
        <f t="shared" si="32"/>
        <v>1</v>
      </c>
      <c r="F470" s="503">
        <f t="shared" si="30"/>
        <v>1</v>
      </c>
      <c r="G470" s="503">
        <f t="shared" si="31"/>
        <v>1</v>
      </c>
      <c r="H470" s="517">
        <f>'Table 4 - Asset Cashflows'!F469</f>
        <v>0</v>
      </c>
      <c r="I470" s="517">
        <f>'Table 4 - Asset Cashflows'!C469</f>
        <v>0</v>
      </c>
    </row>
    <row r="471" spans="1:9" x14ac:dyDescent="0.25">
      <c r="A471" s="43">
        <f t="shared" ref="A471:A488" si="33">A470+1</f>
        <v>462</v>
      </c>
      <c r="B471" s="502">
        <f>(1+_xlfn.XLOOKUP(INT(($A471-1)/12)+1,'ZC Curve'!$B$8:$B$107,'ZC Curve'!R$9:R$108,,0))^(1/12)-1</f>
        <v>0</v>
      </c>
      <c r="C471" s="502">
        <f>(1+_xlfn.XLOOKUP(INT(($A471-1)/12)+1,'ZC Curve'!$B$8:$B$107,'ZC Curve'!S$9:S$108,,0))^(1/12)-1</f>
        <v>0</v>
      </c>
      <c r="D471" s="502">
        <f>(1+_xlfn.XLOOKUP(INT(($A471-1)/12)+1,'ZC Curve'!$B$8:$B$107,'ZC Curve'!T$9:T$108,,0))^(1/12)-1</f>
        <v>0</v>
      </c>
      <c r="E471" s="503">
        <f t="shared" si="32"/>
        <v>1</v>
      </c>
      <c r="F471" s="503">
        <f t="shared" si="30"/>
        <v>1</v>
      </c>
      <c r="G471" s="503">
        <f t="shared" si="31"/>
        <v>1</v>
      </c>
      <c r="H471" s="517">
        <f>'Table 4 - Asset Cashflows'!F470</f>
        <v>0</v>
      </c>
      <c r="I471" s="517">
        <f>'Table 4 - Asset Cashflows'!C470</f>
        <v>0</v>
      </c>
    </row>
    <row r="472" spans="1:9" x14ac:dyDescent="0.25">
      <c r="A472" s="43">
        <f t="shared" si="33"/>
        <v>463</v>
      </c>
      <c r="B472" s="502">
        <f>(1+_xlfn.XLOOKUP(INT(($A472-1)/12)+1,'ZC Curve'!$B$8:$B$107,'ZC Curve'!R$9:R$108,,0))^(1/12)-1</f>
        <v>0</v>
      </c>
      <c r="C472" s="502">
        <f>(1+_xlfn.XLOOKUP(INT(($A472-1)/12)+1,'ZC Curve'!$B$8:$B$107,'ZC Curve'!S$9:S$108,,0))^(1/12)-1</f>
        <v>0</v>
      </c>
      <c r="D472" s="502">
        <f>(1+_xlfn.XLOOKUP(INT(($A472-1)/12)+1,'ZC Curve'!$B$8:$B$107,'ZC Curve'!T$9:T$108,,0))^(1/12)-1</f>
        <v>0</v>
      </c>
      <c r="E472" s="503">
        <f t="shared" si="32"/>
        <v>1</v>
      </c>
      <c r="F472" s="503">
        <f t="shared" si="30"/>
        <v>1</v>
      </c>
      <c r="G472" s="503">
        <f t="shared" si="31"/>
        <v>1</v>
      </c>
      <c r="H472" s="517">
        <f>'Table 4 - Asset Cashflows'!F471</f>
        <v>0</v>
      </c>
      <c r="I472" s="517">
        <f>'Table 4 - Asset Cashflows'!C471</f>
        <v>0</v>
      </c>
    </row>
    <row r="473" spans="1:9" x14ac:dyDescent="0.25">
      <c r="A473" s="43">
        <f t="shared" si="33"/>
        <v>464</v>
      </c>
      <c r="B473" s="502">
        <f>(1+_xlfn.XLOOKUP(INT(($A473-1)/12)+1,'ZC Curve'!$B$8:$B$107,'ZC Curve'!R$9:R$108,,0))^(1/12)-1</f>
        <v>0</v>
      </c>
      <c r="C473" s="502">
        <f>(1+_xlfn.XLOOKUP(INT(($A473-1)/12)+1,'ZC Curve'!$B$8:$B$107,'ZC Curve'!S$9:S$108,,0))^(1/12)-1</f>
        <v>0</v>
      </c>
      <c r="D473" s="502">
        <f>(1+_xlfn.XLOOKUP(INT(($A473-1)/12)+1,'ZC Curve'!$B$8:$B$107,'ZC Curve'!T$9:T$108,,0))^(1/12)-1</f>
        <v>0</v>
      </c>
      <c r="E473" s="503">
        <f t="shared" si="32"/>
        <v>1</v>
      </c>
      <c r="F473" s="503">
        <f t="shared" si="30"/>
        <v>1</v>
      </c>
      <c r="G473" s="503">
        <f t="shared" si="31"/>
        <v>1</v>
      </c>
      <c r="H473" s="517">
        <f>'Table 4 - Asset Cashflows'!F472</f>
        <v>0</v>
      </c>
      <c r="I473" s="517">
        <f>'Table 4 - Asset Cashflows'!C472</f>
        <v>0</v>
      </c>
    </row>
    <row r="474" spans="1:9" x14ac:dyDescent="0.25">
      <c r="A474" s="43">
        <f t="shared" si="33"/>
        <v>465</v>
      </c>
      <c r="B474" s="502">
        <f>(1+_xlfn.XLOOKUP(INT(($A474-1)/12)+1,'ZC Curve'!$B$8:$B$107,'ZC Curve'!R$9:R$108,,0))^(1/12)-1</f>
        <v>0</v>
      </c>
      <c r="C474" s="502">
        <f>(1+_xlfn.XLOOKUP(INT(($A474-1)/12)+1,'ZC Curve'!$B$8:$B$107,'ZC Curve'!S$9:S$108,,0))^(1/12)-1</f>
        <v>0</v>
      </c>
      <c r="D474" s="502">
        <f>(1+_xlfn.XLOOKUP(INT(($A474-1)/12)+1,'ZC Curve'!$B$8:$B$107,'ZC Curve'!T$9:T$108,,0))^(1/12)-1</f>
        <v>0</v>
      </c>
      <c r="E474" s="503">
        <f t="shared" si="32"/>
        <v>1</v>
      </c>
      <c r="F474" s="503">
        <f t="shared" si="30"/>
        <v>1</v>
      </c>
      <c r="G474" s="503">
        <f t="shared" si="31"/>
        <v>1</v>
      </c>
      <c r="H474" s="517">
        <f>'Table 4 - Asset Cashflows'!F473</f>
        <v>0</v>
      </c>
      <c r="I474" s="517">
        <f>'Table 4 - Asset Cashflows'!C473</f>
        <v>0</v>
      </c>
    </row>
    <row r="475" spans="1:9" x14ac:dyDescent="0.25">
      <c r="A475" s="43">
        <f t="shared" si="33"/>
        <v>466</v>
      </c>
      <c r="B475" s="502">
        <f>(1+_xlfn.XLOOKUP(INT(($A475-1)/12)+1,'ZC Curve'!$B$8:$B$107,'ZC Curve'!R$9:R$108,,0))^(1/12)-1</f>
        <v>0</v>
      </c>
      <c r="C475" s="502">
        <f>(1+_xlfn.XLOOKUP(INT(($A475-1)/12)+1,'ZC Curve'!$B$8:$B$107,'ZC Curve'!S$9:S$108,,0))^(1/12)-1</f>
        <v>0</v>
      </c>
      <c r="D475" s="502">
        <f>(1+_xlfn.XLOOKUP(INT(($A475-1)/12)+1,'ZC Curve'!$B$8:$B$107,'ZC Curve'!T$9:T$108,,0))^(1/12)-1</f>
        <v>0</v>
      </c>
      <c r="E475" s="503">
        <f t="shared" si="32"/>
        <v>1</v>
      </c>
      <c r="F475" s="503">
        <f t="shared" si="30"/>
        <v>1</v>
      </c>
      <c r="G475" s="503">
        <f t="shared" si="31"/>
        <v>1</v>
      </c>
      <c r="H475" s="517">
        <f>'Table 4 - Asset Cashflows'!F474</f>
        <v>0</v>
      </c>
      <c r="I475" s="517">
        <f>'Table 4 - Asset Cashflows'!C474</f>
        <v>0</v>
      </c>
    </row>
    <row r="476" spans="1:9" x14ac:dyDescent="0.25">
      <c r="A476" s="43">
        <f t="shared" si="33"/>
        <v>467</v>
      </c>
      <c r="B476" s="502">
        <f>(1+_xlfn.XLOOKUP(INT(($A476-1)/12)+1,'ZC Curve'!$B$8:$B$107,'ZC Curve'!R$9:R$108,,0))^(1/12)-1</f>
        <v>0</v>
      </c>
      <c r="C476" s="502">
        <f>(1+_xlfn.XLOOKUP(INT(($A476-1)/12)+1,'ZC Curve'!$B$8:$B$107,'ZC Curve'!S$9:S$108,,0))^(1/12)-1</f>
        <v>0</v>
      </c>
      <c r="D476" s="502">
        <f>(1+_xlfn.XLOOKUP(INT(($A476-1)/12)+1,'ZC Curve'!$B$8:$B$107,'ZC Curve'!T$9:T$108,,0))^(1/12)-1</f>
        <v>0</v>
      </c>
      <c r="E476" s="503">
        <f t="shared" si="32"/>
        <v>1</v>
      </c>
      <c r="F476" s="503">
        <f t="shared" si="30"/>
        <v>1</v>
      </c>
      <c r="G476" s="503">
        <f t="shared" si="31"/>
        <v>1</v>
      </c>
      <c r="H476" s="517">
        <f>'Table 4 - Asset Cashflows'!F475</f>
        <v>0</v>
      </c>
      <c r="I476" s="517">
        <f>'Table 4 - Asset Cashflows'!C475</f>
        <v>0</v>
      </c>
    </row>
    <row r="477" spans="1:9" x14ac:dyDescent="0.25">
      <c r="A477" s="43">
        <f t="shared" si="33"/>
        <v>468</v>
      </c>
      <c r="B477" s="502">
        <f>(1+_xlfn.XLOOKUP(INT(($A477-1)/12)+1,'ZC Curve'!$B$8:$B$107,'ZC Curve'!R$9:R$108,,0))^(1/12)-1</f>
        <v>0</v>
      </c>
      <c r="C477" s="502">
        <f>(1+_xlfn.XLOOKUP(INT(($A477-1)/12)+1,'ZC Curve'!$B$8:$B$107,'ZC Curve'!S$9:S$108,,0))^(1/12)-1</f>
        <v>0</v>
      </c>
      <c r="D477" s="502">
        <f>(1+_xlfn.XLOOKUP(INT(($A477-1)/12)+1,'ZC Curve'!$B$8:$B$107,'ZC Curve'!T$9:T$108,,0))^(1/12)-1</f>
        <v>0</v>
      </c>
      <c r="E477" s="503">
        <f t="shared" si="32"/>
        <v>1</v>
      </c>
      <c r="F477" s="503">
        <f t="shared" si="30"/>
        <v>1</v>
      </c>
      <c r="G477" s="503">
        <f t="shared" si="31"/>
        <v>1</v>
      </c>
      <c r="H477" s="517">
        <f>'Table 4 - Asset Cashflows'!F476</f>
        <v>0</v>
      </c>
      <c r="I477" s="517">
        <f>'Table 4 - Asset Cashflows'!C476</f>
        <v>0</v>
      </c>
    </row>
    <row r="478" spans="1:9" x14ac:dyDescent="0.25">
      <c r="A478" s="43">
        <f t="shared" si="33"/>
        <v>469</v>
      </c>
      <c r="B478" s="502">
        <f>(1+_xlfn.XLOOKUP(INT(($A478-1)/12)+1,'ZC Curve'!$B$8:$B$107,'ZC Curve'!R$9:R$108,,0))^(1/12)-1</f>
        <v>0</v>
      </c>
      <c r="C478" s="502">
        <f>(1+_xlfn.XLOOKUP(INT(($A478-1)/12)+1,'ZC Curve'!$B$8:$B$107,'ZC Curve'!S$9:S$108,,0))^(1/12)-1</f>
        <v>0</v>
      </c>
      <c r="D478" s="502">
        <f>(1+_xlfn.XLOOKUP(INT(($A478-1)/12)+1,'ZC Curve'!$B$8:$B$107,'ZC Curve'!T$9:T$108,,0))^(1/12)-1</f>
        <v>0</v>
      </c>
      <c r="E478" s="503">
        <f t="shared" si="32"/>
        <v>1</v>
      </c>
      <c r="F478" s="503">
        <f t="shared" si="30"/>
        <v>1</v>
      </c>
      <c r="G478" s="503">
        <f t="shared" si="31"/>
        <v>1</v>
      </c>
      <c r="H478" s="517">
        <f>'Table 4 - Asset Cashflows'!F477</f>
        <v>0</v>
      </c>
      <c r="I478" s="517">
        <f>'Table 4 - Asset Cashflows'!C477</f>
        <v>0</v>
      </c>
    </row>
    <row r="479" spans="1:9" x14ac:dyDescent="0.25">
      <c r="A479" s="43">
        <f t="shared" si="33"/>
        <v>470</v>
      </c>
      <c r="B479" s="502">
        <f>(1+_xlfn.XLOOKUP(INT(($A479-1)/12)+1,'ZC Curve'!$B$8:$B$107,'ZC Curve'!R$9:R$108,,0))^(1/12)-1</f>
        <v>0</v>
      </c>
      <c r="C479" s="502">
        <f>(1+_xlfn.XLOOKUP(INT(($A479-1)/12)+1,'ZC Curve'!$B$8:$B$107,'ZC Curve'!S$9:S$108,,0))^(1/12)-1</f>
        <v>0</v>
      </c>
      <c r="D479" s="502">
        <f>(1+_xlfn.XLOOKUP(INT(($A479-1)/12)+1,'ZC Curve'!$B$8:$B$107,'ZC Curve'!T$9:T$108,,0))^(1/12)-1</f>
        <v>0</v>
      </c>
      <c r="E479" s="503">
        <f t="shared" si="32"/>
        <v>1</v>
      </c>
      <c r="F479" s="503">
        <f t="shared" si="30"/>
        <v>1</v>
      </c>
      <c r="G479" s="503">
        <f t="shared" si="31"/>
        <v>1</v>
      </c>
      <c r="H479" s="517">
        <f>'Table 4 - Asset Cashflows'!F478</f>
        <v>0</v>
      </c>
      <c r="I479" s="517">
        <f>'Table 4 - Asset Cashflows'!C478</f>
        <v>0</v>
      </c>
    </row>
    <row r="480" spans="1:9" x14ac:dyDescent="0.25">
      <c r="A480" s="43">
        <f t="shared" si="33"/>
        <v>471</v>
      </c>
      <c r="B480" s="502">
        <f>(1+_xlfn.XLOOKUP(INT(($A480-1)/12)+1,'ZC Curve'!$B$8:$B$107,'ZC Curve'!R$9:R$108,,0))^(1/12)-1</f>
        <v>0</v>
      </c>
      <c r="C480" s="502">
        <f>(1+_xlfn.XLOOKUP(INT(($A480-1)/12)+1,'ZC Curve'!$B$8:$B$107,'ZC Curve'!S$9:S$108,,0))^(1/12)-1</f>
        <v>0</v>
      </c>
      <c r="D480" s="502">
        <f>(1+_xlfn.XLOOKUP(INT(($A480-1)/12)+1,'ZC Curve'!$B$8:$B$107,'ZC Curve'!T$9:T$108,,0))^(1/12)-1</f>
        <v>0</v>
      </c>
      <c r="E480" s="503">
        <f t="shared" si="32"/>
        <v>1</v>
      </c>
      <c r="F480" s="503">
        <f t="shared" si="30"/>
        <v>1</v>
      </c>
      <c r="G480" s="503">
        <f t="shared" si="31"/>
        <v>1</v>
      </c>
      <c r="H480" s="517">
        <f>'Table 4 - Asset Cashflows'!F479</f>
        <v>0</v>
      </c>
      <c r="I480" s="517">
        <f>'Table 4 - Asset Cashflows'!C479</f>
        <v>0</v>
      </c>
    </row>
    <row r="481" spans="1:36" x14ac:dyDescent="0.25">
      <c r="A481" s="43">
        <f t="shared" si="33"/>
        <v>472</v>
      </c>
      <c r="B481" s="502">
        <f>(1+_xlfn.XLOOKUP(INT(($A481-1)/12)+1,'ZC Curve'!$B$8:$B$107,'ZC Curve'!R$9:R$108,,0))^(1/12)-1</f>
        <v>0</v>
      </c>
      <c r="C481" s="502">
        <f>(1+_xlfn.XLOOKUP(INT(($A481-1)/12)+1,'ZC Curve'!$B$8:$B$107,'ZC Curve'!S$9:S$108,,0))^(1/12)-1</f>
        <v>0</v>
      </c>
      <c r="D481" s="502">
        <f>(1+_xlfn.XLOOKUP(INT(($A481-1)/12)+1,'ZC Curve'!$B$8:$B$107,'ZC Curve'!T$9:T$108,,0))^(1/12)-1</f>
        <v>0</v>
      </c>
      <c r="E481" s="503">
        <f t="shared" si="32"/>
        <v>1</v>
      </c>
      <c r="F481" s="503">
        <f t="shared" si="30"/>
        <v>1</v>
      </c>
      <c r="G481" s="503">
        <f t="shared" si="31"/>
        <v>1</v>
      </c>
      <c r="H481" s="517">
        <f>'Table 4 - Asset Cashflows'!F480</f>
        <v>0</v>
      </c>
      <c r="I481" s="517">
        <f>'Table 4 - Asset Cashflows'!C480</f>
        <v>0</v>
      </c>
    </row>
    <row r="482" spans="1:36" x14ac:dyDescent="0.25">
      <c r="A482" s="43">
        <f t="shared" si="33"/>
        <v>473</v>
      </c>
      <c r="B482" s="502">
        <f>(1+_xlfn.XLOOKUP(INT(($A482-1)/12)+1,'ZC Curve'!$B$8:$B$107,'ZC Curve'!R$9:R$108,,0))^(1/12)-1</f>
        <v>0</v>
      </c>
      <c r="C482" s="502">
        <f>(1+_xlfn.XLOOKUP(INT(($A482-1)/12)+1,'ZC Curve'!$B$8:$B$107,'ZC Curve'!S$9:S$108,,0))^(1/12)-1</f>
        <v>0</v>
      </c>
      <c r="D482" s="502">
        <f>(1+_xlfn.XLOOKUP(INT(($A482-1)/12)+1,'ZC Curve'!$B$8:$B$107,'ZC Curve'!T$9:T$108,,0))^(1/12)-1</f>
        <v>0</v>
      </c>
      <c r="E482" s="503">
        <f t="shared" si="32"/>
        <v>1</v>
      </c>
      <c r="F482" s="503">
        <f t="shared" si="30"/>
        <v>1</v>
      </c>
      <c r="G482" s="503">
        <f t="shared" si="31"/>
        <v>1</v>
      </c>
      <c r="H482" s="517">
        <f>'Table 4 - Asset Cashflows'!F481</f>
        <v>0</v>
      </c>
      <c r="I482" s="517">
        <f>'Table 4 - Asset Cashflows'!C481</f>
        <v>0</v>
      </c>
    </row>
    <row r="483" spans="1:36" x14ac:dyDescent="0.25">
      <c r="A483" s="43">
        <f t="shared" si="33"/>
        <v>474</v>
      </c>
      <c r="B483" s="502">
        <f>(1+_xlfn.XLOOKUP(INT(($A483-1)/12)+1,'ZC Curve'!$B$8:$B$107,'ZC Curve'!R$9:R$108,,0))^(1/12)-1</f>
        <v>0</v>
      </c>
      <c r="C483" s="502">
        <f>(1+_xlfn.XLOOKUP(INT(($A483-1)/12)+1,'ZC Curve'!$B$8:$B$107,'ZC Curve'!S$9:S$108,,0))^(1/12)-1</f>
        <v>0</v>
      </c>
      <c r="D483" s="502">
        <f>(1+_xlfn.XLOOKUP(INT(($A483-1)/12)+1,'ZC Curve'!$B$8:$B$107,'ZC Curve'!T$9:T$108,,0))^(1/12)-1</f>
        <v>0</v>
      </c>
      <c r="E483" s="503">
        <f t="shared" si="32"/>
        <v>1</v>
      </c>
      <c r="F483" s="503">
        <f t="shared" si="30"/>
        <v>1</v>
      </c>
      <c r="G483" s="503">
        <f t="shared" si="31"/>
        <v>1</v>
      </c>
      <c r="H483" s="517">
        <f>'Table 4 - Asset Cashflows'!F482</f>
        <v>0</v>
      </c>
      <c r="I483" s="517">
        <f>'Table 4 - Asset Cashflows'!C482</f>
        <v>0</v>
      </c>
    </row>
    <row r="484" spans="1:36" x14ac:dyDescent="0.25">
      <c r="A484" s="43">
        <f t="shared" si="33"/>
        <v>475</v>
      </c>
      <c r="B484" s="502">
        <f>(1+_xlfn.XLOOKUP(INT(($A484-1)/12)+1,'ZC Curve'!$B$8:$B$107,'ZC Curve'!R$9:R$108,,0))^(1/12)-1</f>
        <v>0</v>
      </c>
      <c r="C484" s="502">
        <f>(1+_xlfn.XLOOKUP(INT(($A484-1)/12)+1,'ZC Curve'!$B$8:$B$107,'ZC Curve'!S$9:S$108,,0))^(1/12)-1</f>
        <v>0</v>
      </c>
      <c r="D484" s="502">
        <f>(1+_xlfn.XLOOKUP(INT(($A484-1)/12)+1,'ZC Curve'!$B$8:$B$107,'ZC Curve'!T$9:T$108,,0))^(1/12)-1</f>
        <v>0</v>
      </c>
      <c r="E484" s="503">
        <f t="shared" si="32"/>
        <v>1</v>
      </c>
      <c r="F484" s="503">
        <f t="shared" si="30"/>
        <v>1</v>
      </c>
      <c r="G484" s="503">
        <f t="shared" si="31"/>
        <v>1</v>
      </c>
      <c r="H484" s="517">
        <f>'Table 4 - Asset Cashflows'!F483</f>
        <v>0</v>
      </c>
      <c r="I484" s="517">
        <f>'Table 4 - Asset Cashflows'!C483</f>
        <v>0</v>
      </c>
    </row>
    <row r="485" spans="1:36" x14ac:dyDescent="0.25">
      <c r="A485" s="43">
        <f t="shared" si="33"/>
        <v>476</v>
      </c>
      <c r="B485" s="502">
        <f>(1+_xlfn.XLOOKUP(INT(($A485-1)/12)+1,'ZC Curve'!$B$8:$B$107,'ZC Curve'!R$9:R$108,,0))^(1/12)-1</f>
        <v>0</v>
      </c>
      <c r="C485" s="502">
        <f>(1+_xlfn.XLOOKUP(INT(($A485-1)/12)+1,'ZC Curve'!$B$8:$B$107,'ZC Curve'!S$9:S$108,,0))^(1/12)-1</f>
        <v>0</v>
      </c>
      <c r="D485" s="502">
        <f>(1+_xlfn.XLOOKUP(INT(($A485-1)/12)+1,'ZC Curve'!$B$8:$B$107,'ZC Curve'!T$9:T$108,,0))^(1/12)-1</f>
        <v>0</v>
      </c>
      <c r="E485" s="503">
        <f t="shared" si="32"/>
        <v>1</v>
      </c>
      <c r="F485" s="503">
        <f t="shared" si="30"/>
        <v>1</v>
      </c>
      <c r="G485" s="503">
        <f t="shared" si="31"/>
        <v>1</v>
      </c>
      <c r="H485" s="517">
        <f>'Table 4 - Asset Cashflows'!F484</f>
        <v>0</v>
      </c>
      <c r="I485" s="517">
        <f>'Table 4 - Asset Cashflows'!C484</f>
        <v>0</v>
      </c>
    </row>
    <row r="486" spans="1:36" x14ac:dyDescent="0.25">
      <c r="A486" s="43">
        <f t="shared" si="33"/>
        <v>477</v>
      </c>
      <c r="B486" s="502">
        <f>(1+_xlfn.XLOOKUP(INT(($A486-1)/12)+1,'ZC Curve'!$B$8:$B$107,'ZC Curve'!R$9:R$108,,0))^(1/12)-1</f>
        <v>0</v>
      </c>
      <c r="C486" s="502">
        <f>(1+_xlfn.XLOOKUP(INT(($A486-1)/12)+1,'ZC Curve'!$B$8:$B$107,'ZC Curve'!S$9:S$108,,0))^(1/12)-1</f>
        <v>0</v>
      </c>
      <c r="D486" s="502">
        <f>(1+_xlfn.XLOOKUP(INT(($A486-1)/12)+1,'ZC Curve'!$B$8:$B$107,'ZC Curve'!T$9:T$108,,0))^(1/12)-1</f>
        <v>0</v>
      </c>
      <c r="E486" s="503">
        <f t="shared" si="32"/>
        <v>1</v>
      </c>
      <c r="F486" s="503">
        <f t="shared" si="30"/>
        <v>1</v>
      </c>
      <c r="G486" s="503">
        <f t="shared" si="31"/>
        <v>1</v>
      </c>
      <c r="H486" s="517">
        <f>'Table 4 - Asset Cashflows'!F485</f>
        <v>0</v>
      </c>
      <c r="I486" s="517">
        <f>'Table 4 - Asset Cashflows'!C485</f>
        <v>0</v>
      </c>
    </row>
    <row r="487" spans="1:36" x14ac:dyDescent="0.25">
      <c r="A487" s="43">
        <f t="shared" si="33"/>
        <v>478</v>
      </c>
      <c r="B487" s="502">
        <f>(1+_xlfn.XLOOKUP(INT(($A487-1)/12)+1,'ZC Curve'!$B$8:$B$107,'ZC Curve'!R$9:R$108,,0))^(1/12)-1</f>
        <v>0</v>
      </c>
      <c r="C487" s="502">
        <f>(1+_xlfn.XLOOKUP(INT(($A487-1)/12)+1,'ZC Curve'!$B$8:$B$107,'ZC Curve'!S$9:S$108,,0))^(1/12)-1</f>
        <v>0</v>
      </c>
      <c r="D487" s="502">
        <f>(1+_xlfn.XLOOKUP(INT(($A487-1)/12)+1,'ZC Curve'!$B$8:$B$107,'ZC Curve'!T$9:T$108,,0))^(1/12)-1</f>
        <v>0</v>
      </c>
      <c r="E487" s="503">
        <f t="shared" si="32"/>
        <v>1</v>
      </c>
      <c r="F487" s="503">
        <f t="shared" si="30"/>
        <v>1</v>
      </c>
      <c r="G487" s="503">
        <f t="shared" si="31"/>
        <v>1</v>
      </c>
      <c r="H487" s="517">
        <f>'Table 4 - Asset Cashflows'!F486</f>
        <v>0</v>
      </c>
      <c r="I487" s="517">
        <f>'Table 4 - Asset Cashflows'!C486</f>
        <v>0</v>
      </c>
    </row>
    <row r="488" spans="1:36" x14ac:dyDescent="0.25">
      <c r="A488" s="43">
        <f t="shared" si="33"/>
        <v>479</v>
      </c>
      <c r="B488" s="502">
        <f>(1+_xlfn.XLOOKUP(INT(($A488-1)/12)+1,'ZC Curve'!$B$8:$B$107,'ZC Curve'!R$9:R$108,,0))^(1/12)-1</f>
        <v>0</v>
      </c>
      <c r="C488" s="502">
        <f>(1+_xlfn.XLOOKUP(INT(($A488-1)/12)+1,'ZC Curve'!$B$8:$B$107,'ZC Curve'!S$9:S$108,,0))^(1/12)-1</f>
        <v>0</v>
      </c>
      <c r="D488" s="502">
        <f>(1+_xlfn.XLOOKUP(INT(($A488-1)/12)+1,'ZC Curve'!$B$8:$B$107,'ZC Curve'!T$9:T$108,,0))^(1/12)-1</f>
        <v>0</v>
      </c>
      <c r="E488" s="503">
        <f t="shared" si="32"/>
        <v>1</v>
      </c>
      <c r="F488" s="503">
        <f t="shared" si="30"/>
        <v>1</v>
      </c>
      <c r="G488" s="503">
        <f t="shared" si="31"/>
        <v>1</v>
      </c>
      <c r="H488" s="517">
        <f>'Table 4 - Asset Cashflows'!F487</f>
        <v>0</v>
      </c>
      <c r="I488" s="517">
        <f>'Table 4 - Asset Cashflows'!C487</f>
        <v>0</v>
      </c>
    </row>
    <row r="489" spans="1:36" x14ac:dyDescent="0.25">
      <c r="A489" s="43">
        <f t="shared" ref="A489" si="34">A488+1</f>
        <v>480</v>
      </c>
      <c r="B489" s="502">
        <f>(1+_xlfn.XLOOKUP(INT(($A489-1)/12)+1,'ZC Curve'!$B$8:$B$107,'ZC Curve'!R$9:R$108,,0))^(1/12)-1</f>
        <v>0</v>
      </c>
      <c r="C489" s="502">
        <f>(1+_xlfn.XLOOKUP(INT(($A489-1)/12)+1,'ZC Curve'!$B$8:$B$107,'ZC Curve'!S$9:S$108,,0))^(1/12)-1</f>
        <v>0</v>
      </c>
      <c r="D489" s="502">
        <f>(1+_xlfn.XLOOKUP(INT(($A489-1)/12)+1,'ZC Curve'!$B$8:$B$107,'ZC Curve'!T$9:T$108,,0))^(1/12)-1</f>
        <v>0</v>
      </c>
      <c r="E489" s="503">
        <f t="shared" ref="E489" si="35">E488/(1+B489)</f>
        <v>1</v>
      </c>
      <c r="F489" s="503">
        <f t="shared" ref="F489" si="36">F488/(1+C489)</f>
        <v>1</v>
      </c>
      <c r="G489" s="503">
        <f t="shared" ref="G489" si="37">G488/(1+D489)</f>
        <v>1</v>
      </c>
      <c r="H489" s="517">
        <f>'Table 4 - Asset Cashflows'!F488</f>
        <v>0</v>
      </c>
      <c r="I489" s="517">
        <f>'Table 4 - Asset Cashflows'!C488</f>
        <v>0</v>
      </c>
    </row>
    <row r="491" spans="1:36" x14ac:dyDescent="0.25">
      <c r="A491" s="495" t="s">
        <v>168</v>
      </c>
      <c r="B491" s="494"/>
      <c r="C491" s="494"/>
      <c r="D491" s="494"/>
      <c r="E491" s="494"/>
      <c r="F491" s="494"/>
      <c r="G491" s="494"/>
      <c r="H491" s="494"/>
      <c r="I491" s="494"/>
      <c r="J491" s="494"/>
      <c r="K491" s="494"/>
      <c r="L491" s="494"/>
      <c r="M491" s="494"/>
    </row>
    <row r="492" spans="1:36" x14ac:dyDescent="0.25">
      <c r="A492" s="1092" t="s">
        <v>173</v>
      </c>
      <c r="B492" s="1092"/>
      <c r="C492" s="1092"/>
      <c r="D492" s="1092"/>
      <c r="E492" s="1092"/>
      <c r="F492" s="1092"/>
      <c r="G492" s="1092"/>
      <c r="H492" s="1092"/>
      <c r="I492" s="30"/>
    </row>
    <row r="493" spans="1:36" ht="52.8" x14ac:dyDescent="0.25">
      <c r="A493" s="20"/>
      <c r="B493" s="1081" t="s">
        <v>169</v>
      </c>
      <c r="C493" s="1082"/>
      <c r="D493" s="1083"/>
      <c r="E493" s="1084" t="s">
        <v>140</v>
      </c>
      <c r="F493" s="1085"/>
      <c r="G493" s="1086"/>
      <c r="H493" s="516" t="s">
        <v>629</v>
      </c>
      <c r="I493" s="504"/>
      <c r="K493" s="1087" t="s">
        <v>144</v>
      </c>
      <c r="L493" s="1088"/>
      <c r="M493" s="1089"/>
    </row>
    <row r="494" spans="1:36" ht="13.8" thickBot="1" x14ac:dyDescent="0.3">
      <c r="A494" s="43"/>
      <c r="B494" s="43"/>
      <c r="C494" s="43"/>
      <c r="D494" s="43"/>
      <c r="E494" s="43"/>
      <c r="F494" s="43"/>
      <c r="G494" s="43"/>
      <c r="H494" s="40"/>
      <c r="I494" s="504"/>
      <c r="J494" s="40"/>
      <c r="K494" s="40"/>
      <c r="L494" s="40"/>
      <c r="M494" s="40"/>
      <c r="N494" s="40"/>
      <c r="O494" s="40"/>
      <c r="P494" s="40"/>
      <c r="Q494" s="40"/>
      <c r="R494" s="40"/>
      <c r="S494" s="40"/>
      <c r="T494" s="40"/>
      <c r="U494" s="40"/>
      <c r="V494" s="40"/>
      <c r="W494" s="40"/>
      <c r="X494" s="40"/>
      <c r="Y494" s="40"/>
      <c r="Z494" s="40"/>
      <c r="AA494" s="40"/>
      <c r="AB494" s="40"/>
      <c r="AC494" s="40"/>
      <c r="AD494" s="40"/>
      <c r="AE494" s="40"/>
      <c r="AF494" s="40"/>
      <c r="AG494" s="40"/>
      <c r="AH494" s="40"/>
      <c r="AI494" s="40"/>
      <c r="AJ494" s="40"/>
    </row>
    <row r="495" spans="1:36" ht="26.4" x14ac:dyDescent="0.25">
      <c r="A495" s="496" t="s">
        <v>88</v>
      </c>
      <c r="B495" s="498" t="s">
        <v>170</v>
      </c>
      <c r="C495" s="498" t="s">
        <v>139</v>
      </c>
      <c r="D495" s="498" t="s">
        <v>77</v>
      </c>
      <c r="E495" s="496" t="s">
        <v>91</v>
      </c>
      <c r="F495" s="496" t="s">
        <v>139</v>
      </c>
      <c r="G495" s="496" t="s">
        <v>77</v>
      </c>
      <c r="H495" s="496" t="s">
        <v>171</v>
      </c>
      <c r="I495" s="504"/>
      <c r="J495" s="40"/>
      <c r="K495" s="499" t="s">
        <v>159</v>
      </c>
      <c r="L495" s="500" t="s">
        <v>160</v>
      </c>
      <c r="M495" s="501" t="s">
        <v>161</v>
      </c>
      <c r="N495" s="40"/>
      <c r="O495" s="40"/>
      <c r="P495" s="40"/>
      <c r="Q495" s="40"/>
      <c r="R495" s="40"/>
      <c r="S495" s="40"/>
      <c r="T495" s="40"/>
      <c r="U495" s="40"/>
      <c r="V495" s="40"/>
      <c r="W495" s="40"/>
      <c r="X495" s="40"/>
      <c r="Y495" s="40"/>
      <c r="Z495" s="40"/>
      <c r="AA495" s="40"/>
      <c r="AB495" s="40"/>
      <c r="AC495" s="40"/>
      <c r="AD495" s="40"/>
      <c r="AE495" s="40"/>
      <c r="AF495" s="40"/>
      <c r="AG495" s="40"/>
      <c r="AH495" s="40"/>
      <c r="AI495" s="40"/>
      <c r="AJ495" s="40"/>
    </row>
    <row r="496" spans="1:36" ht="13.8" thickBot="1" x14ac:dyDescent="0.3">
      <c r="A496" s="43">
        <f>'ZC Curve'!M9</f>
        <v>1</v>
      </c>
      <c r="B496" s="502">
        <f>(1+_xlfn.XLOOKUP(INT(($A496-1)/12)+1,'ZC Curve'!$B$8:$B$107,'ZC Curve'!U$9:U$108,,0))^(1/12)-1</f>
        <v>0</v>
      </c>
      <c r="C496" s="502" t="e">
        <f>(1+_xlfn.XLOOKUP(INT(($A496-1)/12)+1,'ZC Curve'!$B$8:$B$107,'ZC Curve'!V$9:V$108,,0))^(1/12)-1</f>
        <v>#DIV/0!</v>
      </c>
      <c r="D496" s="502" t="e">
        <f>(1+_xlfn.XLOOKUP(INT(($A496-1)/12)+1,'ZC Curve'!$B$8:$B$107,'ZC Curve'!W$9:W$108,,0))^(1/12)-1</f>
        <v>#DIV/0!</v>
      </c>
      <c r="E496" s="503">
        <f>1/(1+B496)</f>
        <v>1</v>
      </c>
      <c r="F496" s="503" t="e">
        <f t="shared" ref="F496" si="38">1/(1+C496)</f>
        <v>#DIV/0!</v>
      </c>
      <c r="G496" s="503" t="e">
        <f t="shared" ref="G496" si="39">1/(1+D496)</f>
        <v>#DIV/0!</v>
      </c>
      <c r="H496" s="517">
        <f>'Table 4 - Asset Cashflows'!D9+'Table 4 - Asset Cashflows'!E9</f>
        <v>0</v>
      </c>
      <c r="I496" s="504"/>
      <c r="J496" s="504"/>
      <c r="K496" s="878">
        <f>SUMPRODUCT(E10:E489,$I$10:$I$489)+SUMPRODUCT(E496:E975,$H$496:$H$975)</f>
        <v>0</v>
      </c>
      <c r="L496" s="879" t="e">
        <f t="shared" ref="L496:M496" si="40">SUMPRODUCT(F10:F489,$I$10:$I$489)+SUMPRODUCT(F496:F975,$H$496:$H$975)</f>
        <v>#DIV/0!</v>
      </c>
      <c r="M496" s="880" t="e">
        <f t="shared" si="40"/>
        <v>#DIV/0!</v>
      </c>
      <c r="N496" s="40"/>
      <c r="O496" s="40"/>
      <c r="P496" s="40"/>
      <c r="Q496" s="505"/>
      <c r="R496" s="506"/>
      <c r="S496" s="506"/>
      <c r="T496" s="506"/>
      <c r="U496" s="40"/>
      <c r="V496" s="40"/>
      <c r="W496" s="40"/>
      <c r="X496" s="504"/>
      <c r="Y496" s="40"/>
      <c r="Z496" s="40"/>
      <c r="AA496" s="40"/>
      <c r="AB496" s="40"/>
      <c r="AC496" s="40"/>
      <c r="AD496" s="40"/>
      <c r="AE496" s="40"/>
      <c r="AF496" s="40"/>
      <c r="AG496" s="40"/>
      <c r="AH496" s="40"/>
      <c r="AI496" s="40"/>
      <c r="AJ496" s="40"/>
    </row>
    <row r="497" spans="1:36" ht="13.8" thickBot="1" x14ac:dyDescent="0.3">
      <c r="A497" s="43">
        <f t="shared" ref="A497:A560" si="41">A496+1</f>
        <v>2</v>
      </c>
      <c r="B497" s="502">
        <f>(1+_xlfn.XLOOKUP(INT(($A497-1)/12)+1,'ZC Curve'!$B$8:$B$107,'ZC Curve'!U$9:U$108,,0))^(1/12)-1</f>
        <v>0</v>
      </c>
      <c r="C497" s="502" t="e">
        <f>(1+_xlfn.XLOOKUP(INT(($A497-1)/12)+1,'ZC Curve'!$B$8:$B$107,'ZC Curve'!V$9:V$108,,0))^(1/12)-1</f>
        <v>#DIV/0!</v>
      </c>
      <c r="D497" s="502" t="e">
        <f>(1+_xlfn.XLOOKUP(INT(($A497-1)/12)+1,'ZC Curve'!$B$8:$B$107,'ZC Curve'!W$9:W$108,,0))^(1/12)-1</f>
        <v>#DIV/0!</v>
      </c>
      <c r="E497" s="503">
        <f>E496/(1+B497)</f>
        <v>1</v>
      </c>
      <c r="F497" s="503" t="e">
        <f t="shared" ref="F497:F560" si="42">F496/(1+C497)</f>
        <v>#DIV/0!</v>
      </c>
      <c r="G497" s="503" t="e">
        <f t="shared" ref="G497:G560" si="43">G496/(1+D497)</f>
        <v>#DIV/0!</v>
      </c>
      <c r="H497" s="517">
        <f>'Table 4 - Asset Cashflows'!D10+'Table 4 - Asset Cashflows'!E10</f>
        <v>0</v>
      </c>
      <c r="I497" s="504"/>
      <c r="J497" s="504"/>
      <c r="K497" s="507"/>
      <c r="L497" s="40"/>
      <c r="M497" s="508"/>
      <c r="O497" s="40"/>
      <c r="P497" s="40"/>
      <c r="Q497" s="505"/>
      <c r="R497" s="506"/>
      <c r="S497" s="506"/>
      <c r="T497" s="506"/>
      <c r="U497" s="40"/>
      <c r="V497" s="40"/>
      <c r="W497" s="40"/>
      <c r="X497" s="504"/>
      <c r="Y497" s="40"/>
      <c r="Z497" s="40"/>
      <c r="AA497" s="40"/>
      <c r="AB497" s="40"/>
      <c r="AC497" s="40"/>
      <c r="AD497" s="40"/>
      <c r="AE497" s="40"/>
      <c r="AF497" s="40"/>
      <c r="AG497" s="40"/>
      <c r="AH497" s="40"/>
      <c r="AI497" s="40"/>
      <c r="AJ497" s="40"/>
    </row>
    <row r="498" spans="1:36" x14ac:dyDescent="0.25">
      <c r="A498" s="43">
        <f t="shared" si="41"/>
        <v>3</v>
      </c>
      <c r="B498" s="502">
        <f>(1+_xlfn.XLOOKUP(INT(($A498-1)/12)+1,'ZC Curve'!$B$8:$B$107,'ZC Curve'!U$9:U$108,,0))^(1/12)-1</f>
        <v>0</v>
      </c>
      <c r="C498" s="502" t="e">
        <f>(1+_xlfn.XLOOKUP(INT(($A498-1)/12)+1,'ZC Curve'!$B$8:$B$107,'ZC Curve'!V$9:V$108,,0))^(1/12)-1</f>
        <v>#DIV/0!</v>
      </c>
      <c r="D498" s="502" t="e">
        <f>(1+_xlfn.XLOOKUP(INT(($A498-1)/12)+1,'ZC Curve'!$B$8:$B$107,'ZC Curve'!W$9:W$108,,0))^(1/12)-1</f>
        <v>#DIV/0!</v>
      </c>
      <c r="E498" s="503">
        <f t="shared" ref="E498:E561" si="44">E497/(1+B498)</f>
        <v>1</v>
      </c>
      <c r="F498" s="503" t="e">
        <f t="shared" si="42"/>
        <v>#DIV/0!</v>
      </c>
      <c r="G498" s="503" t="e">
        <f t="shared" si="43"/>
        <v>#DIV/0!</v>
      </c>
      <c r="H498" s="517">
        <f>'Table 4 - Asset Cashflows'!D11+'Table 4 - Asset Cashflows'!E11</f>
        <v>0</v>
      </c>
      <c r="I498" s="504"/>
      <c r="J498" s="504"/>
      <c r="K498" s="509" t="s">
        <v>162</v>
      </c>
      <c r="L498" s="510"/>
      <c r="M498" s="511"/>
      <c r="N498" s="40"/>
      <c r="O498" s="40"/>
      <c r="P498" s="40"/>
      <c r="Q498" s="505"/>
      <c r="R498" s="506"/>
      <c r="S498" s="506"/>
      <c r="T498" s="506"/>
      <c r="U498" s="40"/>
      <c r="V498" s="40"/>
      <c r="W498" s="40"/>
      <c r="X498" s="504"/>
      <c r="Y498" s="40"/>
      <c r="Z498" s="512"/>
      <c r="AA498" s="40"/>
      <c r="AB498" s="40"/>
      <c r="AC498" s="40"/>
      <c r="AD498" s="40"/>
      <c r="AE498" s="40"/>
      <c r="AF498" s="40"/>
      <c r="AG498" s="40"/>
      <c r="AH498" s="40"/>
      <c r="AI498" s="40"/>
      <c r="AJ498" s="40"/>
    </row>
    <row r="499" spans="1:36" ht="13.8" thickBot="1" x14ac:dyDescent="0.3">
      <c r="A499" s="43">
        <f t="shared" si="41"/>
        <v>4</v>
      </c>
      <c r="B499" s="502">
        <f>(1+_xlfn.XLOOKUP(INT(($A499-1)/12)+1,'ZC Curve'!$B$8:$B$107,'ZC Curve'!U$9:U$108,,0))^(1/12)-1</f>
        <v>0</v>
      </c>
      <c r="C499" s="502" t="e">
        <f>(1+_xlfn.XLOOKUP(INT(($A499-1)/12)+1,'ZC Curve'!$B$8:$B$107,'ZC Curve'!V$9:V$108,,0))^(1/12)-1</f>
        <v>#DIV/0!</v>
      </c>
      <c r="D499" s="502" t="e">
        <f>(1+_xlfn.XLOOKUP(INT(($A499-1)/12)+1,'ZC Curve'!$B$8:$B$107,'ZC Curve'!W$9:W$108,,0))^(1/12)-1</f>
        <v>#DIV/0!</v>
      </c>
      <c r="E499" s="503">
        <f t="shared" si="44"/>
        <v>1</v>
      </c>
      <c r="F499" s="503" t="e">
        <f t="shared" si="42"/>
        <v>#DIV/0!</v>
      </c>
      <c r="G499" s="503" t="e">
        <f t="shared" si="43"/>
        <v>#DIV/0!</v>
      </c>
      <c r="H499" s="517">
        <f>'Table 4 - Asset Cashflows'!D12+'Table 4 - Asset Cashflows'!E12</f>
        <v>0</v>
      </c>
      <c r="I499" s="504"/>
      <c r="J499" s="504"/>
      <c r="K499" s="426"/>
      <c r="L499" s="40"/>
      <c r="M499" s="508"/>
      <c r="N499" s="512"/>
      <c r="O499" s="40"/>
      <c r="P499" s="40"/>
      <c r="Q499" s="505"/>
      <c r="R499" s="506"/>
      <c r="S499" s="506"/>
      <c r="T499" s="506"/>
      <c r="U499" s="40"/>
      <c r="V499" s="40"/>
      <c r="W499" s="40"/>
      <c r="X499" s="504"/>
      <c r="Y499" s="40"/>
      <c r="Z499" s="512"/>
      <c r="AA499" s="40"/>
      <c r="AB499" s="40"/>
      <c r="AC499" s="40"/>
      <c r="AD499" s="40"/>
      <c r="AE499" s="40"/>
      <c r="AF499" s="40"/>
      <c r="AG499" s="40"/>
      <c r="AH499" s="40"/>
      <c r="AI499" s="40"/>
      <c r="AJ499" s="40"/>
    </row>
    <row r="500" spans="1:36" x14ac:dyDescent="0.25">
      <c r="A500" s="43">
        <f t="shared" si="41"/>
        <v>5</v>
      </c>
      <c r="B500" s="502">
        <f>(1+_xlfn.XLOOKUP(INT(($A500-1)/12)+1,'ZC Curve'!$B$8:$B$107,'ZC Curve'!U$9:U$108,,0))^(1/12)-1</f>
        <v>0</v>
      </c>
      <c r="C500" s="502" t="e">
        <f>(1+_xlfn.XLOOKUP(INT(($A500-1)/12)+1,'ZC Curve'!$B$8:$B$107,'ZC Curve'!V$9:V$108,,0))^(1/12)-1</f>
        <v>#DIV/0!</v>
      </c>
      <c r="D500" s="502" t="e">
        <f>(1+_xlfn.XLOOKUP(INT(($A500-1)/12)+1,'ZC Curve'!$B$8:$B$107,'ZC Curve'!W$9:W$108,,0))^(1/12)-1</f>
        <v>#DIV/0!</v>
      </c>
      <c r="E500" s="503">
        <f t="shared" si="44"/>
        <v>1</v>
      </c>
      <c r="F500" s="503" t="e">
        <f t="shared" si="42"/>
        <v>#DIV/0!</v>
      </c>
      <c r="G500" s="503" t="e">
        <f t="shared" si="43"/>
        <v>#DIV/0!</v>
      </c>
      <c r="H500" s="517">
        <f>'Table 4 - Asset Cashflows'!D13+'Table 4 - Asset Cashflows'!E13</f>
        <v>0</v>
      </c>
      <c r="I500" s="504"/>
      <c r="J500" s="504"/>
      <c r="K500" s="513" t="s">
        <v>163</v>
      </c>
      <c r="L500" s="514"/>
      <c r="M500" s="881" t="e">
        <f>L496-K496</f>
        <v>#DIV/0!</v>
      </c>
      <c r="N500" s="512"/>
      <c r="O500" s="40"/>
      <c r="P500" s="40"/>
      <c r="Q500" s="505"/>
      <c r="R500" s="506"/>
      <c r="S500" s="506"/>
      <c r="T500" s="506"/>
      <c r="U500" s="40"/>
      <c r="V500" s="40"/>
      <c r="W500" s="40"/>
      <c r="X500" s="504"/>
      <c r="Y500" s="40"/>
      <c r="Z500" s="40"/>
      <c r="AA500" s="40"/>
      <c r="AB500" s="40"/>
      <c r="AC500" s="40"/>
      <c r="AD500" s="40"/>
      <c r="AE500" s="40"/>
      <c r="AF500" s="40"/>
      <c r="AG500" s="40"/>
      <c r="AH500" s="40"/>
      <c r="AI500" s="40"/>
      <c r="AJ500" s="40"/>
    </row>
    <row r="501" spans="1:36" ht="13.8" thickBot="1" x14ac:dyDescent="0.3">
      <c r="A501" s="43">
        <f t="shared" si="41"/>
        <v>6</v>
      </c>
      <c r="B501" s="502">
        <f>(1+_xlfn.XLOOKUP(INT(($A501-1)/12)+1,'ZC Curve'!$B$8:$B$107,'ZC Curve'!U$9:U$108,,0))^(1/12)-1</f>
        <v>0</v>
      </c>
      <c r="C501" s="502" t="e">
        <f>(1+_xlfn.XLOOKUP(INT(($A501-1)/12)+1,'ZC Curve'!$B$8:$B$107,'ZC Curve'!V$9:V$108,,0))^(1/12)-1</f>
        <v>#DIV/0!</v>
      </c>
      <c r="D501" s="502" t="e">
        <f>(1+_xlfn.XLOOKUP(INT(($A501-1)/12)+1,'ZC Curve'!$B$8:$B$107,'ZC Curve'!W$9:W$108,,0))^(1/12)-1</f>
        <v>#DIV/0!</v>
      </c>
      <c r="E501" s="503">
        <f t="shared" si="44"/>
        <v>1</v>
      </c>
      <c r="F501" s="503" t="e">
        <f t="shared" si="42"/>
        <v>#DIV/0!</v>
      </c>
      <c r="G501" s="503" t="e">
        <f t="shared" si="43"/>
        <v>#DIV/0!</v>
      </c>
      <c r="H501" s="517">
        <f>'Table 4 - Asset Cashflows'!D14+'Table 4 - Asset Cashflows'!E14</f>
        <v>0</v>
      </c>
      <c r="I501" s="504"/>
      <c r="J501" s="504"/>
      <c r="K501" s="515" t="s">
        <v>164</v>
      </c>
      <c r="L501" s="491"/>
      <c r="M501" s="882" t="e">
        <f>M496-K496</f>
        <v>#DIV/0!</v>
      </c>
      <c r="N501" s="512"/>
      <c r="O501" s="40"/>
      <c r="P501" s="40"/>
      <c r="Q501" s="505"/>
      <c r="R501" s="506"/>
      <c r="S501" s="506"/>
      <c r="T501" s="506"/>
      <c r="U501" s="40"/>
      <c r="V501" s="40"/>
      <c r="W501" s="40"/>
      <c r="X501" s="504"/>
      <c r="Y501" s="40"/>
      <c r="Z501" s="40"/>
      <c r="AA501" s="40"/>
      <c r="AB501" s="40"/>
      <c r="AC501" s="40"/>
      <c r="AD501" s="40"/>
      <c r="AE501" s="40"/>
      <c r="AF501" s="40"/>
      <c r="AG501" s="40"/>
      <c r="AH501" s="40"/>
      <c r="AI501" s="40"/>
      <c r="AJ501" s="40"/>
    </row>
    <row r="502" spans="1:36" x14ac:dyDescent="0.25">
      <c r="A502" s="43">
        <f t="shared" si="41"/>
        <v>7</v>
      </c>
      <c r="B502" s="502">
        <f>(1+_xlfn.XLOOKUP(INT(($A502-1)/12)+1,'ZC Curve'!$B$8:$B$107,'ZC Curve'!U$9:U$108,,0))^(1/12)-1</f>
        <v>0</v>
      </c>
      <c r="C502" s="502" t="e">
        <f>(1+_xlfn.XLOOKUP(INT(($A502-1)/12)+1,'ZC Curve'!$B$8:$B$107,'ZC Curve'!V$9:V$108,,0))^(1/12)-1</f>
        <v>#DIV/0!</v>
      </c>
      <c r="D502" s="502" t="e">
        <f>(1+_xlfn.XLOOKUP(INT(($A502-1)/12)+1,'ZC Curve'!$B$8:$B$107,'ZC Curve'!W$9:W$108,,0))^(1/12)-1</f>
        <v>#DIV/0!</v>
      </c>
      <c r="E502" s="503">
        <f t="shared" si="44"/>
        <v>1</v>
      </c>
      <c r="F502" s="503" t="e">
        <f t="shared" si="42"/>
        <v>#DIV/0!</v>
      </c>
      <c r="G502" s="503" t="e">
        <f t="shared" si="43"/>
        <v>#DIV/0!</v>
      </c>
      <c r="H502" s="517">
        <f>'Table 4 - Asset Cashflows'!D15+'Table 4 - Asset Cashflows'!E15</f>
        <v>0</v>
      </c>
      <c r="I502" s="504"/>
      <c r="J502" s="504"/>
      <c r="N502" s="512"/>
      <c r="O502" s="40"/>
      <c r="P502" s="40"/>
      <c r="Q502" s="505"/>
      <c r="R502" s="506"/>
      <c r="S502" s="506"/>
      <c r="T502" s="506"/>
      <c r="U502" s="40"/>
      <c r="V502" s="40"/>
      <c r="W502" s="40"/>
      <c r="X502" s="504"/>
      <c r="Y502" s="40"/>
      <c r="Z502" s="40"/>
      <c r="AA502" s="40"/>
      <c r="AB502" s="40"/>
      <c r="AC502" s="40"/>
      <c r="AD502" s="40"/>
      <c r="AE502" s="40"/>
      <c r="AF502" s="40"/>
      <c r="AG502" s="40"/>
      <c r="AH502" s="40"/>
      <c r="AI502" s="40"/>
      <c r="AJ502" s="40"/>
    </row>
    <row r="503" spans="1:36" x14ac:dyDescent="0.25">
      <c r="A503" s="43">
        <f t="shared" si="41"/>
        <v>8</v>
      </c>
      <c r="B503" s="502">
        <f>(1+_xlfn.XLOOKUP(INT(($A503-1)/12)+1,'ZC Curve'!$B$8:$B$107,'ZC Curve'!U$9:U$108,,0))^(1/12)-1</f>
        <v>0</v>
      </c>
      <c r="C503" s="502" t="e">
        <f>(1+_xlfn.XLOOKUP(INT(($A503-1)/12)+1,'ZC Curve'!$B$8:$B$107,'ZC Curve'!V$9:V$108,,0))^(1/12)-1</f>
        <v>#DIV/0!</v>
      </c>
      <c r="D503" s="502" t="e">
        <f>(1+_xlfn.XLOOKUP(INT(($A503-1)/12)+1,'ZC Curve'!$B$8:$B$107,'ZC Curve'!W$9:W$108,,0))^(1/12)-1</f>
        <v>#DIV/0!</v>
      </c>
      <c r="E503" s="503">
        <f t="shared" si="44"/>
        <v>1</v>
      </c>
      <c r="F503" s="503" t="e">
        <f t="shared" si="42"/>
        <v>#DIV/0!</v>
      </c>
      <c r="G503" s="503" t="e">
        <f t="shared" si="43"/>
        <v>#DIV/0!</v>
      </c>
      <c r="H503" s="517">
        <f>'Table 4 - Asset Cashflows'!D16+'Table 4 - Asset Cashflows'!E16</f>
        <v>0</v>
      </c>
      <c r="I503" s="504"/>
      <c r="J503" s="504"/>
      <c r="N503" s="512"/>
      <c r="O503" s="40"/>
      <c r="P503" s="40"/>
      <c r="Q503" s="505"/>
      <c r="R503" s="506"/>
      <c r="S503" s="506"/>
      <c r="T503" s="506"/>
      <c r="U503" s="40"/>
      <c r="V503" s="40"/>
      <c r="W503" s="40"/>
      <c r="X503" s="504"/>
      <c r="Y503" s="40"/>
      <c r="Z503" s="40"/>
      <c r="AA503" s="40"/>
      <c r="AB503" s="40"/>
      <c r="AC503" s="40"/>
      <c r="AD503" s="40"/>
      <c r="AE503" s="40"/>
      <c r="AF503" s="40"/>
      <c r="AG503" s="40"/>
      <c r="AH503" s="40"/>
      <c r="AI503" s="40"/>
      <c r="AJ503" s="40"/>
    </row>
    <row r="504" spans="1:36" x14ac:dyDescent="0.25">
      <c r="A504" s="43">
        <f t="shared" si="41"/>
        <v>9</v>
      </c>
      <c r="B504" s="502">
        <f>(1+_xlfn.XLOOKUP(INT(($A504-1)/12)+1,'ZC Curve'!$B$8:$B$107,'ZC Curve'!U$9:U$108,,0))^(1/12)-1</f>
        <v>0</v>
      </c>
      <c r="C504" s="502" t="e">
        <f>(1+_xlfn.XLOOKUP(INT(($A504-1)/12)+1,'ZC Curve'!$B$8:$B$107,'ZC Curve'!V$9:V$108,,0))^(1/12)-1</f>
        <v>#DIV/0!</v>
      </c>
      <c r="D504" s="502" t="e">
        <f>(1+_xlfn.XLOOKUP(INT(($A504-1)/12)+1,'ZC Curve'!$B$8:$B$107,'ZC Curve'!W$9:W$108,,0))^(1/12)-1</f>
        <v>#DIV/0!</v>
      </c>
      <c r="E504" s="503">
        <f t="shared" si="44"/>
        <v>1</v>
      </c>
      <c r="F504" s="503" t="e">
        <f t="shared" si="42"/>
        <v>#DIV/0!</v>
      </c>
      <c r="G504" s="503" t="e">
        <f t="shared" si="43"/>
        <v>#DIV/0!</v>
      </c>
      <c r="H504" s="517">
        <f>'Table 4 - Asset Cashflows'!D17+'Table 4 - Asset Cashflows'!E17</f>
        <v>0</v>
      </c>
      <c r="I504" s="504"/>
      <c r="J504" s="504"/>
      <c r="N504" s="512"/>
      <c r="O504" s="40"/>
      <c r="P504" s="40"/>
      <c r="Q504" s="505"/>
      <c r="R504" s="506"/>
      <c r="S504" s="506"/>
      <c r="T504" s="506"/>
      <c r="U504" s="40"/>
      <c r="V504" s="40"/>
      <c r="W504" s="40"/>
      <c r="X504" s="504"/>
      <c r="Y504" s="40"/>
      <c r="Z504" s="40"/>
      <c r="AA504" s="40"/>
      <c r="AB504" s="40"/>
      <c r="AC504" s="40"/>
      <c r="AD504" s="40"/>
      <c r="AE504" s="40"/>
      <c r="AF504" s="40"/>
      <c r="AG504" s="40"/>
      <c r="AH504" s="40"/>
      <c r="AI504" s="40"/>
      <c r="AJ504" s="40"/>
    </row>
    <row r="505" spans="1:36" x14ac:dyDescent="0.25">
      <c r="A505" s="43">
        <f t="shared" si="41"/>
        <v>10</v>
      </c>
      <c r="B505" s="502">
        <f>(1+_xlfn.XLOOKUP(INT(($A505-1)/12)+1,'ZC Curve'!$B$8:$B$107,'ZC Curve'!U$9:U$108,,0))^(1/12)-1</f>
        <v>0</v>
      </c>
      <c r="C505" s="502" t="e">
        <f>(1+_xlfn.XLOOKUP(INT(($A505-1)/12)+1,'ZC Curve'!$B$8:$B$107,'ZC Curve'!V$9:V$108,,0))^(1/12)-1</f>
        <v>#DIV/0!</v>
      </c>
      <c r="D505" s="502" t="e">
        <f>(1+_xlfn.XLOOKUP(INT(($A505-1)/12)+1,'ZC Curve'!$B$8:$B$107,'ZC Curve'!W$9:W$108,,0))^(1/12)-1</f>
        <v>#DIV/0!</v>
      </c>
      <c r="E505" s="503">
        <f t="shared" si="44"/>
        <v>1</v>
      </c>
      <c r="F505" s="503" t="e">
        <f t="shared" si="42"/>
        <v>#DIV/0!</v>
      </c>
      <c r="G505" s="503" t="e">
        <f t="shared" si="43"/>
        <v>#DIV/0!</v>
      </c>
      <c r="H505" s="517">
        <f>'Table 4 - Asset Cashflows'!D18+'Table 4 - Asset Cashflows'!E18</f>
        <v>0</v>
      </c>
      <c r="I505" s="504"/>
      <c r="J505" s="504"/>
      <c r="N505" s="512"/>
      <c r="O505" s="40"/>
      <c r="P505" s="40"/>
      <c r="Q505" s="505"/>
      <c r="R505" s="506"/>
      <c r="S505" s="506"/>
      <c r="T505" s="506"/>
      <c r="U505" s="40"/>
      <c r="V505" s="40"/>
      <c r="W505" s="40"/>
      <c r="X505" s="504"/>
      <c r="Y505" s="40"/>
      <c r="Z505" s="40"/>
      <c r="AA505" s="40"/>
      <c r="AB505" s="40"/>
      <c r="AC505" s="40"/>
      <c r="AD505" s="40"/>
      <c r="AE505" s="40"/>
      <c r="AF505" s="40"/>
      <c r="AG505" s="40"/>
      <c r="AH505" s="40"/>
      <c r="AI505" s="40"/>
      <c r="AJ505" s="40"/>
    </row>
    <row r="506" spans="1:36" x14ac:dyDescent="0.25">
      <c r="A506" s="43">
        <f t="shared" si="41"/>
        <v>11</v>
      </c>
      <c r="B506" s="502">
        <f>(1+_xlfn.XLOOKUP(INT(($A506-1)/12)+1,'ZC Curve'!$B$8:$B$107,'ZC Curve'!U$9:U$108,,0))^(1/12)-1</f>
        <v>0</v>
      </c>
      <c r="C506" s="502" t="e">
        <f>(1+_xlfn.XLOOKUP(INT(($A506-1)/12)+1,'ZC Curve'!$B$8:$B$107,'ZC Curve'!V$9:V$108,,0))^(1/12)-1</f>
        <v>#DIV/0!</v>
      </c>
      <c r="D506" s="502" t="e">
        <f>(1+_xlfn.XLOOKUP(INT(($A506-1)/12)+1,'ZC Curve'!$B$8:$B$107,'ZC Curve'!W$9:W$108,,0))^(1/12)-1</f>
        <v>#DIV/0!</v>
      </c>
      <c r="E506" s="503">
        <f t="shared" si="44"/>
        <v>1</v>
      </c>
      <c r="F506" s="503" t="e">
        <f t="shared" si="42"/>
        <v>#DIV/0!</v>
      </c>
      <c r="G506" s="503" t="e">
        <f t="shared" si="43"/>
        <v>#DIV/0!</v>
      </c>
      <c r="H506" s="517">
        <f>'Table 4 - Asset Cashflows'!D19+'Table 4 - Asset Cashflows'!E19</f>
        <v>0</v>
      </c>
      <c r="I506" s="504"/>
      <c r="J506" s="504"/>
      <c r="N506" s="512"/>
      <c r="O506" s="40"/>
      <c r="P506" s="40"/>
      <c r="Q506" s="505"/>
      <c r="R506" s="506"/>
      <c r="S506" s="506"/>
      <c r="T506" s="506"/>
      <c r="U506" s="40"/>
      <c r="V506" s="40"/>
      <c r="W506" s="40"/>
      <c r="X506" s="504"/>
      <c r="Y506" s="40"/>
      <c r="Z506" s="40"/>
      <c r="AA506" s="40"/>
      <c r="AB506" s="40"/>
      <c r="AC506" s="40"/>
      <c r="AD506" s="40"/>
      <c r="AE506" s="40"/>
      <c r="AF506" s="40"/>
      <c r="AG506" s="40"/>
      <c r="AH506" s="40"/>
      <c r="AI506" s="40"/>
      <c r="AJ506" s="40"/>
    </row>
    <row r="507" spans="1:36" x14ac:dyDescent="0.25">
      <c r="A507" s="43">
        <f t="shared" si="41"/>
        <v>12</v>
      </c>
      <c r="B507" s="502">
        <f>(1+_xlfn.XLOOKUP(INT(($A507-1)/12)+1,'ZC Curve'!$B$8:$B$107,'ZC Curve'!U$9:U$108,,0))^(1/12)-1</f>
        <v>0</v>
      </c>
      <c r="C507" s="502" t="e">
        <f>(1+_xlfn.XLOOKUP(INT(($A507-1)/12)+1,'ZC Curve'!$B$8:$B$107,'ZC Curve'!V$9:V$108,,0))^(1/12)-1</f>
        <v>#DIV/0!</v>
      </c>
      <c r="D507" s="502" t="e">
        <f>(1+_xlfn.XLOOKUP(INT(($A507-1)/12)+1,'ZC Curve'!$B$8:$B$107,'ZC Curve'!W$9:W$108,,0))^(1/12)-1</f>
        <v>#DIV/0!</v>
      </c>
      <c r="E507" s="503">
        <f t="shared" si="44"/>
        <v>1</v>
      </c>
      <c r="F507" s="503" t="e">
        <f t="shared" si="42"/>
        <v>#DIV/0!</v>
      </c>
      <c r="G507" s="503" t="e">
        <f t="shared" si="43"/>
        <v>#DIV/0!</v>
      </c>
      <c r="H507" s="517">
        <f>'Table 4 - Asset Cashflows'!D20+'Table 4 - Asset Cashflows'!E20</f>
        <v>0</v>
      </c>
      <c r="I507" s="504"/>
      <c r="J507" s="504"/>
      <c r="N507" s="512"/>
      <c r="O507" s="40"/>
      <c r="P507" s="40"/>
      <c r="Q507" s="505"/>
      <c r="R507" s="506"/>
      <c r="S507" s="506"/>
      <c r="T507" s="506"/>
      <c r="U507" s="40"/>
      <c r="V507" s="40"/>
      <c r="W507" s="40"/>
      <c r="X507" s="504"/>
      <c r="Y507" s="40"/>
      <c r="Z507" s="40"/>
      <c r="AA507" s="40"/>
      <c r="AB507" s="40"/>
      <c r="AC507" s="40"/>
      <c r="AD507" s="40"/>
      <c r="AE507" s="40"/>
      <c r="AF507" s="40"/>
      <c r="AG507" s="40"/>
      <c r="AH507" s="40"/>
      <c r="AI507" s="40"/>
      <c r="AJ507" s="40"/>
    </row>
    <row r="508" spans="1:36" x14ac:dyDescent="0.25">
      <c r="A508" s="43">
        <f t="shared" si="41"/>
        <v>13</v>
      </c>
      <c r="B508" s="502">
        <f>(1+_xlfn.XLOOKUP(INT(($A508-1)/12)+1,'ZC Curve'!$B$8:$B$107,'ZC Curve'!U$9:U$108,,0))^(1/12)-1</f>
        <v>0</v>
      </c>
      <c r="C508" s="502" t="e">
        <f>(1+_xlfn.XLOOKUP(INT(($A508-1)/12)+1,'ZC Curve'!$B$8:$B$107,'ZC Curve'!V$9:V$108,,0))^(1/12)-1</f>
        <v>#DIV/0!</v>
      </c>
      <c r="D508" s="502" t="e">
        <f>(1+_xlfn.XLOOKUP(INT(($A508-1)/12)+1,'ZC Curve'!$B$8:$B$107,'ZC Curve'!W$9:W$108,,0))^(1/12)-1</f>
        <v>#DIV/0!</v>
      </c>
      <c r="E508" s="503">
        <f t="shared" si="44"/>
        <v>1</v>
      </c>
      <c r="F508" s="503" t="e">
        <f t="shared" si="42"/>
        <v>#DIV/0!</v>
      </c>
      <c r="G508" s="503" t="e">
        <f t="shared" si="43"/>
        <v>#DIV/0!</v>
      </c>
      <c r="H508" s="517">
        <f>'Table 4 - Asset Cashflows'!D21+'Table 4 - Asset Cashflows'!E21</f>
        <v>0</v>
      </c>
      <c r="I508" s="504"/>
      <c r="J508" s="504"/>
      <c r="N508" s="512"/>
      <c r="O508" s="40"/>
      <c r="P508" s="40"/>
      <c r="Q508" s="505"/>
      <c r="R508" s="506"/>
      <c r="S508" s="506"/>
      <c r="T508" s="506"/>
      <c r="U508" s="40"/>
      <c r="V508" s="40"/>
      <c r="W508" s="40"/>
      <c r="X508" s="504"/>
      <c r="Y508" s="40"/>
      <c r="Z508" s="40"/>
      <c r="AA508" s="40"/>
      <c r="AB508" s="40"/>
      <c r="AC508" s="40"/>
      <c r="AD508" s="40"/>
      <c r="AE508" s="40"/>
      <c r="AF508" s="40"/>
      <c r="AG508" s="40"/>
      <c r="AH508" s="40"/>
      <c r="AI508" s="40"/>
      <c r="AJ508" s="40"/>
    </row>
    <row r="509" spans="1:36" x14ac:dyDescent="0.25">
      <c r="A509" s="43">
        <f t="shared" si="41"/>
        <v>14</v>
      </c>
      <c r="B509" s="502">
        <f>(1+_xlfn.XLOOKUP(INT(($A509-1)/12)+1,'ZC Curve'!$B$8:$B$107,'ZC Curve'!U$9:U$108,,0))^(1/12)-1</f>
        <v>0</v>
      </c>
      <c r="C509" s="502" t="e">
        <f>(1+_xlfn.XLOOKUP(INT(($A509-1)/12)+1,'ZC Curve'!$B$8:$B$107,'ZC Curve'!V$9:V$108,,0))^(1/12)-1</f>
        <v>#DIV/0!</v>
      </c>
      <c r="D509" s="502" t="e">
        <f>(1+_xlfn.XLOOKUP(INT(($A509-1)/12)+1,'ZC Curve'!$B$8:$B$107,'ZC Curve'!W$9:W$108,,0))^(1/12)-1</f>
        <v>#DIV/0!</v>
      </c>
      <c r="E509" s="503">
        <f t="shared" si="44"/>
        <v>1</v>
      </c>
      <c r="F509" s="503" t="e">
        <f t="shared" si="42"/>
        <v>#DIV/0!</v>
      </c>
      <c r="G509" s="503" t="e">
        <f t="shared" si="43"/>
        <v>#DIV/0!</v>
      </c>
      <c r="H509" s="517">
        <f>'Table 4 - Asset Cashflows'!D22+'Table 4 - Asset Cashflows'!E22</f>
        <v>0</v>
      </c>
      <c r="I509" s="504"/>
      <c r="J509" s="504"/>
      <c r="K509" s="40"/>
      <c r="L509" s="512"/>
      <c r="M509" s="40"/>
      <c r="N509" s="512"/>
      <c r="O509" s="40"/>
      <c r="P509" s="40"/>
      <c r="Q509" s="505"/>
      <c r="R509" s="506"/>
      <c r="S509" s="506"/>
      <c r="T509" s="506"/>
      <c r="U509" s="40"/>
      <c r="V509" s="40"/>
      <c r="W509" s="40"/>
      <c r="X509" s="504"/>
      <c r="Y509" s="40"/>
      <c r="Z509" s="40"/>
      <c r="AA509" s="40"/>
      <c r="AB509" s="40"/>
      <c r="AC509" s="40"/>
      <c r="AD509" s="40"/>
      <c r="AE509" s="40"/>
      <c r="AF509" s="40"/>
      <c r="AG509" s="40"/>
      <c r="AH509" s="40"/>
      <c r="AI509" s="40"/>
      <c r="AJ509" s="40"/>
    </row>
    <row r="510" spans="1:36" x14ac:dyDescent="0.25">
      <c r="A510" s="43">
        <f t="shared" si="41"/>
        <v>15</v>
      </c>
      <c r="B510" s="502">
        <f>(1+_xlfn.XLOOKUP(INT(($A510-1)/12)+1,'ZC Curve'!$B$8:$B$107,'ZC Curve'!U$9:U$108,,0))^(1/12)-1</f>
        <v>0</v>
      </c>
      <c r="C510" s="502" t="e">
        <f>(1+_xlfn.XLOOKUP(INT(($A510-1)/12)+1,'ZC Curve'!$B$8:$B$107,'ZC Curve'!V$9:V$108,,0))^(1/12)-1</f>
        <v>#DIV/0!</v>
      </c>
      <c r="D510" s="502" t="e">
        <f>(1+_xlfn.XLOOKUP(INT(($A510-1)/12)+1,'ZC Curve'!$B$8:$B$107,'ZC Curve'!W$9:W$108,,0))^(1/12)-1</f>
        <v>#DIV/0!</v>
      </c>
      <c r="E510" s="503">
        <f t="shared" si="44"/>
        <v>1</v>
      </c>
      <c r="F510" s="503" t="e">
        <f t="shared" si="42"/>
        <v>#DIV/0!</v>
      </c>
      <c r="G510" s="503" t="e">
        <f t="shared" si="43"/>
        <v>#DIV/0!</v>
      </c>
      <c r="H510" s="517">
        <f>'Table 4 - Asset Cashflows'!D23+'Table 4 - Asset Cashflows'!E23</f>
        <v>0</v>
      </c>
      <c r="I510" s="504"/>
      <c r="J510" s="504"/>
      <c r="K510" s="40"/>
      <c r="L510" s="512"/>
      <c r="M510" s="40"/>
      <c r="N510" s="512"/>
      <c r="O510" s="40"/>
      <c r="P510" s="40"/>
      <c r="Q510" s="505"/>
      <c r="R510" s="506"/>
      <c r="S510" s="506"/>
      <c r="T510" s="506"/>
      <c r="U510" s="40"/>
      <c r="V510" s="40"/>
      <c r="W510" s="40"/>
      <c r="X510" s="504"/>
      <c r="Y510" s="40"/>
      <c r="Z510" s="40"/>
      <c r="AA510" s="40"/>
      <c r="AB510" s="40"/>
      <c r="AC510" s="40"/>
      <c r="AD510" s="40"/>
      <c r="AE510" s="40"/>
      <c r="AF510" s="40"/>
      <c r="AG510" s="40"/>
      <c r="AH510" s="40"/>
      <c r="AI510" s="40"/>
      <c r="AJ510" s="40"/>
    </row>
    <row r="511" spans="1:36" x14ac:dyDescent="0.25">
      <c r="A511" s="43">
        <f t="shared" si="41"/>
        <v>16</v>
      </c>
      <c r="B511" s="502">
        <f>(1+_xlfn.XLOOKUP(INT(($A511-1)/12)+1,'ZC Curve'!$B$8:$B$107,'ZC Curve'!U$9:U$108,,0))^(1/12)-1</f>
        <v>0</v>
      </c>
      <c r="C511" s="502" t="e">
        <f>(1+_xlfn.XLOOKUP(INT(($A511-1)/12)+1,'ZC Curve'!$B$8:$B$107,'ZC Curve'!V$9:V$108,,0))^(1/12)-1</f>
        <v>#DIV/0!</v>
      </c>
      <c r="D511" s="502" t="e">
        <f>(1+_xlfn.XLOOKUP(INT(($A511-1)/12)+1,'ZC Curve'!$B$8:$B$107,'ZC Curve'!W$9:W$108,,0))^(1/12)-1</f>
        <v>#DIV/0!</v>
      </c>
      <c r="E511" s="503">
        <f t="shared" si="44"/>
        <v>1</v>
      </c>
      <c r="F511" s="503" t="e">
        <f t="shared" si="42"/>
        <v>#DIV/0!</v>
      </c>
      <c r="G511" s="503" t="e">
        <f t="shared" si="43"/>
        <v>#DIV/0!</v>
      </c>
      <c r="H511" s="517">
        <f>'Table 4 - Asset Cashflows'!D24+'Table 4 - Asset Cashflows'!E24</f>
        <v>0</v>
      </c>
      <c r="I511" s="504"/>
      <c r="J511" s="504"/>
      <c r="K511" s="40"/>
      <c r="L511" s="512"/>
      <c r="M511" s="40"/>
      <c r="N511" s="512"/>
      <c r="O511" s="40"/>
      <c r="P511" s="40"/>
      <c r="Q511" s="505"/>
      <c r="R511" s="506"/>
      <c r="S511" s="506"/>
      <c r="T511" s="506"/>
      <c r="U511" s="40"/>
      <c r="V511" s="40"/>
      <c r="W511" s="40"/>
      <c r="X511" s="504"/>
      <c r="Y511" s="40"/>
      <c r="Z511" s="40"/>
      <c r="AA511" s="40"/>
      <c r="AB511" s="40"/>
      <c r="AC511" s="40"/>
      <c r="AD511" s="40"/>
      <c r="AE511" s="40"/>
      <c r="AF511" s="40"/>
      <c r="AG511" s="40"/>
      <c r="AH511" s="40"/>
      <c r="AI511" s="40"/>
      <c r="AJ511" s="40"/>
    </row>
    <row r="512" spans="1:36" x14ac:dyDescent="0.25">
      <c r="A512" s="43">
        <f t="shared" si="41"/>
        <v>17</v>
      </c>
      <c r="B512" s="502">
        <f>(1+_xlfn.XLOOKUP(INT(($A512-1)/12)+1,'ZC Curve'!$B$8:$B$107,'ZC Curve'!U$9:U$108,,0))^(1/12)-1</f>
        <v>0</v>
      </c>
      <c r="C512" s="502" t="e">
        <f>(1+_xlfn.XLOOKUP(INT(($A512-1)/12)+1,'ZC Curve'!$B$8:$B$107,'ZC Curve'!V$9:V$108,,0))^(1/12)-1</f>
        <v>#DIV/0!</v>
      </c>
      <c r="D512" s="502" t="e">
        <f>(1+_xlfn.XLOOKUP(INT(($A512-1)/12)+1,'ZC Curve'!$B$8:$B$107,'ZC Curve'!W$9:W$108,,0))^(1/12)-1</f>
        <v>#DIV/0!</v>
      </c>
      <c r="E512" s="503">
        <f t="shared" si="44"/>
        <v>1</v>
      </c>
      <c r="F512" s="503" t="e">
        <f t="shared" si="42"/>
        <v>#DIV/0!</v>
      </c>
      <c r="G512" s="503" t="e">
        <f t="shared" si="43"/>
        <v>#DIV/0!</v>
      </c>
      <c r="H512" s="517">
        <f>'Table 4 - Asset Cashflows'!D25+'Table 4 - Asset Cashflows'!E25</f>
        <v>0</v>
      </c>
      <c r="I512" s="504"/>
      <c r="J512" s="504"/>
      <c r="K512" s="40"/>
      <c r="L512" s="512"/>
      <c r="M512" s="40"/>
      <c r="N512" s="512"/>
      <c r="O512" s="40"/>
      <c r="P512" s="40"/>
      <c r="Q512" s="505"/>
      <c r="R512" s="506"/>
      <c r="S512" s="506"/>
      <c r="T512" s="506"/>
      <c r="U512" s="40"/>
      <c r="V512" s="40"/>
      <c r="W512" s="40"/>
      <c r="X512" s="504"/>
      <c r="Y512" s="40"/>
      <c r="Z512" s="40"/>
      <c r="AA512" s="40"/>
      <c r="AB512" s="40"/>
      <c r="AC512" s="40"/>
      <c r="AD512" s="40"/>
      <c r="AE512" s="40"/>
      <c r="AF512" s="40"/>
      <c r="AG512" s="40"/>
      <c r="AH512" s="40"/>
      <c r="AI512" s="40"/>
      <c r="AJ512" s="40"/>
    </row>
    <row r="513" spans="1:36" x14ac:dyDescent="0.25">
      <c r="A513" s="43">
        <f t="shared" si="41"/>
        <v>18</v>
      </c>
      <c r="B513" s="502">
        <f>(1+_xlfn.XLOOKUP(INT(($A513-1)/12)+1,'ZC Curve'!$B$8:$B$107,'ZC Curve'!U$9:U$108,,0))^(1/12)-1</f>
        <v>0</v>
      </c>
      <c r="C513" s="502" t="e">
        <f>(1+_xlfn.XLOOKUP(INT(($A513-1)/12)+1,'ZC Curve'!$B$8:$B$107,'ZC Curve'!V$9:V$108,,0))^(1/12)-1</f>
        <v>#DIV/0!</v>
      </c>
      <c r="D513" s="502" t="e">
        <f>(1+_xlfn.XLOOKUP(INT(($A513-1)/12)+1,'ZC Curve'!$B$8:$B$107,'ZC Curve'!W$9:W$108,,0))^(1/12)-1</f>
        <v>#DIV/0!</v>
      </c>
      <c r="E513" s="503">
        <f t="shared" si="44"/>
        <v>1</v>
      </c>
      <c r="F513" s="503" t="e">
        <f t="shared" si="42"/>
        <v>#DIV/0!</v>
      </c>
      <c r="G513" s="503" t="e">
        <f t="shared" si="43"/>
        <v>#DIV/0!</v>
      </c>
      <c r="H513" s="517">
        <f>'Table 4 - Asset Cashflows'!D26+'Table 4 - Asset Cashflows'!E26</f>
        <v>0</v>
      </c>
      <c r="I513" s="504"/>
      <c r="J513" s="504"/>
      <c r="K513" s="40"/>
      <c r="L513" s="512"/>
      <c r="M513" s="40"/>
      <c r="N513" s="512"/>
      <c r="O513" s="40"/>
      <c r="P513" s="40"/>
      <c r="Q513" s="505"/>
      <c r="R513" s="506"/>
      <c r="S513" s="506"/>
      <c r="T513" s="506"/>
      <c r="U513" s="40"/>
      <c r="V513" s="40"/>
      <c r="W513" s="40"/>
      <c r="X513" s="504"/>
      <c r="Y513" s="40"/>
      <c r="Z513" s="40"/>
      <c r="AA513" s="40"/>
      <c r="AB513" s="40"/>
      <c r="AC513" s="40"/>
      <c r="AD513" s="40"/>
      <c r="AE513" s="40"/>
      <c r="AF513" s="40"/>
      <c r="AG513" s="40"/>
      <c r="AH513" s="40"/>
      <c r="AI513" s="40"/>
      <c r="AJ513" s="40"/>
    </row>
    <row r="514" spans="1:36" x14ac:dyDescent="0.25">
      <c r="A514" s="43">
        <f t="shared" si="41"/>
        <v>19</v>
      </c>
      <c r="B514" s="502">
        <f>(1+_xlfn.XLOOKUP(INT(($A514-1)/12)+1,'ZC Curve'!$B$8:$B$107,'ZC Curve'!U$9:U$108,,0))^(1/12)-1</f>
        <v>0</v>
      </c>
      <c r="C514" s="502" t="e">
        <f>(1+_xlfn.XLOOKUP(INT(($A514-1)/12)+1,'ZC Curve'!$B$8:$B$107,'ZC Curve'!V$9:V$108,,0))^(1/12)-1</f>
        <v>#DIV/0!</v>
      </c>
      <c r="D514" s="502" t="e">
        <f>(1+_xlfn.XLOOKUP(INT(($A514-1)/12)+1,'ZC Curve'!$B$8:$B$107,'ZC Curve'!W$9:W$108,,0))^(1/12)-1</f>
        <v>#DIV/0!</v>
      </c>
      <c r="E514" s="503">
        <f t="shared" si="44"/>
        <v>1</v>
      </c>
      <c r="F514" s="503" t="e">
        <f t="shared" si="42"/>
        <v>#DIV/0!</v>
      </c>
      <c r="G514" s="503" t="e">
        <f t="shared" si="43"/>
        <v>#DIV/0!</v>
      </c>
      <c r="H514" s="517">
        <f>'Table 4 - Asset Cashflows'!D27+'Table 4 - Asset Cashflows'!E27</f>
        <v>0</v>
      </c>
      <c r="I514" s="504"/>
      <c r="J514" s="504"/>
    </row>
    <row r="515" spans="1:36" x14ac:dyDescent="0.25">
      <c r="A515" s="43">
        <f t="shared" si="41"/>
        <v>20</v>
      </c>
      <c r="B515" s="502">
        <f>(1+_xlfn.XLOOKUP(INT(($A515-1)/12)+1,'ZC Curve'!$B$8:$B$107,'ZC Curve'!U$9:U$108,,0))^(1/12)-1</f>
        <v>0</v>
      </c>
      <c r="C515" s="502" t="e">
        <f>(1+_xlfn.XLOOKUP(INT(($A515-1)/12)+1,'ZC Curve'!$B$8:$B$107,'ZC Curve'!V$9:V$108,,0))^(1/12)-1</f>
        <v>#DIV/0!</v>
      </c>
      <c r="D515" s="502" t="e">
        <f>(1+_xlfn.XLOOKUP(INT(($A515-1)/12)+1,'ZC Curve'!$B$8:$B$107,'ZC Curve'!W$9:W$108,,0))^(1/12)-1</f>
        <v>#DIV/0!</v>
      </c>
      <c r="E515" s="503">
        <f t="shared" si="44"/>
        <v>1</v>
      </c>
      <c r="F515" s="503" t="e">
        <f t="shared" si="42"/>
        <v>#DIV/0!</v>
      </c>
      <c r="G515" s="503" t="e">
        <f t="shared" si="43"/>
        <v>#DIV/0!</v>
      </c>
      <c r="H515" s="517">
        <f>'Table 4 - Asset Cashflows'!D28+'Table 4 - Asset Cashflows'!E28</f>
        <v>0</v>
      </c>
      <c r="I515" s="504"/>
      <c r="J515" s="504"/>
    </row>
    <row r="516" spans="1:36" x14ac:dyDescent="0.25">
      <c r="A516" s="43">
        <f t="shared" si="41"/>
        <v>21</v>
      </c>
      <c r="B516" s="502">
        <f>(1+_xlfn.XLOOKUP(INT(($A516-1)/12)+1,'ZC Curve'!$B$8:$B$107,'ZC Curve'!U$9:U$108,,0))^(1/12)-1</f>
        <v>0</v>
      </c>
      <c r="C516" s="502" t="e">
        <f>(1+_xlfn.XLOOKUP(INT(($A516-1)/12)+1,'ZC Curve'!$B$8:$B$107,'ZC Curve'!V$9:V$108,,0))^(1/12)-1</f>
        <v>#DIV/0!</v>
      </c>
      <c r="D516" s="502" t="e">
        <f>(1+_xlfn.XLOOKUP(INT(($A516-1)/12)+1,'ZC Curve'!$B$8:$B$107,'ZC Curve'!W$9:W$108,,0))^(1/12)-1</f>
        <v>#DIV/0!</v>
      </c>
      <c r="E516" s="503">
        <f t="shared" si="44"/>
        <v>1</v>
      </c>
      <c r="F516" s="503" t="e">
        <f t="shared" si="42"/>
        <v>#DIV/0!</v>
      </c>
      <c r="G516" s="503" t="e">
        <f t="shared" si="43"/>
        <v>#DIV/0!</v>
      </c>
      <c r="H516" s="517">
        <f>'Table 4 - Asset Cashflows'!D29+'Table 4 - Asset Cashflows'!E29</f>
        <v>0</v>
      </c>
      <c r="I516" s="504"/>
      <c r="J516" s="504"/>
    </row>
    <row r="517" spans="1:36" x14ac:dyDescent="0.25">
      <c r="A517" s="43">
        <f t="shared" si="41"/>
        <v>22</v>
      </c>
      <c r="B517" s="502">
        <f>(1+_xlfn.XLOOKUP(INT(($A517-1)/12)+1,'ZC Curve'!$B$8:$B$107,'ZC Curve'!U$9:U$108,,0))^(1/12)-1</f>
        <v>0</v>
      </c>
      <c r="C517" s="502" t="e">
        <f>(1+_xlfn.XLOOKUP(INT(($A517-1)/12)+1,'ZC Curve'!$B$8:$B$107,'ZC Curve'!V$9:V$108,,0))^(1/12)-1</f>
        <v>#DIV/0!</v>
      </c>
      <c r="D517" s="502" t="e">
        <f>(1+_xlfn.XLOOKUP(INT(($A517-1)/12)+1,'ZC Curve'!$B$8:$B$107,'ZC Curve'!W$9:W$108,,0))^(1/12)-1</f>
        <v>#DIV/0!</v>
      </c>
      <c r="E517" s="503">
        <f t="shared" si="44"/>
        <v>1</v>
      </c>
      <c r="F517" s="503" t="e">
        <f t="shared" si="42"/>
        <v>#DIV/0!</v>
      </c>
      <c r="G517" s="503" t="e">
        <f t="shared" si="43"/>
        <v>#DIV/0!</v>
      </c>
      <c r="H517" s="517">
        <f>'Table 4 - Asset Cashflows'!D30+'Table 4 - Asset Cashflows'!E30</f>
        <v>0</v>
      </c>
      <c r="I517" s="504"/>
    </row>
    <row r="518" spans="1:36" x14ac:dyDescent="0.25">
      <c r="A518" s="43">
        <f t="shared" si="41"/>
        <v>23</v>
      </c>
      <c r="B518" s="502">
        <f>(1+_xlfn.XLOOKUP(INT(($A518-1)/12)+1,'ZC Curve'!$B$8:$B$107,'ZC Curve'!U$9:U$108,,0))^(1/12)-1</f>
        <v>0</v>
      </c>
      <c r="C518" s="502" t="e">
        <f>(1+_xlfn.XLOOKUP(INT(($A518-1)/12)+1,'ZC Curve'!$B$8:$B$107,'ZC Curve'!V$9:V$108,,0))^(1/12)-1</f>
        <v>#DIV/0!</v>
      </c>
      <c r="D518" s="502" t="e">
        <f>(1+_xlfn.XLOOKUP(INT(($A518-1)/12)+1,'ZC Curve'!$B$8:$B$107,'ZC Curve'!W$9:W$108,,0))^(1/12)-1</f>
        <v>#DIV/0!</v>
      </c>
      <c r="E518" s="503">
        <f t="shared" si="44"/>
        <v>1</v>
      </c>
      <c r="F518" s="503" t="e">
        <f t="shared" si="42"/>
        <v>#DIV/0!</v>
      </c>
      <c r="G518" s="503" t="e">
        <f t="shared" si="43"/>
        <v>#DIV/0!</v>
      </c>
      <c r="H518" s="517">
        <f>'Table 4 - Asset Cashflows'!D31+'Table 4 - Asset Cashflows'!E31</f>
        <v>0</v>
      </c>
      <c r="I518" s="504"/>
    </row>
    <row r="519" spans="1:36" x14ac:dyDescent="0.25">
      <c r="A519" s="43">
        <f t="shared" si="41"/>
        <v>24</v>
      </c>
      <c r="B519" s="502">
        <f>(1+_xlfn.XLOOKUP(INT(($A519-1)/12)+1,'ZC Curve'!$B$8:$B$107,'ZC Curve'!U$9:U$108,,0))^(1/12)-1</f>
        <v>0</v>
      </c>
      <c r="C519" s="502" t="e">
        <f>(1+_xlfn.XLOOKUP(INT(($A519-1)/12)+1,'ZC Curve'!$B$8:$B$107,'ZC Curve'!V$9:V$108,,0))^(1/12)-1</f>
        <v>#DIV/0!</v>
      </c>
      <c r="D519" s="502" t="e">
        <f>(1+_xlfn.XLOOKUP(INT(($A519-1)/12)+1,'ZC Curve'!$B$8:$B$107,'ZC Curve'!W$9:W$108,,0))^(1/12)-1</f>
        <v>#DIV/0!</v>
      </c>
      <c r="E519" s="503">
        <f t="shared" si="44"/>
        <v>1</v>
      </c>
      <c r="F519" s="503" t="e">
        <f t="shared" si="42"/>
        <v>#DIV/0!</v>
      </c>
      <c r="G519" s="503" t="e">
        <f t="shared" si="43"/>
        <v>#DIV/0!</v>
      </c>
      <c r="H519" s="517">
        <f>'Table 4 - Asset Cashflows'!D32+'Table 4 - Asset Cashflows'!E32</f>
        <v>0</v>
      </c>
      <c r="I519" s="504"/>
    </row>
    <row r="520" spans="1:36" x14ac:dyDescent="0.25">
      <c r="A520" s="43">
        <f t="shared" si="41"/>
        <v>25</v>
      </c>
      <c r="B520" s="502">
        <f>(1+_xlfn.XLOOKUP(INT(($A520-1)/12)+1,'ZC Curve'!$B$8:$B$107,'ZC Curve'!U$9:U$108,,0))^(1/12)-1</f>
        <v>0</v>
      </c>
      <c r="C520" s="502" t="e">
        <f>(1+_xlfn.XLOOKUP(INT(($A520-1)/12)+1,'ZC Curve'!$B$8:$B$107,'ZC Curve'!V$9:V$108,,0))^(1/12)-1</f>
        <v>#DIV/0!</v>
      </c>
      <c r="D520" s="502" t="e">
        <f>(1+_xlfn.XLOOKUP(INT(($A520-1)/12)+1,'ZC Curve'!$B$8:$B$107,'ZC Curve'!W$9:W$108,,0))^(1/12)-1</f>
        <v>#DIV/0!</v>
      </c>
      <c r="E520" s="503">
        <f t="shared" si="44"/>
        <v>1</v>
      </c>
      <c r="F520" s="503" t="e">
        <f t="shared" si="42"/>
        <v>#DIV/0!</v>
      </c>
      <c r="G520" s="503" t="e">
        <f t="shared" si="43"/>
        <v>#DIV/0!</v>
      </c>
      <c r="H520" s="517">
        <f>'Table 4 - Asset Cashflows'!D33+'Table 4 - Asset Cashflows'!E33</f>
        <v>0</v>
      </c>
      <c r="I520" s="504"/>
    </row>
    <row r="521" spans="1:36" x14ac:dyDescent="0.25">
      <c r="A521" s="43">
        <f t="shared" si="41"/>
        <v>26</v>
      </c>
      <c r="B521" s="502">
        <f>(1+_xlfn.XLOOKUP(INT(($A521-1)/12)+1,'ZC Curve'!$B$8:$B$107,'ZC Curve'!U$9:U$108,,0))^(1/12)-1</f>
        <v>0</v>
      </c>
      <c r="C521" s="502" t="e">
        <f>(1+_xlfn.XLOOKUP(INT(($A521-1)/12)+1,'ZC Curve'!$B$8:$B$107,'ZC Curve'!V$9:V$108,,0))^(1/12)-1</f>
        <v>#DIV/0!</v>
      </c>
      <c r="D521" s="502" t="e">
        <f>(1+_xlfn.XLOOKUP(INT(($A521-1)/12)+1,'ZC Curve'!$B$8:$B$107,'ZC Curve'!W$9:W$108,,0))^(1/12)-1</f>
        <v>#DIV/0!</v>
      </c>
      <c r="E521" s="503">
        <f t="shared" si="44"/>
        <v>1</v>
      </c>
      <c r="F521" s="503" t="e">
        <f t="shared" si="42"/>
        <v>#DIV/0!</v>
      </c>
      <c r="G521" s="503" t="e">
        <f t="shared" si="43"/>
        <v>#DIV/0!</v>
      </c>
      <c r="H521" s="517">
        <f>'Table 4 - Asset Cashflows'!D34+'Table 4 - Asset Cashflows'!E34</f>
        <v>0</v>
      </c>
      <c r="I521" s="504"/>
    </row>
    <row r="522" spans="1:36" x14ac:dyDescent="0.25">
      <c r="A522" s="43">
        <f t="shared" si="41"/>
        <v>27</v>
      </c>
      <c r="B522" s="502">
        <f>(1+_xlfn.XLOOKUP(INT(($A522-1)/12)+1,'ZC Curve'!$B$8:$B$107,'ZC Curve'!U$9:U$108,,0))^(1/12)-1</f>
        <v>0</v>
      </c>
      <c r="C522" s="502" t="e">
        <f>(1+_xlfn.XLOOKUP(INT(($A522-1)/12)+1,'ZC Curve'!$B$8:$B$107,'ZC Curve'!V$9:V$108,,0))^(1/12)-1</f>
        <v>#DIV/0!</v>
      </c>
      <c r="D522" s="502" t="e">
        <f>(1+_xlfn.XLOOKUP(INT(($A522-1)/12)+1,'ZC Curve'!$B$8:$B$107,'ZC Curve'!W$9:W$108,,0))^(1/12)-1</f>
        <v>#DIV/0!</v>
      </c>
      <c r="E522" s="503">
        <f t="shared" si="44"/>
        <v>1</v>
      </c>
      <c r="F522" s="503" t="e">
        <f t="shared" si="42"/>
        <v>#DIV/0!</v>
      </c>
      <c r="G522" s="503" t="e">
        <f t="shared" si="43"/>
        <v>#DIV/0!</v>
      </c>
      <c r="H522" s="517">
        <f>'Table 4 - Asset Cashflows'!D35+'Table 4 - Asset Cashflows'!E35</f>
        <v>0</v>
      </c>
      <c r="I522" s="504"/>
    </row>
    <row r="523" spans="1:36" x14ac:dyDescent="0.25">
      <c r="A523" s="43">
        <f t="shared" si="41"/>
        <v>28</v>
      </c>
      <c r="B523" s="502">
        <f>(1+_xlfn.XLOOKUP(INT(($A523-1)/12)+1,'ZC Curve'!$B$8:$B$107,'ZC Curve'!U$9:U$108,,0))^(1/12)-1</f>
        <v>0</v>
      </c>
      <c r="C523" s="502" t="e">
        <f>(1+_xlfn.XLOOKUP(INT(($A523-1)/12)+1,'ZC Curve'!$B$8:$B$107,'ZC Curve'!V$9:V$108,,0))^(1/12)-1</f>
        <v>#DIV/0!</v>
      </c>
      <c r="D523" s="502" t="e">
        <f>(1+_xlfn.XLOOKUP(INT(($A523-1)/12)+1,'ZC Curve'!$B$8:$B$107,'ZC Curve'!W$9:W$108,,0))^(1/12)-1</f>
        <v>#DIV/0!</v>
      </c>
      <c r="E523" s="503">
        <f t="shared" si="44"/>
        <v>1</v>
      </c>
      <c r="F523" s="503" t="e">
        <f t="shared" si="42"/>
        <v>#DIV/0!</v>
      </c>
      <c r="G523" s="503" t="e">
        <f t="shared" si="43"/>
        <v>#DIV/0!</v>
      </c>
      <c r="H523" s="517">
        <f>'Table 4 - Asset Cashflows'!D36+'Table 4 - Asset Cashflows'!E36</f>
        <v>0</v>
      </c>
      <c r="I523" s="504"/>
    </row>
    <row r="524" spans="1:36" x14ac:dyDescent="0.25">
      <c r="A524" s="43">
        <f t="shared" si="41"/>
        <v>29</v>
      </c>
      <c r="B524" s="502">
        <f>(1+_xlfn.XLOOKUP(INT(($A524-1)/12)+1,'ZC Curve'!$B$8:$B$107,'ZC Curve'!U$9:U$108,,0))^(1/12)-1</f>
        <v>0</v>
      </c>
      <c r="C524" s="502" t="e">
        <f>(1+_xlfn.XLOOKUP(INT(($A524-1)/12)+1,'ZC Curve'!$B$8:$B$107,'ZC Curve'!V$9:V$108,,0))^(1/12)-1</f>
        <v>#DIV/0!</v>
      </c>
      <c r="D524" s="502" t="e">
        <f>(1+_xlfn.XLOOKUP(INT(($A524-1)/12)+1,'ZC Curve'!$B$8:$B$107,'ZC Curve'!W$9:W$108,,0))^(1/12)-1</f>
        <v>#DIV/0!</v>
      </c>
      <c r="E524" s="503">
        <f t="shared" si="44"/>
        <v>1</v>
      </c>
      <c r="F524" s="503" t="e">
        <f t="shared" si="42"/>
        <v>#DIV/0!</v>
      </c>
      <c r="G524" s="503" t="e">
        <f t="shared" si="43"/>
        <v>#DIV/0!</v>
      </c>
      <c r="H524" s="517">
        <f>'Table 4 - Asset Cashflows'!D37+'Table 4 - Asset Cashflows'!E37</f>
        <v>0</v>
      </c>
      <c r="I524" s="504"/>
    </row>
    <row r="525" spans="1:36" x14ac:dyDescent="0.25">
      <c r="A525" s="43">
        <f t="shared" si="41"/>
        <v>30</v>
      </c>
      <c r="B525" s="502">
        <f>(1+_xlfn.XLOOKUP(INT(($A525-1)/12)+1,'ZC Curve'!$B$8:$B$107,'ZC Curve'!U$9:U$108,,0))^(1/12)-1</f>
        <v>0</v>
      </c>
      <c r="C525" s="502" t="e">
        <f>(1+_xlfn.XLOOKUP(INT(($A525-1)/12)+1,'ZC Curve'!$B$8:$B$107,'ZC Curve'!V$9:V$108,,0))^(1/12)-1</f>
        <v>#DIV/0!</v>
      </c>
      <c r="D525" s="502" t="e">
        <f>(1+_xlfn.XLOOKUP(INT(($A525-1)/12)+1,'ZC Curve'!$B$8:$B$107,'ZC Curve'!W$9:W$108,,0))^(1/12)-1</f>
        <v>#DIV/0!</v>
      </c>
      <c r="E525" s="503">
        <f t="shared" si="44"/>
        <v>1</v>
      </c>
      <c r="F525" s="503" t="e">
        <f t="shared" si="42"/>
        <v>#DIV/0!</v>
      </c>
      <c r="G525" s="503" t="e">
        <f t="shared" si="43"/>
        <v>#DIV/0!</v>
      </c>
      <c r="H525" s="517">
        <f>'Table 4 - Asset Cashflows'!D38+'Table 4 - Asset Cashflows'!E38</f>
        <v>0</v>
      </c>
      <c r="I525" s="504"/>
    </row>
    <row r="526" spans="1:36" x14ac:dyDescent="0.25">
      <c r="A526" s="43">
        <f t="shared" si="41"/>
        <v>31</v>
      </c>
      <c r="B526" s="502">
        <f>(1+_xlfn.XLOOKUP(INT(($A526-1)/12)+1,'ZC Curve'!$B$8:$B$107,'ZC Curve'!U$9:U$108,,0))^(1/12)-1</f>
        <v>0</v>
      </c>
      <c r="C526" s="502" t="e">
        <f>(1+_xlfn.XLOOKUP(INT(($A526-1)/12)+1,'ZC Curve'!$B$8:$B$107,'ZC Curve'!V$9:V$108,,0))^(1/12)-1</f>
        <v>#DIV/0!</v>
      </c>
      <c r="D526" s="502" t="e">
        <f>(1+_xlfn.XLOOKUP(INT(($A526-1)/12)+1,'ZC Curve'!$B$8:$B$107,'ZC Curve'!W$9:W$108,,0))^(1/12)-1</f>
        <v>#DIV/0!</v>
      </c>
      <c r="E526" s="503">
        <f t="shared" si="44"/>
        <v>1</v>
      </c>
      <c r="F526" s="503" t="e">
        <f t="shared" si="42"/>
        <v>#DIV/0!</v>
      </c>
      <c r="G526" s="503" t="e">
        <f t="shared" si="43"/>
        <v>#DIV/0!</v>
      </c>
      <c r="H526" s="517">
        <f>'Table 4 - Asset Cashflows'!D39+'Table 4 - Asset Cashflows'!E39</f>
        <v>0</v>
      </c>
      <c r="I526" s="504"/>
    </row>
    <row r="527" spans="1:36" x14ac:dyDescent="0.25">
      <c r="A527" s="43">
        <f t="shared" si="41"/>
        <v>32</v>
      </c>
      <c r="B527" s="502">
        <f>(1+_xlfn.XLOOKUP(INT(($A527-1)/12)+1,'ZC Curve'!$B$8:$B$107,'ZC Curve'!U$9:U$108,,0))^(1/12)-1</f>
        <v>0</v>
      </c>
      <c r="C527" s="502" t="e">
        <f>(1+_xlfn.XLOOKUP(INT(($A527-1)/12)+1,'ZC Curve'!$B$8:$B$107,'ZC Curve'!V$9:V$108,,0))^(1/12)-1</f>
        <v>#DIV/0!</v>
      </c>
      <c r="D527" s="502" t="e">
        <f>(1+_xlfn.XLOOKUP(INT(($A527-1)/12)+1,'ZC Curve'!$B$8:$B$107,'ZC Curve'!W$9:W$108,,0))^(1/12)-1</f>
        <v>#DIV/0!</v>
      </c>
      <c r="E527" s="503">
        <f t="shared" si="44"/>
        <v>1</v>
      </c>
      <c r="F527" s="503" t="e">
        <f t="shared" si="42"/>
        <v>#DIV/0!</v>
      </c>
      <c r="G527" s="503" t="e">
        <f t="shared" si="43"/>
        <v>#DIV/0!</v>
      </c>
      <c r="H527" s="517">
        <f>'Table 4 - Asset Cashflows'!D40+'Table 4 - Asset Cashflows'!E40</f>
        <v>0</v>
      </c>
      <c r="I527" s="504"/>
    </row>
    <row r="528" spans="1:36" x14ac:dyDescent="0.25">
      <c r="A528" s="43">
        <f t="shared" si="41"/>
        <v>33</v>
      </c>
      <c r="B528" s="502">
        <f>(1+_xlfn.XLOOKUP(INT(($A528-1)/12)+1,'ZC Curve'!$B$8:$B$107,'ZC Curve'!U$9:U$108,,0))^(1/12)-1</f>
        <v>0</v>
      </c>
      <c r="C528" s="502" t="e">
        <f>(1+_xlfn.XLOOKUP(INT(($A528-1)/12)+1,'ZC Curve'!$B$8:$B$107,'ZC Curve'!V$9:V$108,,0))^(1/12)-1</f>
        <v>#DIV/0!</v>
      </c>
      <c r="D528" s="502" t="e">
        <f>(1+_xlfn.XLOOKUP(INT(($A528-1)/12)+1,'ZC Curve'!$B$8:$B$107,'ZC Curve'!W$9:W$108,,0))^(1/12)-1</f>
        <v>#DIV/0!</v>
      </c>
      <c r="E528" s="503">
        <f t="shared" si="44"/>
        <v>1</v>
      </c>
      <c r="F528" s="503" t="e">
        <f t="shared" si="42"/>
        <v>#DIV/0!</v>
      </c>
      <c r="G528" s="503" t="e">
        <f t="shared" si="43"/>
        <v>#DIV/0!</v>
      </c>
      <c r="H528" s="517">
        <f>'Table 4 - Asset Cashflows'!D41+'Table 4 - Asset Cashflows'!E41</f>
        <v>0</v>
      </c>
      <c r="I528" s="504"/>
    </row>
    <row r="529" spans="1:9" x14ac:dyDescent="0.25">
      <c r="A529" s="43">
        <f t="shared" si="41"/>
        <v>34</v>
      </c>
      <c r="B529" s="502">
        <f>(1+_xlfn.XLOOKUP(INT(($A529-1)/12)+1,'ZC Curve'!$B$8:$B$107,'ZC Curve'!U$9:U$108,,0))^(1/12)-1</f>
        <v>0</v>
      </c>
      <c r="C529" s="502" t="e">
        <f>(1+_xlfn.XLOOKUP(INT(($A529-1)/12)+1,'ZC Curve'!$B$8:$B$107,'ZC Curve'!V$9:V$108,,0))^(1/12)-1</f>
        <v>#DIV/0!</v>
      </c>
      <c r="D529" s="502" t="e">
        <f>(1+_xlfn.XLOOKUP(INT(($A529-1)/12)+1,'ZC Curve'!$B$8:$B$107,'ZC Curve'!W$9:W$108,,0))^(1/12)-1</f>
        <v>#DIV/0!</v>
      </c>
      <c r="E529" s="503">
        <f t="shared" si="44"/>
        <v>1</v>
      </c>
      <c r="F529" s="503" t="e">
        <f t="shared" si="42"/>
        <v>#DIV/0!</v>
      </c>
      <c r="G529" s="503" t="e">
        <f t="shared" si="43"/>
        <v>#DIV/0!</v>
      </c>
      <c r="H529" s="517">
        <f>'Table 4 - Asset Cashflows'!D42+'Table 4 - Asset Cashflows'!E42</f>
        <v>0</v>
      </c>
      <c r="I529" s="504"/>
    </row>
    <row r="530" spans="1:9" x14ac:dyDescent="0.25">
      <c r="A530" s="43">
        <f t="shared" si="41"/>
        <v>35</v>
      </c>
      <c r="B530" s="502">
        <f>(1+_xlfn.XLOOKUP(INT(($A530-1)/12)+1,'ZC Curve'!$B$8:$B$107,'ZC Curve'!U$9:U$108,,0))^(1/12)-1</f>
        <v>0</v>
      </c>
      <c r="C530" s="502" t="e">
        <f>(1+_xlfn.XLOOKUP(INT(($A530-1)/12)+1,'ZC Curve'!$B$8:$B$107,'ZC Curve'!V$9:V$108,,0))^(1/12)-1</f>
        <v>#DIV/0!</v>
      </c>
      <c r="D530" s="502" t="e">
        <f>(1+_xlfn.XLOOKUP(INT(($A530-1)/12)+1,'ZC Curve'!$B$8:$B$107,'ZC Curve'!W$9:W$108,,0))^(1/12)-1</f>
        <v>#DIV/0!</v>
      </c>
      <c r="E530" s="503">
        <f t="shared" si="44"/>
        <v>1</v>
      </c>
      <c r="F530" s="503" t="e">
        <f t="shared" si="42"/>
        <v>#DIV/0!</v>
      </c>
      <c r="G530" s="503" t="e">
        <f t="shared" si="43"/>
        <v>#DIV/0!</v>
      </c>
      <c r="H530" s="517">
        <f>'Table 4 - Asset Cashflows'!D43+'Table 4 - Asset Cashflows'!E43</f>
        <v>0</v>
      </c>
      <c r="I530" s="504"/>
    </row>
    <row r="531" spans="1:9" x14ac:dyDescent="0.25">
      <c r="A531" s="43">
        <f t="shared" si="41"/>
        <v>36</v>
      </c>
      <c r="B531" s="502">
        <f>(1+_xlfn.XLOOKUP(INT(($A531-1)/12)+1,'ZC Curve'!$B$8:$B$107,'ZC Curve'!U$9:U$108,,0))^(1/12)-1</f>
        <v>0</v>
      </c>
      <c r="C531" s="502" t="e">
        <f>(1+_xlfn.XLOOKUP(INT(($A531-1)/12)+1,'ZC Curve'!$B$8:$B$107,'ZC Curve'!V$9:V$108,,0))^(1/12)-1</f>
        <v>#DIV/0!</v>
      </c>
      <c r="D531" s="502" t="e">
        <f>(1+_xlfn.XLOOKUP(INT(($A531-1)/12)+1,'ZC Curve'!$B$8:$B$107,'ZC Curve'!W$9:W$108,,0))^(1/12)-1</f>
        <v>#DIV/0!</v>
      </c>
      <c r="E531" s="503">
        <f t="shared" si="44"/>
        <v>1</v>
      </c>
      <c r="F531" s="503" t="e">
        <f t="shared" si="42"/>
        <v>#DIV/0!</v>
      </c>
      <c r="G531" s="503" t="e">
        <f t="shared" si="43"/>
        <v>#DIV/0!</v>
      </c>
      <c r="H531" s="517">
        <f>'Table 4 - Asset Cashflows'!D44+'Table 4 - Asset Cashflows'!E44</f>
        <v>0</v>
      </c>
    </row>
    <row r="532" spans="1:9" x14ac:dyDescent="0.25">
      <c r="A532" s="43">
        <f t="shared" si="41"/>
        <v>37</v>
      </c>
      <c r="B532" s="502">
        <f>(1+_xlfn.XLOOKUP(INT(($A532-1)/12)+1,'ZC Curve'!$B$8:$B$107,'ZC Curve'!U$9:U$108,,0))^(1/12)-1</f>
        <v>0</v>
      </c>
      <c r="C532" s="502" t="e">
        <f>(1+_xlfn.XLOOKUP(INT(($A532-1)/12)+1,'ZC Curve'!$B$8:$B$107,'ZC Curve'!V$9:V$108,,0))^(1/12)-1</f>
        <v>#DIV/0!</v>
      </c>
      <c r="D532" s="502" t="e">
        <f>(1+_xlfn.XLOOKUP(INT(($A532-1)/12)+1,'ZC Curve'!$B$8:$B$107,'ZC Curve'!W$9:W$108,,0))^(1/12)-1</f>
        <v>#DIV/0!</v>
      </c>
      <c r="E532" s="503">
        <f t="shared" si="44"/>
        <v>1</v>
      </c>
      <c r="F532" s="503" t="e">
        <f t="shared" si="42"/>
        <v>#DIV/0!</v>
      </c>
      <c r="G532" s="503" t="e">
        <f t="shared" si="43"/>
        <v>#DIV/0!</v>
      </c>
      <c r="H532" s="517">
        <f>'Table 4 - Asset Cashflows'!D45+'Table 4 - Asset Cashflows'!E45</f>
        <v>0</v>
      </c>
    </row>
    <row r="533" spans="1:9" x14ac:dyDescent="0.25">
      <c r="A533" s="43">
        <f t="shared" si="41"/>
        <v>38</v>
      </c>
      <c r="B533" s="502">
        <f>(1+_xlfn.XLOOKUP(INT(($A533-1)/12)+1,'ZC Curve'!$B$8:$B$107,'ZC Curve'!U$9:U$108,,0))^(1/12)-1</f>
        <v>0</v>
      </c>
      <c r="C533" s="502" t="e">
        <f>(1+_xlfn.XLOOKUP(INT(($A533-1)/12)+1,'ZC Curve'!$B$8:$B$107,'ZC Curve'!V$9:V$108,,0))^(1/12)-1</f>
        <v>#DIV/0!</v>
      </c>
      <c r="D533" s="502" t="e">
        <f>(1+_xlfn.XLOOKUP(INT(($A533-1)/12)+1,'ZC Curve'!$B$8:$B$107,'ZC Curve'!W$9:W$108,,0))^(1/12)-1</f>
        <v>#DIV/0!</v>
      </c>
      <c r="E533" s="503">
        <f t="shared" si="44"/>
        <v>1</v>
      </c>
      <c r="F533" s="503" t="e">
        <f t="shared" si="42"/>
        <v>#DIV/0!</v>
      </c>
      <c r="G533" s="503" t="e">
        <f t="shared" si="43"/>
        <v>#DIV/0!</v>
      </c>
      <c r="H533" s="517">
        <f>'Table 4 - Asset Cashflows'!D46+'Table 4 - Asset Cashflows'!E46</f>
        <v>0</v>
      </c>
    </row>
    <row r="534" spans="1:9" x14ac:dyDescent="0.25">
      <c r="A534" s="43">
        <f t="shared" si="41"/>
        <v>39</v>
      </c>
      <c r="B534" s="502">
        <f>(1+_xlfn.XLOOKUP(INT(($A534-1)/12)+1,'ZC Curve'!$B$8:$B$107,'ZC Curve'!U$9:U$108,,0))^(1/12)-1</f>
        <v>0</v>
      </c>
      <c r="C534" s="502" t="e">
        <f>(1+_xlfn.XLOOKUP(INT(($A534-1)/12)+1,'ZC Curve'!$B$8:$B$107,'ZC Curve'!V$9:V$108,,0))^(1/12)-1</f>
        <v>#DIV/0!</v>
      </c>
      <c r="D534" s="502" t="e">
        <f>(1+_xlfn.XLOOKUP(INT(($A534-1)/12)+1,'ZC Curve'!$B$8:$B$107,'ZC Curve'!W$9:W$108,,0))^(1/12)-1</f>
        <v>#DIV/0!</v>
      </c>
      <c r="E534" s="503">
        <f t="shared" si="44"/>
        <v>1</v>
      </c>
      <c r="F534" s="503" t="e">
        <f t="shared" si="42"/>
        <v>#DIV/0!</v>
      </c>
      <c r="G534" s="503" t="e">
        <f t="shared" si="43"/>
        <v>#DIV/0!</v>
      </c>
      <c r="H534" s="517">
        <f>'Table 4 - Asset Cashflows'!D47+'Table 4 - Asset Cashflows'!E47</f>
        <v>0</v>
      </c>
    </row>
    <row r="535" spans="1:9" x14ac:dyDescent="0.25">
      <c r="A535" s="43">
        <f t="shared" si="41"/>
        <v>40</v>
      </c>
      <c r="B535" s="502">
        <f>(1+_xlfn.XLOOKUP(INT(($A535-1)/12)+1,'ZC Curve'!$B$8:$B$107,'ZC Curve'!U$9:U$108,,0))^(1/12)-1</f>
        <v>0</v>
      </c>
      <c r="C535" s="502" t="e">
        <f>(1+_xlfn.XLOOKUP(INT(($A535-1)/12)+1,'ZC Curve'!$B$8:$B$107,'ZC Curve'!V$9:V$108,,0))^(1/12)-1</f>
        <v>#DIV/0!</v>
      </c>
      <c r="D535" s="502" t="e">
        <f>(1+_xlfn.XLOOKUP(INT(($A535-1)/12)+1,'ZC Curve'!$B$8:$B$107,'ZC Curve'!W$9:W$108,,0))^(1/12)-1</f>
        <v>#DIV/0!</v>
      </c>
      <c r="E535" s="503">
        <f t="shared" si="44"/>
        <v>1</v>
      </c>
      <c r="F535" s="503" t="e">
        <f t="shared" si="42"/>
        <v>#DIV/0!</v>
      </c>
      <c r="G535" s="503" t="e">
        <f t="shared" si="43"/>
        <v>#DIV/0!</v>
      </c>
      <c r="H535" s="517">
        <f>'Table 4 - Asset Cashflows'!D48+'Table 4 - Asset Cashflows'!E48</f>
        <v>0</v>
      </c>
    </row>
    <row r="536" spans="1:9" x14ac:dyDescent="0.25">
      <c r="A536" s="43">
        <f t="shared" si="41"/>
        <v>41</v>
      </c>
      <c r="B536" s="502">
        <f>(1+_xlfn.XLOOKUP(INT(($A536-1)/12)+1,'ZC Curve'!$B$8:$B$107,'ZC Curve'!U$9:U$108,,0))^(1/12)-1</f>
        <v>0</v>
      </c>
      <c r="C536" s="502" t="e">
        <f>(1+_xlfn.XLOOKUP(INT(($A536-1)/12)+1,'ZC Curve'!$B$8:$B$107,'ZC Curve'!V$9:V$108,,0))^(1/12)-1</f>
        <v>#DIV/0!</v>
      </c>
      <c r="D536" s="502" t="e">
        <f>(1+_xlfn.XLOOKUP(INT(($A536-1)/12)+1,'ZC Curve'!$B$8:$B$107,'ZC Curve'!W$9:W$108,,0))^(1/12)-1</f>
        <v>#DIV/0!</v>
      </c>
      <c r="E536" s="503">
        <f t="shared" si="44"/>
        <v>1</v>
      </c>
      <c r="F536" s="503" t="e">
        <f t="shared" si="42"/>
        <v>#DIV/0!</v>
      </c>
      <c r="G536" s="503" t="e">
        <f t="shared" si="43"/>
        <v>#DIV/0!</v>
      </c>
      <c r="H536" s="517">
        <f>'Table 4 - Asset Cashflows'!D49+'Table 4 - Asset Cashflows'!E49</f>
        <v>0</v>
      </c>
    </row>
    <row r="537" spans="1:9" x14ac:dyDescent="0.25">
      <c r="A537" s="43">
        <f t="shared" si="41"/>
        <v>42</v>
      </c>
      <c r="B537" s="502">
        <f>(1+_xlfn.XLOOKUP(INT(($A537-1)/12)+1,'ZC Curve'!$B$8:$B$107,'ZC Curve'!U$9:U$108,,0))^(1/12)-1</f>
        <v>0</v>
      </c>
      <c r="C537" s="502" t="e">
        <f>(1+_xlfn.XLOOKUP(INT(($A537-1)/12)+1,'ZC Curve'!$B$8:$B$107,'ZC Curve'!V$9:V$108,,0))^(1/12)-1</f>
        <v>#DIV/0!</v>
      </c>
      <c r="D537" s="502" t="e">
        <f>(1+_xlfn.XLOOKUP(INT(($A537-1)/12)+1,'ZC Curve'!$B$8:$B$107,'ZC Curve'!W$9:W$108,,0))^(1/12)-1</f>
        <v>#DIV/0!</v>
      </c>
      <c r="E537" s="503">
        <f t="shared" si="44"/>
        <v>1</v>
      </c>
      <c r="F537" s="503" t="e">
        <f t="shared" si="42"/>
        <v>#DIV/0!</v>
      </c>
      <c r="G537" s="503" t="e">
        <f t="shared" si="43"/>
        <v>#DIV/0!</v>
      </c>
      <c r="H537" s="517">
        <f>'Table 4 - Asset Cashflows'!D50+'Table 4 - Asset Cashflows'!E50</f>
        <v>0</v>
      </c>
    </row>
    <row r="538" spans="1:9" x14ac:dyDescent="0.25">
      <c r="A538" s="43">
        <f t="shared" si="41"/>
        <v>43</v>
      </c>
      <c r="B538" s="502">
        <f>(1+_xlfn.XLOOKUP(INT(($A538-1)/12)+1,'ZC Curve'!$B$8:$B$107,'ZC Curve'!U$9:U$108,,0))^(1/12)-1</f>
        <v>0</v>
      </c>
      <c r="C538" s="502" t="e">
        <f>(1+_xlfn.XLOOKUP(INT(($A538-1)/12)+1,'ZC Curve'!$B$8:$B$107,'ZC Curve'!V$9:V$108,,0))^(1/12)-1</f>
        <v>#DIV/0!</v>
      </c>
      <c r="D538" s="502" t="e">
        <f>(1+_xlfn.XLOOKUP(INT(($A538-1)/12)+1,'ZC Curve'!$B$8:$B$107,'ZC Curve'!W$9:W$108,,0))^(1/12)-1</f>
        <v>#DIV/0!</v>
      </c>
      <c r="E538" s="503">
        <f t="shared" si="44"/>
        <v>1</v>
      </c>
      <c r="F538" s="503" t="e">
        <f t="shared" si="42"/>
        <v>#DIV/0!</v>
      </c>
      <c r="G538" s="503" t="e">
        <f t="shared" si="43"/>
        <v>#DIV/0!</v>
      </c>
      <c r="H538" s="517">
        <f>'Table 4 - Asset Cashflows'!D51+'Table 4 - Asset Cashflows'!E51</f>
        <v>0</v>
      </c>
    </row>
    <row r="539" spans="1:9" x14ac:dyDescent="0.25">
      <c r="A539" s="43">
        <f t="shared" si="41"/>
        <v>44</v>
      </c>
      <c r="B539" s="502">
        <f>(1+_xlfn.XLOOKUP(INT(($A539-1)/12)+1,'ZC Curve'!$B$8:$B$107,'ZC Curve'!U$9:U$108,,0))^(1/12)-1</f>
        <v>0</v>
      </c>
      <c r="C539" s="502" t="e">
        <f>(1+_xlfn.XLOOKUP(INT(($A539-1)/12)+1,'ZC Curve'!$B$8:$B$107,'ZC Curve'!V$9:V$108,,0))^(1/12)-1</f>
        <v>#DIV/0!</v>
      </c>
      <c r="D539" s="502" t="e">
        <f>(1+_xlfn.XLOOKUP(INT(($A539-1)/12)+1,'ZC Curve'!$B$8:$B$107,'ZC Curve'!W$9:W$108,,0))^(1/12)-1</f>
        <v>#DIV/0!</v>
      </c>
      <c r="E539" s="503">
        <f t="shared" si="44"/>
        <v>1</v>
      </c>
      <c r="F539" s="503" t="e">
        <f t="shared" si="42"/>
        <v>#DIV/0!</v>
      </c>
      <c r="G539" s="503" t="e">
        <f t="shared" si="43"/>
        <v>#DIV/0!</v>
      </c>
      <c r="H539" s="517">
        <f>'Table 4 - Asset Cashflows'!D52+'Table 4 - Asset Cashflows'!E52</f>
        <v>0</v>
      </c>
    </row>
    <row r="540" spans="1:9" x14ac:dyDescent="0.25">
      <c r="A540" s="43">
        <f t="shared" si="41"/>
        <v>45</v>
      </c>
      <c r="B540" s="502">
        <f>(1+_xlfn.XLOOKUP(INT(($A540-1)/12)+1,'ZC Curve'!$B$8:$B$107,'ZC Curve'!U$9:U$108,,0))^(1/12)-1</f>
        <v>0</v>
      </c>
      <c r="C540" s="502" t="e">
        <f>(1+_xlfn.XLOOKUP(INT(($A540-1)/12)+1,'ZC Curve'!$B$8:$B$107,'ZC Curve'!V$9:V$108,,0))^(1/12)-1</f>
        <v>#DIV/0!</v>
      </c>
      <c r="D540" s="502" t="e">
        <f>(1+_xlfn.XLOOKUP(INT(($A540-1)/12)+1,'ZC Curve'!$B$8:$B$107,'ZC Curve'!W$9:W$108,,0))^(1/12)-1</f>
        <v>#DIV/0!</v>
      </c>
      <c r="E540" s="503">
        <f t="shared" si="44"/>
        <v>1</v>
      </c>
      <c r="F540" s="503" t="e">
        <f t="shared" si="42"/>
        <v>#DIV/0!</v>
      </c>
      <c r="G540" s="503" t="e">
        <f t="shared" si="43"/>
        <v>#DIV/0!</v>
      </c>
      <c r="H540" s="517">
        <f>'Table 4 - Asset Cashflows'!D53+'Table 4 - Asset Cashflows'!E53</f>
        <v>0</v>
      </c>
    </row>
    <row r="541" spans="1:9" x14ac:dyDescent="0.25">
      <c r="A541" s="43">
        <f t="shared" si="41"/>
        <v>46</v>
      </c>
      <c r="B541" s="502">
        <f>(1+_xlfn.XLOOKUP(INT(($A541-1)/12)+1,'ZC Curve'!$B$8:$B$107,'ZC Curve'!U$9:U$108,,0))^(1/12)-1</f>
        <v>0</v>
      </c>
      <c r="C541" s="502" t="e">
        <f>(1+_xlfn.XLOOKUP(INT(($A541-1)/12)+1,'ZC Curve'!$B$8:$B$107,'ZC Curve'!V$9:V$108,,0))^(1/12)-1</f>
        <v>#DIV/0!</v>
      </c>
      <c r="D541" s="502" t="e">
        <f>(1+_xlfn.XLOOKUP(INT(($A541-1)/12)+1,'ZC Curve'!$B$8:$B$107,'ZC Curve'!W$9:W$108,,0))^(1/12)-1</f>
        <v>#DIV/0!</v>
      </c>
      <c r="E541" s="503">
        <f t="shared" si="44"/>
        <v>1</v>
      </c>
      <c r="F541" s="503" t="e">
        <f t="shared" si="42"/>
        <v>#DIV/0!</v>
      </c>
      <c r="G541" s="503" t="e">
        <f t="shared" si="43"/>
        <v>#DIV/0!</v>
      </c>
      <c r="H541" s="517">
        <f>'Table 4 - Asset Cashflows'!D54+'Table 4 - Asset Cashflows'!E54</f>
        <v>0</v>
      </c>
    </row>
    <row r="542" spans="1:9" x14ac:dyDescent="0.25">
      <c r="A542" s="43">
        <f t="shared" si="41"/>
        <v>47</v>
      </c>
      <c r="B542" s="502">
        <f>(1+_xlfn.XLOOKUP(INT(($A542-1)/12)+1,'ZC Curve'!$B$8:$B$107,'ZC Curve'!U$9:U$108,,0))^(1/12)-1</f>
        <v>0</v>
      </c>
      <c r="C542" s="502" t="e">
        <f>(1+_xlfn.XLOOKUP(INT(($A542-1)/12)+1,'ZC Curve'!$B$8:$B$107,'ZC Curve'!V$9:V$108,,0))^(1/12)-1</f>
        <v>#DIV/0!</v>
      </c>
      <c r="D542" s="502" t="e">
        <f>(1+_xlfn.XLOOKUP(INT(($A542-1)/12)+1,'ZC Curve'!$B$8:$B$107,'ZC Curve'!W$9:W$108,,0))^(1/12)-1</f>
        <v>#DIV/0!</v>
      </c>
      <c r="E542" s="503">
        <f t="shared" si="44"/>
        <v>1</v>
      </c>
      <c r="F542" s="503" t="e">
        <f t="shared" si="42"/>
        <v>#DIV/0!</v>
      </c>
      <c r="G542" s="503" t="e">
        <f t="shared" si="43"/>
        <v>#DIV/0!</v>
      </c>
      <c r="H542" s="517">
        <f>'Table 4 - Asset Cashflows'!D55+'Table 4 - Asset Cashflows'!E55</f>
        <v>0</v>
      </c>
    </row>
    <row r="543" spans="1:9" x14ac:dyDescent="0.25">
      <c r="A543" s="43">
        <f t="shared" si="41"/>
        <v>48</v>
      </c>
      <c r="B543" s="502">
        <f>(1+_xlfn.XLOOKUP(INT(($A543-1)/12)+1,'ZC Curve'!$B$8:$B$107,'ZC Curve'!U$9:U$108,,0))^(1/12)-1</f>
        <v>0</v>
      </c>
      <c r="C543" s="502" t="e">
        <f>(1+_xlfn.XLOOKUP(INT(($A543-1)/12)+1,'ZC Curve'!$B$8:$B$107,'ZC Curve'!V$9:V$108,,0))^(1/12)-1</f>
        <v>#DIV/0!</v>
      </c>
      <c r="D543" s="502" t="e">
        <f>(1+_xlfn.XLOOKUP(INT(($A543-1)/12)+1,'ZC Curve'!$B$8:$B$107,'ZC Curve'!W$9:W$108,,0))^(1/12)-1</f>
        <v>#DIV/0!</v>
      </c>
      <c r="E543" s="503">
        <f t="shared" si="44"/>
        <v>1</v>
      </c>
      <c r="F543" s="503" t="e">
        <f t="shared" si="42"/>
        <v>#DIV/0!</v>
      </c>
      <c r="G543" s="503" t="e">
        <f t="shared" si="43"/>
        <v>#DIV/0!</v>
      </c>
      <c r="H543" s="517">
        <f>'Table 4 - Asset Cashflows'!D56+'Table 4 - Asset Cashflows'!E56</f>
        <v>0</v>
      </c>
    </row>
    <row r="544" spans="1:9" x14ac:dyDescent="0.25">
      <c r="A544" s="43">
        <f t="shared" si="41"/>
        <v>49</v>
      </c>
      <c r="B544" s="502">
        <f>(1+_xlfn.XLOOKUP(INT(($A544-1)/12)+1,'ZC Curve'!$B$8:$B$107,'ZC Curve'!U$9:U$108,,0))^(1/12)-1</f>
        <v>0</v>
      </c>
      <c r="C544" s="502" t="e">
        <f>(1+_xlfn.XLOOKUP(INT(($A544-1)/12)+1,'ZC Curve'!$B$8:$B$107,'ZC Curve'!V$9:V$108,,0))^(1/12)-1</f>
        <v>#DIV/0!</v>
      </c>
      <c r="D544" s="502" t="e">
        <f>(1+_xlfn.XLOOKUP(INT(($A544-1)/12)+1,'ZC Curve'!$B$8:$B$107,'ZC Curve'!W$9:W$108,,0))^(1/12)-1</f>
        <v>#DIV/0!</v>
      </c>
      <c r="E544" s="503">
        <f t="shared" si="44"/>
        <v>1</v>
      </c>
      <c r="F544" s="503" t="e">
        <f t="shared" si="42"/>
        <v>#DIV/0!</v>
      </c>
      <c r="G544" s="503" t="e">
        <f t="shared" si="43"/>
        <v>#DIV/0!</v>
      </c>
      <c r="H544" s="517">
        <f>'Table 4 - Asset Cashflows'!D57+'Table 4 - Asset Cashflows'!E57</f>
        <v>0</v>
      </c>
    </row>
    <row r="545" spans="1:8" x14ac:dyDescent="0.25">
      <c r="A545" s="43">
        <f t="shared" si="41"/>
        <v>50</v>
      </c>
      <c r="B545" s="502">
        <f>(1+_xlfn.XLOOKUP(INT(($A545-1)/12)+1,'ZC Curve'!$B$8:$B$107,'ZC Curve'!U$9:U$108,,0))^(1/12)-1</f>
        <v>0</v>
      </c>
      <c r="C545" s="502" t="e">
        <f>(1+_xlfn.XLOOKUP(INT(($A545-1)/12)+1,'ZC Curve'!$B$8:$B$107,'ZC Curve'!V$9:V$108,,0))^(1/12)-1</f>
        <v>#DIV/0!</v>
      </c>
      <c r="D545" s="502" t="e">
        <f>(1+_xlfn.XLOOKUP(INT(($A545-1)/12)+1,'ZC Curve'!$B$8:$B$107,'ZC Curve'!W$9:W$108,,0))^(1/12)-1</f>
        <v>#DIV/0!</v>
      </c>
      <c r="E545" s="503">
        <f t="shared" si="44"/>
        <v>1</v>
      </c>
      <c r="F545" s="503" t="e">
        <f t="shared" si="42"/>
        <v>#DIV/0!</v>
      </c>
      <c r="G545" s="503" t="e">
        <f t="shared" si="43"/>
        <v>#DIV/0!</v>
      </c>
      <c r="H545" s="517">
        <f>'Table 4 - Asset Cashflows'!D58+'Table 4 - Asset Cashflows'!E58</f>
        <v>0</v>
      </c>
    </row>
    <row r="546" spans="1:8" x14ac:dyDescent="0.25">
      <c r="A546" s="43">
        <f t="shared" si="41"/>
        <v>51</v>
      </c>
      <c r="B546" s="502">
        <f>(1+_xlfn.XLOOKUP(INT(($A546-1)/12)+1,'ZC Curve'!$B$8:$B$107,'ZC Curve'!U$9:U$108,,0))^(1/12)-1</f>
        <v>0</v>
      </c>
      <c r="C546" s="502" t="e">
        <f>(1+_xlfn.XLOOKUP(INT(($A546-1)/12)+1,'ZC Curve'!$B$8:$B$107,'ZC Curve'!V$9:V$108,,0))^(1/12)-1</f>
        <v>#DIV/0!</v>
      </c>
      <c r="D546" s="502" t="e">
        <f>(1+_xlfn.XLOOKUP(INT(($A546-1)/12)+1,'ZC Curve'!$B$8:$B$107,'ZC Curve'!W$9:W$108,,0))^(1/12)-1</f>
        <v>#DIV/0!</v>
      </c>
      <c r="E546" s="503">
        <f t="shared" si="44"/>
        <v>1</v>
      </c>
      <c r="F546" s="503" t="e">
        <f t="shared" si="42"/>
        <v>#DIV/0!</v>
      </c>
      <c r="G546" s="503" t="e">
        <f t="shared" si="43"/>
        <v>#DIV/0!</v>
      </c>
      <c r="H546" s="517">
        <f>'Table 4 - Asset Cashflows'!D59+'Table 4 - Asset Cashflows'!E59</f>
        <v>0</v>
      </c>
    </row>
    <row r="547" spans="1:8" x14ac:dyDescent="0.25">
      <c r="A547" s="43">
        <f t="shared" si="41"/>
        <v>52</v>
      </c>
      <c r="B547" s="502">
        <f>(1+_xlfn.XLOOKUP(INT(($A547-1)/12)+1,'ZC Curve'!$B$8:$B$107,'ZC Curve'!U$9:U$108,,0))^(1/12)-1</f>
        <v>0</v>
      </c>
      <c r="C547" s="502" t="e">
        <f>(1+_xlfn.XLOOKUP(INT(($A547-1)/12)+1,'ZC Curve'!$B$8:$B$107,'ZC Curve'!V$9:V$108,,0))^(1/12)-1</f>
        <v>#DIV/0!</v>
      </c>
      <c r="D547" s="502" t="e">
        <f>(1+_xlfn.XLOOKUP(INT(($A547-1)/12)+1,'ZC Curve'!$B$8:$B$107,'ZC Curve'!W$9:W$108,,0))^(1/12)-1</f>
        <v>#DIV/0!</v>
      </c>
      <c r="E547" s="503">
        <f t="shared" si="44"/>
        <v>1</v>
      </c>
      <c r="F547" s="503" t="e">
        <f t="shared" si="42"/>
        <v>#DIV/0!</v>
      </c>
      <c r="G547" s="503" t="e">
        <f t="shared" si="43"/>
        <v>#DIV/0!</v>
      </c>
      <c r="H547" s="517">
        <f>'Table 4 - Asset Cashflows'!D60+'Table 4 - Asset Cashflows'!E60</f>
        <v>0</v>
      </c>
    </row>
    <row r="548" spans="1:8" x14ac:dyDescent="0.25">
      <c r="A548" s="43">
        <f t="shared" si="41"/>
        <v>53</v>
      </c>
      <c r="B548" s="502">
        <f>(1+_xlfn.XLOOKUP(INT(($A548-1)/12)+1,'ZC Curve'!$B$8:$B$107,'ZC Curve'!U$9:U$108,,0))^(1/12)-1</f>
        <v>0</v>
      </c>
      <c r="C548" s="502" t="e">
        <f>(1+_xlfn.XLOOKUP(INT(($A548-1)/12)+1,'ZC Curve'!$B$8:$B$107,'ZC Curve'!V$9:V$108,,0))^(1/12)-1</f>
        <v>#DIV/0!</v>
      </c>
      <c r="D548" s="502" t="e">
        <f>(1+_xlfn.XLOOKUP(INT(($A548-1)/12)+1,'ZC Curve'!$B$8:$B$107,'ZC Curve'!W$9:W$108,,0))^(1/12)-1</f>
        <v>#DIV/0!</v>
      </c>
      <c r="E548" s="503">
        <f t="shared" si="44"/>
        <v>1</v>
      </c>
      <c r="F548" s="503" t="e">
        <f t="shared" si="42"/>
        <v>#DIV/0!</v>
      </c>
      <c r="G548" s="503" t="e">
        <f t="shared" si="43"/>
        <v>#DIV/0!</v>
      </c>
      <c r="H548" s="517">
        <f>'Table 4 - Asset Cashflows'!D61+'Table 4 - Asset Cashflows'!E61</f>
        <v>0</v>
      </c>
    </row>
    <row r="549" spans="1:8" x14ac:dyDescent="0.25">
      <c r="A549" s="43">
        <f t="shared" si="41"/>
        <v>54</v>
      </c>
      <c r="B549" s="502">
        <f>(1+_xlfn.XLOOKUP(INT(($A549-1)/12)+1,'ZC Curve'!$B$8:$B$107,'ZC Curve'!U$9:U$108,,0))^(1/12)-1</f>
        <v>0</v>
      </c>
      <c r="C549" s="502" t="e">
        <f>(1+_xlfn.XLOOKUP(INT(($A549-1)/12)+1,'ZC Curve'!$B$8:$B$107,'ZC Curve'!V$9:V$108,,0))^(1/12)-1</f>
        <v>#DIV/0!</v>
      </c>
      <c r="D549" s="502" t="e">
        <f>(1+_xlfn.XLOOKUP(INT(($A549-1)/12)+1,'ZC Curve'!$B$8:$B$107,'ZC Curve'!W$9:W$108,,0))^(1/12)-1</f>
        <v>#DIV/0!</v>
      </c>
      <c r="E549" s="503">
        <f t="shared" si="44"/>
        <v>1</v>
      </c>
      <c r="F549" s="503" t="e">
        <f t="shared" si="42"/>
        <v>#DIV/0!</v>
      </c>
      <c r="G549" s="503" t="e">
        <f t="shared" si="43"/>
        <v>#DIV/0!</v>
      </c>
      <c r="H549" s="517">
        <f>'Table 4 - Asset Cashflows'!D62+'Table 4 - Asset Cashflows'!E62</f>
        <v>0</v>
      </c>
    </row>
    <row r="550" spans="1:8" x14ac:dyDescent="0.25">
      <c r="A550" s="43">
        <f t="shared" si="41"/>
        <v>55</v>
      </c>
      <c r="B550" s="502">
        <f>(1+_xlfn.XLOOKUP(INT(($A550-1)/12)+1,'ZC Curve'!$B$8:$B$107,'ZC Curve'!U$9:U$108,,0))^(1/12)-1</f>
        <v>0</v>
      </c>
      <c r="C550" s="502" t="e">
        <f>(1+_xlfn.XLOOKUP(INT(($A550-1)/12)+1,'ZC Curve'!$B$8:$B$107,'ZC Curve'!V$9:V$108,,0))^(1/12)-1</f>
        <v>#DIV/0!</v>
      </c>
      <c r="D550" s="502" t="e">
        <f>(1+_xlfn.XLOOKUP(INT(($A550-1)/12)+1,'ZC Curve'!$B$8:$B$107,'ZC Curve'!W$9:W$108,,0))^(1/12)-1</f>
        <v>#DIV/0!</v>
      </c>
      <c r="E550" s="503">
        <f t="shared" si="44"/>
        <v>1</v>
      </c>
      <c r="F550" s="503" t="e">
        <f t="shared" si="42"/>
        <v>#DIV/0!</v>
      </c>
      <c r="G550" s="503" t="e">
        <f t="shared" si="43"/>
        <v>#DIV/0!</v>
      </c>
      <c r="H550" s="517">
        <f>'Table 4 - Asset Cashflows'!D63+'Table 4 - Asset Cashflows'!E63</f>
        <v>0</v>
      </c>
    </row>
    <row r="551" spans="1:8" x14ac:dyDescent="0.25">
      <c r="A551" s="43">
        <f t="shared" si="41"/>
        <v>56</v>
      </c>
      <c r="B551" s="502">
        <f>(1+_xlfn.XLOOKUP(INT(($A551-1)/12)+1,'ZC Curve'!$B$8:$B$107,'ZC Curve'!U$9:U$108,,0))^(1/12)-1</f>
        <v>0</v>
      </c>
      <c r="C551" s="502" t="e">
        <f>(1+_xlfn.XLOOKUP(INT(($A551-1)/12)+1,'ZC Curve'!$B$8:$B$107,'ZC Curve'!V$9:V$108,,0))^(1/12)-1</f>
        <v>#DIV/0!</v>
      </c>
      <c r="D551" s="502" t="e">
        <f>(1+_xlfn.XLOOKUP(INT(($A551-1)/12)+1,'ZC Curve'!$B$8:$B$107,'ZC Curve'!W$9:W$108,,0))^(1/12)-1</f>
        <v>#DIV/0!</v>
      </c>
      <c r="E551" s="503">
        <f t="shared" si="44"/>
        <v>1</v>
      </c>
      <c r="F551" s="503" t="e">
        <f t="shared" si="42"/>
        <v>#DIV/0!</v>
      </c>
      <c r="G551" s="503" t="e">
        <f t="shared" si="43"/>
        <v>#DIV/0!</v>
      </c>
      <c r="H551" s="517">
        <f>'Table 4 - Asset Cashflows'!D64+'Table 4 - Asset Cashflows'!E64</f>
        <v>0</v>
      </c>
    </row>
    <row r="552" spans="1:8" x14ac:dyDescent="0.25">
      <c r="A552" s="43">
        <f t="shared" si="41"/>
        <v>57</v>
      </c>
      <c r="B552" s="502">
        <f>(1+_xlfn.XLOOKUP(INT(($A552-1)/12)+1,'ZC Curve'!$B$8:$B$107,'ZC Curve'!U$9:U$108,,0))^(1/12)-1</f>
        <v>0</v>
      </c>
      <c r="C552" s="502" t="e">
        <f>(1+_xlfn.XLOOKUP(INT(($A552-1)/12)+1,'ZC Curve'!$B$8:$B$107,'ZC Curve'!V$9:V$108,,0))^(1/12)-1</f>
        <v>#DIV/0!</v>
      </c>
      <c r="D552" s="502" t="e">
        <f>(1+_xlfn.XLOOKUP(INT(($A552-1)/12)+1,'ZC Curve'!$B$8:$B$107,'ZC Curve'!W$9:W$108,,0))^(1/12)-1</f>
        <v>#DIV/0!</v>
      </c>
      <c r="E552" s="503">
        <f t="shared" si="44"/>
        <v>1</v>
      </c>
      <c r="F552" s="503" t="e">
        <f t="shared" si="42"/>
        <v>#DIV/0!</v>
      </c>
      <c r="G552" s="503" t="e">
        <f t="shared" si="43"/>
        <v>#DIV/0!</v>
      </c>
      <c r="H552" s="517">
        <f>'Table 4 - Asset Cashflows'!D65+'Table 4 - Asset Cashflows'!E65</f>
        <v>0</v>
      </c>
    </row>
    <row r="553" spans="1:8" x14ac:dyDescent="0.25">
      <c r="A553" s="43">
        <f t="shared" si="41"/>
        <v>58</v>
      </c>
      <c r="B553" s="502">
        <f>(1+_xlfn.XLOOKUP(INT(($A553-1)/12)+1,'ZC Curve'!$B$8:$B$107,'ZC Curve'!U$9:U$108,,0))^(1/12)-1</f>
        <v>0</v>
      </c>
      <c r="C553" s="502" t="e">
        <f>(1+_xlfn.XLOOKUP(INT(($A553-1)/12)+1,'ZC Curve'!$B$8:$B$107,'ZC Curve'!V$9:V$108,,0))^(1/12)-1</f>
        <v>#DIV/0!</v>
      </c>
      <c r="D553" s="502" t="e">
        <f>(1+_xlfn.XLOOKUP(INT(($A553-1)/12)+1,'ZC Curve'!$B$8:$B$107,'ZC Curve'!W$9:W$108,,0))^(1/12)-1</f>
        <v>#DIV/0!</v>
      </c>
      <c r="E553" s="503">
        <f t="shared" si="44"/>
        <v>1</v>
      </c>
      <c r="F553" s="503" t="e">
        <f t="shared" si="42"/>
        <v>#DIV/0!</v>
      </c>
      <c r="G553" s="503" t="e">
        <f t="shared" si="43"/>
        <v>#DIV/0!</v>
      </c>
      <c r="H553" s="517">
        <f>'Table 4 - Asset Cashflows'!D66+'Table 4 - Asset Cashflows'!E66</f>
        <v>0</v>
      </c>
    </row>
    <row r="554" spans="1:8" x14ac:dyDescent="0.25">
      <c r="A554" s="43">
        <f t="shared" si="41"/>
        <v>59</v>
      </c>
      <c r="B554" s="502">
        <f>(1+_xlfn.XLOOKUP(INT(($A554-1)/12)+1,'ZC Curve'!$B$8:$B$107,'ZC Curve'!U$9:U$108,,0))^(1/12)-1</f>
        <v>0</v>
      </c>
      <c r="C554" s="502" t="e">
        <f>(1+_xlfn.XLOOKUP(INT(($A554-1)/12)+1,'ZC Curve'!$B$8:$B$107,'ZC Curve'!V$9:V$108,,0))^(1/12)-1</f>
        <v>#DIV/0!</v>
      </c>
      <c r="D554" s="502" t="e">
        <f>(1+_xlfn.XLOOKUP(INT(($A554-1)/12)+1,'ZC Curve'!$B$8:$B$107,'ZC Curve'!W$9:W$108,,0))^(1/12)-1</f>
        <v>#DIV/0!</v>
      </c>
      <c r="E554" s="503">
        <f t="shared" si="44"/>
        <v>1</v>
      </c>
      <c r="F554" s="503" t="e">
        <f t="shared" si="42"/>
        <v>#DIV/0!</v>
      </c>
      <c r="G554" s="503" t="e">
        <f t="shared" si="43"/>
        <v>#DIV/0!</v>
      </c>
      <c r="H554" s="517">
        <f>'Table 4 - Asset Cashflows'!D67+'Table 4 - Asset Cashflows'!E67</f>
        <v>0</v>
      </c>
    </row>
    <row r="555" spans="1:8" x14ac:dyDescent="0.25">
      <c r="A555" s="43">
        <f t="shared" si="41"/>
        <v>60</v>
      </c>
      <c r="B555" s="502">
        <f>(1+_xlfn.XLOOKUP(INT(($A555-1)/12)+1,'ZC Curve'!$B$8:$B$107,'ZC Curve'!U$9:U$108,,0))^(1/12)-1</f>
        <v>0</v>
      </c>
      <c r="C555" s="502" t="e">
        <f>(1+_xlfn.XLOOKUP(INT(($A555-1)/12)+1,'ZC Curve'!$B$8:$B$107,'ZC Curve'!V$9:V$108,,0))^(1/12)-1</f>
        <v>#DIV/0!</v>
      </c>
      <c r="D555" s="502" t="e">
        <f>(1+_xlfn.XLOOKUP(INT(($A555-1)/12)+1,'ZC Curve'!$B$8:$B$107,'ZC Curve'!W$9:W$108,,0))^(1/12)-1</f>
        <v>#DIV/0!</v>
      </c>
      <c r="E555" s="503">
        <f t="shared" si="44"/>
        <v>1</v>
      </c>
      <c r="F555" s="503" t="e">
        <f t="shared" si="42"/>
        <v>#DIV/0!</v>
      </c>
      <c r="G555" s="503" t="e">
        <f t="shared" si="43"/>
        <v>#DIV/0!</v>
      </c>
      <c r="H555" s="517">
        <f>'Table 4 - Asset Cashflows'!D68+'Table 4 - Asset Cashflows'!E68</f>
        <v>0</v>
      </c>
    </row>
    <row r="556" spans="1:8" x14ac:dyDescent="0.25">
      <c r="A556" s="43">
        <f t="shared" si="41"/>
        <v>61</v>
      </c>
      <c r="B556" s="502">
        <f>(1+_xlfn.XLOOKUP(INT(($A556-1)/12)+1,'ZC Curve'!$B$8:$B$107,'ZC Curve'!U$9:U$108,,0))^(1/12)-1</f>
        <v>0</v>
      </c>
      <c r="C556" s="502" t="e">
        <f>(1+_xlfn.XLOOKUP(INT(($A556-1)/12)+1,'ZC Curve'!$B$8:$B$107,'ZC Curve'!V$9:V$108,,0))^(1/12)-1</f>
        <v>#DIV/0!</v>
      </c>
      <c r="D556" s="502" t="e">
        <f>(1+_xlfn.XLOOKUP(INT(($A556-1)/12)+1,'ZC Curve'!$B$8:$B$107,'ZC Curve'!W$9:W$108,,0))^(1/12)-1</f>
        <v>#DIV/0!</v>
      </c>
      <c r="E556" s="503">
        <f t="shared" si="44"/>
        <v>1</v>
      </c>
      <c r="F556" s="503" t="e">
        <f t="shared" si="42"/>
        <v>#DIV/0!</v>
      </c>
      <c r="G556" s="503" t="e">
        <f t="shared" si="43"/>
        <v>#DIV/0!</v>
      </c>
      <c r="H556" s="517">
        <f>'Table 4 - Asset Cashflows'!D69+'Table 4 - Asset Cashflows'!E69</f>
        <v>0</v>
      </c>
    </row>
    <row r="557" spans="1:8" x14ac:dyDescent="0.25">
      <c r="A557" s="43">
        <f t="shared" si="41"/>
        <v>62</v>
      </c>
      <c r="B557" s="502">
        <f>(1+_xlfn.XLOOKUP(INT(($A557-1)/12)+1,'ZC Curve'!$B$8:$B$107,'ZC Curve'!U$9:U$108,,0))^(1/12)-1</f>
        <v>0</v>
      </c>
      <c r="C557" s="502" t="e">
        <f>(1+_xlfn.XLOOKUP(INT(($A557-1)/12)+1,'ZC Curve'!$B$8:$B$107,'ZC Curve'!V$9:V$108,,0))^(1/12)-1</f>
        <v>#DIV/0!</v>
      </c>
      <c r="D557" s="502" t="e">
        <f>(1+_xlfn.XLOOKUP(INT(($A557-1)/12)+1,'ZC Curve'!$B$8:$B$107,'ZC Curve'!W$9:W$108,,0))^(1/12)-1</f>
        <v>#DIV/0!</v>
      </c>
      <c r="E557" s="503">
        <f t="shared" si="44"/>
        <v>1</v>
      </c>
      <c r="F557" s="503" t="e">
        <f t="shared" si="42"/>
        <v>#DIV/0!</v>
      </c>
      <c r="G557" s="503" t="e">
        <f t="shared" si="43"/>
        <v>#DIV/0!</v>
      </c>
      <c r="H557" s="517">
        <f>'Table 4 - Asset Cashflows'!D70+'Table 4 - Asset Cashflows'!E70</f>
        <v>0</v>
      </c>
    </row>
    <row r="558" spans="1:8" x14ac:dyDescent="0.25">
      <c r="A558" s="43">
        <f t="shared" si="41"/>
        <v>63</v>
      </c>
      <c r="B558" s="502">
        <f>(1+_xlfn.XLOOKUP(INT(($A558-1)/12)+1,'ZC Curve'!$B$8:$B$107,'ZC Curve'!U$9:U$108,,0))^(1/12)-1</f>
        <v>0</v>
      </c>
      <c r="C558" s="502" t="e">
        <f>(1+_xlfn.XLOOKUP(INT(($A558-1)/12)+1,'ZC Curve'!$B$8:$B$107,'ZC Curve'!V$9:V$108,,0))^(1/12)-1</f>
        <v>#DIV/0!</v>
      </c>
      <c r="D558" s="502" t="e">
        <f>(1+_xlfn.XLOOKUP(INT(($A558-1)/12)+1,'ZC Curve'!$B$8:$B$107,'ZC Curve'!W$9:W$108,,0))^(1/12)-1</f>
        <v>#DIV/0!</v>
      </c>
      <c r="E558" s="503">
        <f t="shared" si="44"/>
        <v>1</v>
      </c>
      <c r="F558" s="503" t="e">
        <f t="shared" si="42"/>
        <v>#DIV/0!</v>
      </c>
      <c r="G558" s="503" t="e">
        <f t="shared" si="43"/>
        <v>#DIV/0!</v>
      </c>
      <c r="H558" s="517">
        <f>'Table 4 - Asset Cashflows'!D71+'Table 4 - Asset Cashflows'!E71</f>
        <v>0</v>
      </c>
    </row>
    <row r="559" spans="1:8" x14ac:dyDescent="0.25">
      <c r="A559" s="43">
        <f t="shared" si="41"/>
        <v>64</v>
      </c>
      <c r="B559" s="502">
        <f>(1+_xlfn.XLOOKUP(INT(($A559-1)/12)+1,'ZC Curve'!$B$8:$B$107,'ZC Curve'!U$9:U$108,,0))^(1/12)-1</f>
        <v>0</v>
      </c>
      <c r="C559" s="502" t="e">
        <f>(1+_xlfn.XLOOKUP(INT(($A559-1)/12)+1,'ZC Curve'!$B$8:$B$107,'ZC Curve'!V$9:V$108,,0))^(1/12)-1</f>
        <v>#DIV/0!</v>
      </c>
      <c r="D559" s="502" t="e">
        <f>(1+_xlfn.XLOOKUP(INT(($A559-1)/12)+1,'ZC Curve'!$B$8:$B$107,'ZC Curve'!W$9:W$108,,0))^(1/12)-1</f>
        <v>#DIV/0!</v>
      </c>
      <c r="E559" s="503">
        <f t="shared" si="44"/>
        <v>1</v>
      </c>
      <c r="F559" s="503" t="e">
        <f t="shared" si="42"/>
        <v>#DIV/0!</v>
      </c>
      <c r="G559" s="503" t="e">
        <f t="shared" si="43"/>
        <v>#DIV/0!</v>
      </c>
      <c r="H559" s="517">
        <f>'Table 4 - Asset Cashflows'!D72+'Table 4 - Asset Cashflows'!E72</f>
        <v>0</v>
      </c>
    </row>
    <row r="560" spans="1:8" x14ac:dyDescent="0.25">
      <c r="A560" s="43">
        <f t="shared" si="41"/>
        <v>65</v>
      </c>
      <c r="B560" s="502">
        <f>(1+_xlfn.XLOOKUP(INT(($A560-1)/12)+1,'ZC Curve'!$B$8:$B$107,'ZC Curve'!U$9:U$108,,0))^(1/12)-1</f>
        <v>0</v>
      </c>
      <c r="C560" s="502" t="e">
        <f>(1+_xlfn.XLOOKUP(INT(($A560-1)/12)+1,'ZC Curve'!$B$8:$B$107,'ZC Curve'!V$9:V$108,,0))^(1/12)-1</f>
        <v>#DIV/0!</v>
      </c>
      <c r="D560" s="502" t="e">
        <f>(1+_xlfn.XLOOKUP(INT(($A560-1)/12)+1,'ZC Curve'!$B$8:$B$107,'ZC Curve'!W$9:W$108,,0))^(1/12)-1</f>
        <v>#DIV/0!</v>
      </c>
      <c r="E560" s="503">
        <f t="shared" si="44"/>
        <v>1</v>
      </c>
      <c r="F560" s="503" t="e">
        <f t="shared" si="42"/>
        <v>#DIV/0!</v>
      </c>
      <c r="G560" s="503" t="e">
        <f t="shared" si="43"/>
        <v>#DIV/0!</v>
      </c>
      <c r="H560" s="517">
        <f>'Table 4 - Asset Cashflows'!D73+'Table 4 - Asset Cashflows'!E73</f>
        <v>0</v>
      </c>
    </row>
    <row r="561" spans="1:8" x14ac:dyDescent="0.25">
      <c r="A561" s="43">
        <f t="shared" ref="A561:A624" si="45">A560+1</f>
        <v>66</v>
      </c>
      <c r="B561" s="502">
        <f>(1+_xlfn.XLOOKUP(INT(($A561-1)/12)+1,'ZC Curve'!$B$8:$B$107,'ZC Curve'!U$9:U$108,,0))^(1/12)-1</f>
        <v>0</v>
      </c>
      <c r="C561" s="502" t="e">
        <f>(1+_xlfn.XLOOKUP(INT(($A561-1)/12)+1,'ZC Curve'!$B$8:$B$107,'ZC Curve'!V$9:V$108,,0))^(1/12)-1</f>
        <v>#DIV/0!</v>
      </c>
      <c r="D561" s="502" t="e">
        <f>(1+_xlfn.XLOOKUP(INT(($A561-1)/12)+1,'ZC Curve'!$B$8:$B$107,'ZC Curve'!W$9:W$108,,0))^(1/12)-1</f>
        <v>#DIV/0!</v>
      </c>
      <c r="E561" s="503">
        <f t="shared" si="44"/>
        <v>1</v>
      </c>
      <c r="F561" s="503" t="e">
        <f t="shared" ref="F561:F624" si="46">F560/(1+C561)</f>
        <v>#DIV/0!</v>
      </c>
      <c r="G561" s="503" t="e">
        <f t="shared" ref="G561:G624" si="47">G560/(1+D561)</f>
        <v>#DIV/0!</v>
      </c>
      <c r="H561" s="517">
        <f>'Table 4 - Asset Cashflows'!D74+'Table 4 - Asset Cashflows'!E74</f>
        <v>0</v>
      </c>
    </row>
    <row r="562" spans="1:8" x14ac:dyDescent="0.25">
      <c r="A562" s="43">
        <f t="shared" si="45"/>
        <v>67</v>
      </c>
      <c r="B562" s="502">
        <f>(1+_xlfn.XLOOKUP(INT(($A562-1)/12)+1,'ZC Curve'!$B$8:$B$107,'ZC Curve'!U$9:U$108,,0))^(1/12)-1</f>
        <v>0</v>
      </c>
      <c r="C562" s="502" t="e">
        <f>(1+_xlfn.XLOOKUP(INT(($A562-1)/12)+1,'ZC Curve'!$B$8:$B$107,'ZC Curve'!V$9:V$108,,0))^(1/12)-1</f>
        <v>#DIV/0!</v>
      </c>
      <c r="D562" s="502" t="e">
        <f>(1+_xlfn.XLOOKUP(INT(($A562-1)/12)+1,'ZC Curve'!$B$8:$B$107,'ZC Curve'!W$9:W$108,,0))^(1/12)-1</f>
        <v>#DIV/0!</v>
      </c>
      <c r="E562" s="503">
        <f t="shared" ref="E562:E625" si="48">E561/(1+B562)</f>
        <v>1</v>
      </c>
      <c r="F562" s="503" t="e">
        <f t="shared" si="46"/>
        <v>#DIV/0!</v>
      </c>
      <c r="G562" s="503" t="e">
        <f t="shared" si="47"/>
        <v>#DIV/0!</v>
      </c>
      <c r="H562" s="517">
        <f>'Table 4 - Asset Cashflows'!D75+'Table 4 - Asset Cashflows'!E75</f>
        <v>0</v>
      </c>
    </row>
    <row r="563" spans="1:8" x14ac:dyDescent="0.25">
      <c r="A563" s="43">
        <f t="shared" si="45"/>
        <v>68</v>
      </c>
      <c r="B563" s="502">
        <f>(1+_xlfn.XLOOKUP(INT(($A563-1)/12)+1,'ZC Curve'!$B$8:$B$107,'ZC Curve'!U$9:U$108,,0))^(1/12)-1</f>
        <v>0</v>
      </c>
      <c r="C563" s="502" t="e">
        <f>(1+_xlfn.XLOOKUP(INT(($A563-1)/12)+1,'ZC Curve'!$B$8:$B$107,'ZC Curve'!V$9:V$108,,0))^(1/12)-1</f>
        <v>#DIV/0!</v>
      </c>
      <c r="D563" s="502" t="e">
        <f>(1+_xlfn.XLOOKUP(INT(($A563-1)/12)+1,'ZC Curve'!$B$8:$B$107,'ZC Curve'!W$9:W$108,,0))^(1/12)-1</f>
        <v>#DIV/0!</v>
      </c>
      <c r="E563" s="503">
        <f t="shared" si="48"/>
        <v>1</v>
      </c>
      <c r="F563" s="503" t="e">
        <f t="shared" si="46"/>
        <v>#DIV/0!</v>
      </c>
      <c r="G563" s="503" t="e">
        <f t="shared" si="47"/>
        <v>#DIV/0!</v>
      </c>
      <c r="H563" s="517">
        <f>'Table 4 - Asset Cashflows'!D76+'Table 4 - Asset Cashflows'!E76</f>
        <v>0</v>
      </c>
    </row>
    <row r="564" spans="1:8" x14ac:dyDescent="0.25">
      <c r="A564" s="43">
        <f t="shared" si="45"/>
        <v>69</v>
      </c>
      <c r="B564" s="502">
        <f>(1+_xlfn.XLOOKUP(INT(($A564-1)/12)+1,'ZC Curve'!$B$8:$B$107,'ZC Curve'!U$9:U$108,,0))^(1/12)-1</f>
        <v>0</v>
      </c>
      <c r="C564" s="502" t="e">
        <f>(1+_xlfn.XLOOKUP(INT(($A564-1)/12)+1,'ZC Curve'!$B$8:$B$107,'ZC Curve'!V$9:V$108,,0))^(1/12)-1</f>
        <v>#DIV/0!</v>
      </c>
      <c r="D564" s="502" t="e">
        <f>(1+_xlfn.XLOOKUP(INT(($A564-1)/12)+1,'ZC Curve'!$B$8:$B$107,'ZC Curve'!W$9:W$108,,0))^(1/12)-1</f>
        <v>#DIV/0!</v>
      </c>
      <c r="E564" s="503">
        <f t="shared" si="48"/>
        <v>1</v>
      </c>
      <c r="F564" s="503" t="e">
        <f t="shared" si="46"/>
        <v>#DIV/0!</v>
      </c>
      <c r="G564" s="503" t="e">
        <f t="shared" si="47"/>
        <v>#DIV/0!</v>
      </c>
      <c r="H564" s="517">
        <f>'Table 4 - Asset Cashflows'!D77+'Table 4 - Asset Cashflows'!E77</f>
        <v>0</v>
      </c>
    </row>
    <row r="565" spans="1:8" x14ac:dyDescent="0.25">
      <c r="A565" s="43">
        <f t="shared" si="45"/>
        <v>70</v>
      </c>
      <c r="B565" s="502">
        <f>(1+_xlfn.XLOOKUP(INT(($A565-1)/12)+1,'ZC Curve'!$B$8:$B$107,'ZC Curve'!U$9:U$108,,0))^(1/12)-1</f>
        <v>0</v>
      </c>
      <c r="C565" s="502" t="e">
        <f>(1+_xlfn.XLOOKUP(INT(($A565-1)/12)+1,'ZC Curve'!$B$8:$B$107,'ZC Curve'!V$9:V$108,,0))^(1/12)-1</f>
        <v>#DIV/0!</v>
      </c>
      <c r="D565" s="502" t="e">
        <f>(1+_xlfn.XLOOKUP(INT(($A565-1)/12)+1,'ZC Curve'!$B$8:$B$107,'ZC Curve'!W$9:W$108,,0))^(1/12)-1</f>
        <v>#DIV/0!</v>
      </c>
      <c r="E565" s="503">
        <f t="shared" si="48"/>
        <v>1</v>
      </c>
      <c r="F565" s="503" t="e">
        <f t="shared" si="46"/>
        <v>#DIV/0!</v>
      </c>
      <c r="G565" s="503" t="e">
        <f t="shared" si="47"/>
        <v>#DIV/0!</v>
      </c>
      <c r="H565" s="517">
        <f>'Table 4 - Asset Cashflows'!D78+'Table 4 - Asset Cashflows'!E78</f>
        <v>0</v>
      </c>
    </row>
    <row r="566" spans="1:8" x14ac:dyDescent="0.25">
      <c r="A566" s="43">
        <f t="shared" si="45"/>
        <v>71</v>
      </c>
      <c r="B566" s="502">
        <f>(1+_xlfn.XLOOKUP(INT(($A566-1)/12)+1,'ZC Curve'!$B$8:$B$107,'ZC Curve'!U$9:U$108,,0))^(1/12)-1</f>
        <v>0</v>
      </c>
      <c r="C566" s="502" t="e">
        <f>(1+_xlfn.XLOOKUP(INT(($A566-1)/12)+1,'ZC Curve'!$B$8:$B$107,'ZC Curve'!V$9:V$108,,0))^(1/12)-1</f>
        <v>#DIV/0!</v>
      </c>
      <c r="D566" s="502" t="e">
        <f>(1+_xlfn.XLOOKUP(INT(($A566-1)/12)+1,'ZC Curve'!$B$8:$B$107,'ZC Curve'!W$9:W$108,,0))^(1/12)-1</f>
        <v>#DIV/0!</v>
      </c>
      <c r="E566" s="503">
        <f t="shared" si="48"/>
        <v>1</v>
      </c>
      <c r="F566" s="503" t="e">
        <f t="shared" si="46"/>
        <v>#DIV/0!</v>
      </c>
      <c r="G566" s="503" t="e">
        <f t="shared" si="47"/>
        <v>#DIV/0!</v>
      </c>
      <c r="H566" s="517">
        <f>'Table 4 - Asset Cashflows'!D79+'Table 4 - Asset Cashflows'!E79</f>
        <v>0</v>
      </c>
    </row>
    <row r="567" spans="1:8" x14ac:dyDescent="0.25">
      <c r="A567" s="43">
        <f t="shared" si="45"/>
        <v>72</v>
      </c>
      <c r="B567" s="502">
        <f>(1+_xlfn.XLOOKUP(INT(($A567-1)/12)+1,'ZC Curve'!$B$8:$B$107,'ZC Curve'!U$9:U$108,,0))^(1/12)-1</f>
        <v>0</v>
      </c>
      <c r="C567" s="502" t="e">
        <f>(1+_xlfn.XLOOKUP(INT(($A567-1)/12)+1,'ZC Curve'!$B$8:$B$107,'ZC Curve'!V$9:V$108,,0))^(1/12)-1</f>
        <v>#DIV/0!</v>
      </c>
      <c r="D567" s="502" t="e">
        <f>(1+_xlfn.XLOOKUP(INT(($A567-1)/12)+1,'ZC Curve'!$B$8:$B$107,'ZC Curve'!W$9:W$108,,0))^(1/12)-1</f>
        <v>#DIV/0!</v>
      </c>
      <c r="E567" s="503">
        <f t="shared" si="48"/>
        <v>1</v>
      </c>
      <c r="F567" s="503" t="e">
        <f t="shared" si="46"/>
        <v>#DIV/0!</v>
      </c>
      <c r="G567" s="503" t="e">
        <f t="shared" si="47"/>
        <v>#DIV/0!</v>
      </c>
      <c r="H567" s="517">
        <f>'Table 4 - Asset Cashflows'!D80+'Table 4 - Asset Cashflows'!E80</f>
        <v>0</v>
      </c>
    </row>
    <row r="568" spans="1:8" x14ac:dyDescent="0.25">
      <c r="A568" s="43">
        <f t="shared" si="45"/>
        <v>73</v>
      </c>
      <c r="B568" s="502">
        <f>(1+_xlfn.XLOOKUP(INT(($A568-1)/12)+1,'ZC Curve'!$B$8:$B$107,'ZC Curve'!U$9:U$108,,0))^(1/12)-1</f>
        <v>0</v>
      </c>
      <c r="C568" s="502" t="e">
        <f>(1+_xlfn.XLOOKUP(INT(($A568-1)/12)+1,'ZC Curve'!$B$8:$B$107,'ZC Curve'!V$9:V$108,,0))^(1/12)-1</f>
        <v>#DIV/0!</v>
      </c>
      <c r="D568" s="502" t="e">
        <f>(1+_xlfn.XLOOKUP(INT(($A568-1)/12)+1,'ZC Curve'!$B$8:$B$107,'ZC Curve'!W$9:W$108,,0))^(1/12)-1</f>
        <v>#DIV/0!</v>
      </c>
      <c r="E568" s="503">
        <f t="shared" si="48"/>
        <v>1</v>
      </c>
      <c r="F568" s="503" t="e">
        <f t="shared" si="46"/>
        <v>#DIV/0!</v>
      </c>
      <c r="G568" s="503" t="e">
        <f t="shared" si="47"/>
        <v>#DIV/0!</v>
      </c>
      <c r="H568" s="517">
        <f>'Table 4 - Asset Cashflows'!D81+'Table 4 - Asset Cashflows'!E81</f>
        <v>0</v>
      </c>
    </row>
    <row r="569" spans="1:8" x14ac:dyDescent="0.25">
      <c r="A569" s="43">
        <f t="shared" si="45"/>
        <v>74</v>
      </c>
      <c r="B569" s="502">
        <f>(1+_xlfn.XLOOKUP(INT(($A569-1)/12)+1,'ZC Curve'!$B$8:$B$107,'ZC Curve'!U$9:U$108,,0))^(1/12)-1</f>
        <v>0</v>
      </c>
      <c r="C569" s="502" t="e">
        <f>(1+_xlfn.XLOOKUP(INT(($A569-1)/12)+1,'ZC Curve'!$B$8:$B$107,'ZC Curve'!V$9:V$108,,0))^(1/12)-1</f>
        <v>#DIV/0!</v>
      </c>
      <c r="D569" s="502" t="e">
        <f>(1+_xlfn.XLOOKUP(INT(($A569-1)/12)+1,'ZC Curve'!$B$8:$B$107,'ZC Curve'!W$9:W$108,,0))^(1/12)-1</f>
        <v>#DIV/0!</v>
      </c>
      <c r="E569" s="503">
        <f t="shared" si="48"/>
        <v>1</v>
      </c>
      <c r="F569" s="503" t="e">
        <f t="shared" si="46"/>
        <v>#DIV/0!</v>
      </c>
      <c r="G569" s="503" t="e">
        <f t="shared" si="47"/>
        <v>#DIV/0!</v>
      </c>
      <c r="H569" s="517">
        <f>'Table 4 - Asset Cashflows'!D82+'Table 4 - Asset Cashflows'!E82</f>
        <v>0</v>
      </c>
    </row>
    <row r="570" spans="1:8" x14ac:dyDescent="0.25">
      <c r="A570" s="43">
        <f t="shared" si="45"/>
        <v>75</v>
      </c>
      <c r="B570" s="502">
        <f>(1+_xlfn.XLOOKUP(INT(($A570-1)/12)+1,'ZC Curve'!$B$8:$B$107,'ZC Curve'!U$9:U$108,,0))^(1/12)-1</f>
        <v>0</v>
      </c>
      <c r="C570" s="502" t="e">
        <f>(1+_xlfn.XLOOKUP(INT(($A570-1)/12)+1,'ZC Curve'!$B$8:$B$107,'ZC Curve'!V$9:V$108,,0))^(1/12)-1</f>
        <v>#DIV/0!</v>
      </c>
      <c r="D570" s="502" t="e">
        <f>(1+_xlfn.XLOOKUP(INT(($A570-1)/12)+1,'ZC Curve'!$B$8:$B$107,'ZC Curve'!W$9:W$108,,0))^(1/12)-1</f>
        <v>#DIV/0!</v>
      </c>
      <c r="E570" s="503">
        <f t="shared" si="48"/>
        <v>1</v>
      </c>
      <c r="F570" s="503" t="e">
        <f t="shared" si="46"/>
        <v>#DIV/0!</v>
      </c>
      <c r="G570" s="503" t="e">
        <f t="shared" si="47"/>
        <v>#DIV/0!</v>
      </c>
      <c r="H570" s="517">
        <f>'Table 4 - Asset Cashflows'!D83+'Table 4 - Asset Cashflows'!E83</f>
        <v>0</v>
      </c>
    </row>
    <row r="571" spans="1:8" x14ac:dyDescent="0.25">
      <c r="A571" s="43">
        <f t="shared" si="45"/>
        <v>76</v>
      </c>
      <c r="B571" s="502">
        <f>(1+_xlfn.XLOOKUP(INT(($A571-1)/12)+1,'ZC Curve'!$B$8:$B$107,'ZC Curve'!U$9:U$108,,0))^(1/12)-1</f>
        <v>0</v>
      </c>
      <c r="C571" s="502" t="e">
        <f>(1+_xlfn.XLOOKUP(INT(($A571-1)/12)+1,'ZC Curve'!$B$8:$B$107,'ZC Curve'!V$9:V$108,,0))^(1/12)-1</f>
        <v>#DIV/0!</v>
      </c>
      <c r="D571" s="502" t="e">
        <f>(1+_xlfn.XLOOKUP(INT(($A571-1)/12)+1,'ZC Curve'!$B$8:$B$107,'ZC Curve'!W$9:W$108,,0))^(1/12)-1</f>
        <v>#DIV/0!</v>
      </c>
      <c r="E571" s="503">
        <f t="shared" si="48"/>
        <v>1</v>
      </c>
      <c r="F571" s="503" t="e">
        <f t="shared" si="46"/>
        <v>#DIV/0!</v>
      </c>
      <c r="G571" s="503" t="e">
        <f t="shared" si="47"/>
        <v>#DIV/0!</v>
      </c>
      <c r="H571" s="517">
        <f>'Table 4 - Asset Cashflows'!D84+'Table 4 - Asset Cashflows'!E84</f>
        <v>0</v>
      </c>
    </row>
    <row r="572" spans="1:8" x14ac:dyDescent="0.25">
      <c r="A572" s="43">
        <f t="shared" si="45"/>
        <v>77</v>
      </c>
      <c r="B572" s="502">
        <f>(1+_xlfn.XLOOKUP(INT(($A572-1)/12)+1,'ZC Curve'!$B$8:$B$107,'ZC Curve'!U$9:U$108,,0))^(1/12)-1</f>
        <v>0</v>
      </c>
      <c r="C572" s="502" t="e">
        <f>(1+_xlfn.XLOOKUP(INT(($A572-1)/12)+1,'ZC Curve'!$B$8:$B$107,'ZC Curve'!V$9:V$108,,0))^(1/12)-1</f>
        <v>#DIV/0!</v>
      </c>
      <c r="D572" s="502" t="e">
        <f>(1+_xlfn.XLOOKUP(INT(($A572-1)/12)+1,'ZC Curve'!$B$8:$B$107,'ZC Curve'!W$9:W$108,,0))^(1/12)-1</f>
        <v>#DIV/0!</v>
      </c>
      <c r="E572" s="503">
        <f t="shared" si="48"/>
        <v>1</v>
      </c>
      <c r="F572" s="503" t="e">
        <f t="shared" si="46"/>
        <v>#DIV/0!</v>
      </c>
      <c r="G572" s="503" t="e">
        <f t="shared" si="47"/>
        <v>#DIV/0!</v>
      </c>
      <c r="H572" s="517">
        <f>'Table 4 - Asset Cashflows'!D85+'Table 4 - Asset Cashflows'!E85</f>
        <v>0</v>
      </c>
    </row>
    <row r="573" spans="1:8" x14ac:dyDescent="0.25">
      <c r="A573" s="43">
        <f t="shared" si="45"/>
        <v>78</v>
      </c>
      <c r="B573" s="502">
        <f>(1+_xlfn.XLOOKUP(INT(($A573-1)/12)+1,'ZC Curve'!$B$8:$B$107,'ZC Curve'!U$9:U$108,,0))^(1/12)-1</f>
        <v>0</v>
      </c>
      <c r="C573" s="502" t="e">
        <f>(1+_xlfn.XLOOKUP(INT(($A573-1)/12)+1,'ZC Curve'!$B$8:$B$107,'ZC Curve'!V$9:V$108,,0))^(1/12)-1</f>
        <v>#DIV/0!</v>
      </c>
      <c r="D573" s="502" t="e">
        <f>(1+_xlfn.XLOOKUP(INT(($A573-1)/12)+1,'ZC Curve'!$B$8:$B$107,'ZC Curve'!W$9:W$108,,0))^(1/12)-1</f>
        <v>#DIV/0!</v>
      </c>
      <c r="E573" s="503">
        <f t="shared" si="48"/>
        <v>1</v>
      </c>
      <c r="F573" s="503" t="e">
        <f t="shared" si="46"/>
        <v>#DIV/0!</v>
      </c>
      <c r="G573" s="503" t="e">
        <f t="shared" si="47"/>
        <v>#DIV/0!</v>
      </c>
      <c r="H573" s="517">
        <f>'Table 4 - Asset Cashflows'!D86+'Table 4 - Asset Cashflows'!E86</f>
        <v>0</v>
      </c>
    </row>
    <row r="574" spans="1:8" x14ac:dyDescent="0.25">
      <c r="A574" s="43">
        <f t="shared" si="45"/>
        <v>79</v>
      </c>
      <c r="B574" s="502">
        <f>(1+_xlfn.XLOOKUP(INT(($A574-1)/12)+1,'ZC Curve'!$B$8:$B$107,'ZC Curve'!U$9:U$108,,0))^(1/12)-1</f>
        <v>0</v>
      </c>
      <c r="C574" s="502" t="e">
        <f>(1+_xlfn.XLOOKUP(INT(($A574-1)/12)+1,'ZC Curve'!$B$8:$B$107,'ZC Curve'!V$9:V$108,,0))^(1/12)-1</f>
        <v>#DIV/0!</v>
      </c>
      <c r="D574" s="502" t="e">
        <f>(1+_xlfn.XLOOKUP(INT(($A574-1)/12)+1,'ZC Curve'!$B$8:$B$107,'ZC Curve'!W$9:W$108,,0))^(1/12)-1</f>
        <v>#DIV/0!</v>
      </c>
      <c r="E574" s="503">
        <f t="shared" si="48"/>
        <v>1</v>
      </c>
      <c r="F574" s="503" t="e">
        <f t="shared" si="46"/>
        <v>#DIV/0!</v>
      </c>
      <c r="G574" s="503" t="e">
        <f t="shared" si="47"/>
        <v>#DIV/0!</v>
      </c>
      <c r="H574" s="517">
        <f>'Table 4 - Asset Cashflows'!D87+'Table 4 - Asset Cashflows'!E87</f>
        <v>0</v>
      </c>
    </row>
    <row r="575" spans="1:8" x14ac:dyDescent="0.25">
      <c r="A575" s="43">
        <f t="shared" si="45"/>
        <v>80</v>
      </c>
      <c r="B575" s="502">
        <f>(1+_xlfn.XLOOKUP(INT(($A575-1)/12)+1,'ZC Curve'!$B$8:$B$107,'ZC Curve'!U$9:U$108,,0))^(1/12)-1</f>
        <v>0</v>
      </c>
      <c r="C575" s="502" t="e">
        <f>(1+_xlfn.XLOOKUP(INT(($A575-1)/12)+1,'ZC Curve'!$B$8:$B$107,'ZC Curve'!V$9:V$108,,0))^(1/12)-1</f>
        <v>#DIV/0!</v>
      </c>
      <c r="D575" s="502" t="e">
        <f>(1+_xlfn.XLOOKUP(INT(($A575-1)/12)+1,'ZC Curve'!$B$8:$B$107,'ZC Curve'!W$9:W$108,,0))^(1/12)-1</f>
        <v>#DIV/0!</v>
      </c>
      <c r="E575" s="503">
        <f t="shared" si="48"/>
        <v>1</v>
      </c>
      <c r="F575" s="503" t="e">
        <f t="shared" si="46"/>
        <v>#DIV/0!</v>
      </c>
      <c r="G575" s="503" t="e">
        <f t="shared" si="47"/>
        <v>#DIV/0!</v>
      </c>
      <c r="H575" s="517">
        <f>'Table 4 - Asset Cashflows'!D88+'Table 4 - Asset Cashflows'!E88</f>
        <v>0</v>
      </c>
    </row>
    <row r="576" spans="1:8" x14ac:dyDescent="0.25">
      <c r="A576" s="43">
        <f t="shared" si="45"/>
        <v>81</v>
      </c>
      <c r="B576" s="502">
        <f>(1+_xlfn.XLOOKUP(INT(($A576-1)/12)+1,'ZC Curve'!$B$8:$B$107,'ZC Curve'!U$9:U$108,,0))^(1/12)-1</f>
        <v>0</v>
      </c>
      <c r="C576" s="502" t="e">
        <f>(1+_xlfn.XLOOKUP(INT(($A576-1)/12)+1,'ZC Curve'!$B$8:$B$107,'ZC Curve'!V$9:V$108,,0))^(1/12)-1</f>
        <v>#DIV/0!</v>
      </c>
      <c r="D576" s="502" t="e">
        <f>(1+_xlfn.XLOOKUP(INT(($A576-1)/12)+1,'ZC Curve'!$B$8:$B$107,'ZC Curve'!W$9:W$108,,0))^(1/12)-1</f>
        <v>#DIV/0!</v>
      </c>
      <c r="E576" s="503">
        <f t="shared" si="48"/>
        <v>1</v>
      </c>
      <c r="F576" s="503" t="e">
        <f t="shared" si="46"/>
        <v>#DIV/0!</v>
      </c>
      <c r="G576" s="503" t="e">
        <f t="shared" si="47"/>
        <v>#DIV/0!</v>
      </c>
      <c r="H576" s="517">
        <f>'Table 4 - Asset Cashflows'!D89+'Table 4 - Asset Cashflows'!E89</f>
        <v>0</v>
      </c>
    </row>
    <row r="577" spans="1:8" x14ac:dyDescent="0.25">
      <c r="A577" s="43">
        <f t="shared" si="45"/>
        <v>82</v>
      </c>
      <c r="B577" s="502">
        <f>(1+_xlfn.XLOOKUP(INT(($A577-1)/12)+1,'ZC Curve'!$B$8:$B$107,'ZC Curve'!U$9:U$108,,0))^(1/12)-1</f>
        <v>0</v>
      </c>
      <c r="C577" s="502" t="e">
        <f>(1+_xlfn.XLOOKUP(INT(($A577-1)/12)+1,'ZC Curve'!$B$8:$B$107,'ZC Curve'!V$9:V$108,,0))^(1/12)-1</f>
        <v>#DIV/0!</v>
      </c>
      <c r="D577" s="502" t="e">
        <f>(1+_xlfn.XLOOKUP(INT(($A577-1)/12)+1,'ZC Curve'!$B$8:$B$107,'ZC Curve'!W$9:W$108,,0))^(1/12)-1</f>
        <v>#DIV/0!</v>
      </c>
      <c r="E577" s="503">
        <f t="shared" si="48"/>
        <v>1</v>
      </c>
      <c r="F577" s="503" t="e">
        <f t="shared" si="46"/>
        <v>#DIV/0!</v>
      </c>
      <c r="G577" s="503" t="e">
        <f t="shared" si="47"/>
        <v>#DIV/0!</v>
      </c>
      <c r="H577" s="517">
        <f>'Table 4 - Asset Cashflows'!D90+'Table 4 - Asset Cashflows'!E90</f>
        <v>0</v>
      </c>
    </row>
    <row r="578" spans="1:8" x14ac:dyDescent="0.25">
      <c r="A578" s="43">
        <f t="shared" si="45"/>
        <v>83</v>
      </c>
      <c r="B578" s="502">
        <f>(1+_xlfn.XLOOKUP(INT(($A578-1)/12)+1,'ZC Curve'!$B$8:$B$107,'ZC Curve'!U$9:U$108,,0))^(1/12)-1</f>
        <v>0</v>
      </c>
      <c r="C578" s="502" t="e">
        <f>(1+_xlfn.XLOOKUP(INT(($A578-1)/12)+1,'ZC Curve'!$B$8:$B$107,'ZC Curve'!V$9:V$108,,0))^(1/12)-1</f>
        <v>#DIV/0!</v>
      </c>
      <c r="D578" s="502" t="e">
        <f>(1+_xlfn.XLOOKUP(INT(($A578-1)/12)+1,'ZC Curve'!$B$8:$B$107,'ZC Curve'!W$9:W$108,,0))^(1/12)-1</f>
        <v>#DIV/0!</v>
      </c>
      <c r="E578" s="503">
        <f t="shared" si="48"/>
        <v>1</v>
      </c>
      <c r="F578" s="503" t="e">
        <f t="shared" si="46"/>
        <v>#DIV/0!</v>
      </c>
      <c r="G578" s="503" t="e">
        <f t="shared" si="47"/>
        <v>#DIV/0!</v>
      </c>
      <c r="H578" s="517">
        <f>'Table 4 - Asset Cashflows'!D91+'Table 4 - Asset Cashflows'!E91</f>
        <v>0</v>
      </c>
    </row>
    <row r="579" spans="1:8" x14ac:dyDescent="0.25">
      <c r="A579" s="43">
        <f t="shared" si="45"/>
        <v>84</v>
      </c>
      <c r="B579" s="502">
        <f>(1+_xlfn.XLOOKUP(INT(($A579-1)/12)+1,'ZC Curve'!$B$8:$B$107,'ZC Curve'!U$9:U$108,,0))^(1/12)-1</f>
        <v>0</v>
      </c>
      <c r="C579" s="502" t="e">
        <f>(1+_xlfn.XLOOKUP(INT(($A579-1)/12)+1,'ZC Curve'!$B$8:$B$107,'ZC Curve'!V$9:V$108,,0))^(1/12)-1</f>
        <v>#DIV/0!</v>
      </c>
      <c r="D579" s="502" t="e">
        <f>(1+_xlfn.XLOOKUP(INT(($A579-1)/12)+1,'ZC Curve'!$B$8:$B$107,'ZC Curve'!W$9:W$108,,0))^(1/12)-1</f>
        <v>#DIV/0!</v>
      </c>
      <c r="E579" s="503">
        <f t="shared" si="48"/>
        <v>1</v>
      </c>
      <c r="F579" s="503" t="e">
        <f t="shared" si="46"/>
        <v>#DIV/0!</v>
      </c>
      <c r="G579" s="503" t="e">
        <f t="shared" si="47"/>
        <v>#DIV/0!</v>
      </c>
      <c r="H579" s="517">
        <f>'Table 4 - Asset Cashflows'!D92+'Table 4 - Asset Cashflows'!E92</f>
        <v>0</v>
      </c>
    </row>
    <row r="580" spans="1:8" x14ac:dyDescent="0.25">
      <c r="A580" s="43">
        <f t="shared" si="45"/>
        <v>85</v>
      </c>
      <c r="B580" s="502">
        <f>(1+_xlfn.XLOOKUP(INT(($A580-1)/12)+1,'ZC Curve'!$B$8:$B$107,'ZC Curve'!U$9:U$108,,0))^(1/12)-1</f>
        <v>0</v>
      </c>
      <c r="C580" s="502" t="e">
        <f>(1+_xlfn.XLOOKUP(INT(($A580-1)/12)+1,'ZC Curve'!$B$8:$B$107,'ZC Curve'!V$9:V$108,,0))^(1/12)-1</f>
        <v>#DIV/0!</v>
      </c>
      <c r="D580" s="502" t="e">
        <f>(1+_xlfn.XLOOKUP(INT(($A580-1)/12)+1,'ZC Curve'!$B$8:$B$107,'ZC Curve'!W$9:W$108,,0))^(1/12)-1</f>
        <v>#DIV/0!</v>
      </c>
      <c r="E580" s="503">
        <f t="shared" si="48"/>
        <v>1</v>
      </c>
      <c r="F580" s="503" t="e">
        <f t="shared" si="46"/>
        <v>#DIV/0!</v>
      </c>
      <c r="G580" s="503" t="e">
        <f t="shared" si="47"/>
        <v>#DIV/0!</v>
      </c>
      <c r="H580" s="517">
        <f>'Table 4 - Asset Cashflows'!D93+'Table 4 - Asset Cashflows'!E93</f>
        <v>0</v>
      </c>
    </row>
    <row r="581" spans="1:8" x14ac:dyDescent="0.25">
      <c r="A581" s="43">
        <f t="shared" si="45"/>
        <v>86</v>
      </c>
      <c r="B581" s="502">
        <f>(1+_xlfn.XLOOKUP(INT(($A581-1)/12)+1,'ZC Curve'!$B$8:$B$107,'ZC Curve'!U$9:U$108,,0))^(1/12)-1</f>
        <v>0</v>
      </c>
      <c r="C581" s="502" t="e">
        <f>(1+_xlfn.XLOOKUP(INT(($A581-1)/12)+1,'ZC Curve'!$B$8:$B$107,'ZC Curve'!V$9:V$108,,0))^(1/12)-1</f>
        <v>#DIV/0!</v>
      </c>
      <c r="D581" s="502" t="e">
        <f>(1+_xlfn.XLOOKUP(INT(($A581-1)/12)+1,'ZC Curve'!$B$8:$B$107,'ZC Curve'!W$9:W$108,,0))^(1/12)-1</f>
        <v>#DIV/0!</v>
      </c>
      <c r="E581" s="503">
        <f t="shared" si="48"/>
        <v>1</v>
      </c>
      <c r="F581" s="503" t="e">
        <f t="shared" si="46"/>
        <v>#DIV/0!</v>
      </c>
      <c r="G581" s="503" t="e">
        <f t="shared" si="47"/>
        <v>#DIV/0!</v>
      </c>
      <c r="H581" s="517">
        <f>'Table 4 - Asset Cashflows'!D94+'Table 4 - Asset Cashflows'!E94</f>
        <v>0</v>
      </c>
    </row>
    <row r="582" spans="1:8" x14ac:dyDescent="0.25">
      <c r="A582" s="43">
        <f t="shared" si="45"/>
        <v>87</v>
      </c>
      <c r="B582" s="502">
        <f>(1+_xlfn.XLOOKUP(INT(($A582-1)/12)+1,'ZC Curve'!$B$8:$B$107,'ZC Curve'!U$9:U$108,,0))^(1/12)-1</f>
        <v>0</v>
      </c>
      <c r="C582" s="502" t="e">
        <f>(1+_xlfn.XLOOKUP(INT(($A582-1)/12)+1,'ZC Curve'!$B$8:$B$107,'ZC Curve'!V$9:V$108,,0))^(1/12)-1</f>
        <v>#DIV/0!</v>
      </c>
      <c r="D582" s="502" t="e">
        <f>(1+_xlfn.XLOOKUP(INT(($A582-1)/12)+1,'ZC Curve'!$B$8:$B$107,'ZC Curve'!W$9:W$108,,0))^(1/12)-1</f>
        <v>#DIV/0!</v>
      </c>
      <c r="E582" s="503">
        <f t="shared" si="48"/>
        <v>1</v>
      </c>
      <c r="F582" s="503" t="e">
        <f t="shared" si="46"/>
        <v>#DIV/0!</v>
      </c>
      <c r="G582" s="503" t="e">
        <f t="shared" si="47"/>
        <v>#DIV/0!</v>
      </c>
      <c r="H582" s="517">
        <f>'Table 4 - Asset Cashflows'!D95+'Table 4 - Asset Cashflows'!E95</f>
        <v>0</v>
      </c>
    </row>
    <row r="583" spans="1:8" x14ac:dyDescent="0.25">
      <c r="A583" s="43">
        <f t="shared" si="45"/>
        <v>88</v>
      </c>
      <c r="B583" s="502">
        <f>(1+_xlfn.XLOOKUP(INT(($A583-1)/12)+1,'ZC Curve'!$B$8:$B$107,'ZC Curve'!U$9:U$108,,0))^(1/12)-1</f>
        <v>0</v>
      </c>
      <c r="C583" s="502" t="e">
        <f>(1+_xlfn.XLOOKUP(INT(($A583-1)/12)+1,'ZC Curve'!$B$8:$B$107,'ZC Curve'!V$9:V$108,,0))^(1/12)-1</f>
        <v>#DIV/0!</v>
      </c>
      <c r="D583" s="502" t="e">
        <f>(1+_xlfn.XLOOKUP(INT(($A583-1)/12)+1,'ZC Curve'!$B$8:$B$107,'ZC Curve'!W$9:W$108,,0))^(1/12)-1</f>
        <v>#DIV/0!</v>
      </c>
      <c r="E583" s="503">
        <f t="shared" si="48"/>
        <v>1</v>
      </c>
      <c r="F583" s="503" t="e">
        <f t="shared" si="46"/>
        <v>#DIV/0!</v>
      </c>
      <c r="G583" s="503" t="e">
        <f t="shared" si="47"/>
        <v>#DIV/0!</v>
      </c>
      <c r="H583" s="517">
        <f>'Table 4 - Asset Cashflows'!D96+'Table 4 - Asset Cashflows'!E96</f>
        <v>0</v>
      </c>
    </row>
    <row r="584" spans="1:8" x14ac:dyDescent="0.25">
      <c r="A584" s="43">
        <f t="shared" si="45"/>
        <v>89</v>
      </c>
      <c r="B584" s="502">
        <f>(1+_xlfn.XLOOKUP(INT(($A584-1)/12)+1,'ZC Curve'!$B$8:$B$107,'ZC Curve'!U$9:U$108,,0))^(1/12)-1</f>
        <v>0</v>
      </c>
      <c r="C584" s="502" t="e">
        <f>(1+_xlfn.XLOOKUP(INT(($A584-1)/12)+1,'ZC Curve'!$B$8:$B$107,'ZC Curve'!V$9:V$108,,0))^(1/12)-1</f>
        <v>#DIV/0!</v>
      </c>
      <c r="D584" s="502" t="e">
        <f>(1+_xlfn.XLOOKUP(INT(($A584-1)/12)+1,'ZC Curve'!$B$8:$B$107,'ZC Curve'!W$9:W$108,,0))^(1/12)-1</f>
        <v>#DIV/0!</v>
      </c>
      <c r="E584" s="503">
        <f t="shared" si="48"/>
        <v>1</v>
      </c>
      <c r="F584" s="503" t="e">
        <f t="shared" si="46"/>
        <v>#DIV/0!</v>
      </c>
      <c r="G584" s="503" t="e">
        <f t="shared" si="47"/>
        <v>#DIV/0!</v>
      </c>
      <c r="H584" s="517">
        <f>'Table 4 - Asset Cashflows'!D97+'Table 4 - Asset Cashflows'!E97</f>
        <v>0</v>
      </c>
    </row>
    <row r="585" spans="1:8" x14ac:dyDescent="0.25">
      <c r="A585" s="43">
        <f t="shared" si="45"/>
        <v>90</v>
      </c>
      <c r="B585" s="502">
        <f>(1+_xlfn.XLOOKUP(INT(($A585-1)/12)+1,'ZC Curve'!$B$8:$B$107,'ZC Curve'!U$9:U$108,,0))^(1/12)-1</f>
        <v>0</v>
      </c>
      <c r="C585" s="502" t="e">
        <f>(1+_xlfn.XLOOKUP(INT(($A585-1)/12)+1,'ZC Curve'!$B$8:$B$107,'ZC Curve'!V$9:V$108,,0))^(1/12)-1</f>
        <v>#DIV/0!</v>
      </c>
      <c r="D585" s="502" t="e">
        <f>(1+_xlfn.XLOOKUP(INT(($A585-1)/12)+1,'ZC Curve'!$B$8:$B$107,'ZC Curve'!W$9:W$108,,0))^(1/12)-1</f>
        <v>#DIV/0!</v>
      </c>
      <c r="E585" s="503">
        <f t="shared" si="48"/>
        <v>1</v>
      </c>
      <c r="F585" s="503" t="e">
        <f t="shared" si="46"/>
        <v>#DIV/0!</v>
      </c>
      <c r="G585" s="503" t="e">
        <f t="shared" si="47"/>
        <v>#DIV/0!</v>
      </c>
      <c r="H585" s="517">
        <f>'Table 4 - Asset Cashflows'!D98+'Table 4 - Asset Cashflows'!E98</f>
        <v>0</v>
      </c>
    </row>
    <row r="586" spans="1:8" x14ac:dyDescent="0.25">
      <c r="A586" s="43">
        <f t="shared" si="45"/>
        <v>91</v>
      </c>
      <c r="B586" s="502">
        <f>(1+_xlfn.XLOOKUP(INT(($A586-1)/12)+1,'ZC Curve'!$B$8:$B$107,'ZC Curve'!U$9:U$108,,0))^(1/12)-1</f>
        <v>0</v>
      </c>
      <c r="C586" s="502" t="e">
        <f>(1+_xlfn.XLOOKUP(INT(($A586-1)/12)+1,'ZC Curve'!$B$8:$B$107,'ZC Curve'!V$9:V$108,,0))^(1/12)-1</f>
        <v>#DIV/0!</v>
      </c>
      <c r="D586" s="502" t="e">
        <f>(1+_xlfn.XLOOKUP(INT(($A586-1)/12)+1,'ZC Curve'!$B$8:$B$107,'ZC Curve'!W$9:W$108,,0))^(1/12)-1</f>
        <v>#DIV/0!</v>
      </c>
      <c r="E586" s="503">
        <f t="shared" si="48"/>
        <v>1</v>
      </c>
      <c r="F586" s="503" t="e">
        <f t="shared" si="46"/>
        <v>#DIV/0!</v>
      </c>
      <c r="G586" s="503" t="e">
        <f t="shared" si="47"/>
        <v>#DIV/0!</v>
      </c>
      <c r="H586" s="517">
        <f>'Table 4 - Asset Cashflows'!D99+'Table 4 - Asset Cashflows'!E99</f>
        <v>0</v>
      </c>
    </row>
    <row r="587" spans="1:8" x14ac:dyDescent="0.25">
      <c r="A587" s="43">
        <f t="shared" si="45"/>
        <v>92</v>
      </c>
      <c r="B587" s="502">
        <f>(1+_xlfn.XLOOKUP(INT(($A587-1)/12)+1,'ZC Curve'!$B$8:$B$107,'ZC Curve'!U$9:U$108,,0))^(1/12)-1</f>
        <v>0</v>
      </c>
      <c r="C587" s="502" t="e">
        <f>(1+_xlfn.XLOOKUP(INT(($A587-1)/12)+1,'ZC Curve'!$B$8:$B$107,'ZC Curve'!V$9:V$108,,0))^(1/12)-1</f>
        <v>#DIV/0!</v>
      </c>
      <c r="D587" s="502" t="e">
        <f>(1+_xlfn.XLOOKUP(INT(($A587-1)/12)+1,'ZC Curve'!$B$8:$B$107,'ZC Curve'!W$9:W$108,,0))^(1/12)-1</f>
        <v>#DIV/0!</v>
      </c>
      <c r="E587" s="503">
        <f t="shared" si="48"/>
        <v>1</v>
      </c>
      <c r="F587" s="503" t="e">
        <f t="shared" si="46"/>
        <v>#DIV/0!</v>
      </c>
      <c r="G587" s="503" t="e">
        <f t="shared" si="47"/>
        <v>#DIV/0!</v>
      </c>
      <c r="H587" s="517">
        <f>'Table 4 - Asset Cashflows'!D100+'Table 4 - Asset Cashflows'!E100</f>
        <v>0</v>
      </c>
    </row>
    <row r="588" spans="1:8" x14ac:dyDescent="0.25">
      <c r="A588" s="43">
        <f t="shared" si="45"/>
        <v>93</v>
      </c>
      <c r="B588" s="502">
        <f>(1+_xlfn.XLOOKUP(INT(($A588-1)/12)+1,'ZC Curve'!$B$8:$B$107,'ZC Curve'!U$9:U$108,,0))^(1/12)-1</f>
        <v>0</v>
      </c>
      <c r="C588" s="502" t="e">
        <f>(1+_xlfn.XLOOKUP(INT(($A588-1)/12)+1,'ZC Curve'!$B$8:$B$107,'ZC Curve'!V$9:V$108,,0))^(1/12)-1</f>
        <v>#DIV/0!</v>
      </c>
      <c r="D588" s="502" t="e">
        <f>(1+_xlfn.XLOOKUP(INT(($A588-1)/12)+1,'ZC Curve'!$B$8:$B$107,'ZC Curve'!W$9:W$108,,0))^(1/12)-1</f>
        <v>#DIV/0!</v>
      </c>
      <c r="E588" s="503">
        <f t="shared" si="48"/>
        <v>1</v>
      </c>
      <c r="F588" s="503" t="e">
        <f t="shared" si="46"/>
        <v>#DIV/0!</v>
      </c>
      <c r="G588" s="503" t="e">
        <f t="shared" si="47"/>
        <v>#DIV/0!</v>
      </c>
      <c r="H588" s="517">
        <f>'Table 4 - Asset Cashflows'!D101+'Table 4 - Asset Cashflows'!E101</f>
        <v>0</v>
      </c>
    </row>
    <row r="589" spans="1:8" x14ac:dyDescent="0.25">
      <c r="A589" s="43">
        <f t="shared" si="45"/>
        <v>94</v>
      </c>
      <c r="B589" s="502">
        <f>(1+_xlfn.XLOOKUP(INT(($A589-1)/12)+1,'ZC Curve'!$B$8:$B$107,'ZC Curve'!U$9:U$108,,0))^(1/12)-1</f>
        <v>0</v>
      </c>
      <c r="C589" s="502" t="e">
        <f>(1+_xlfn.XLOOKUP(INT(($A589-1)/12)+1,'ZC Curve'!$B$8:$B$107,'ZC Curve'!V$9:V$108,,0))^(1/12)-1</f>
        <v>#DIV/0!</v>
      </c>
      <c r="D589" s="502" t="e">
        <f>(1+_xlfn.XLOOKUP(INT(($A589-1)/12)+1,'ZC Curve'!$B$8:$B$107,'ZC Curve'!W$9:W$108,,0))^(1/12)-1</f>
        <v>#DIV/0!</v>
      </c>
      <c r="E589" s="503">
        <f t="shared" si="48"/>
        <v>1</v>
      </c>
      <c r="F589" s="503" t="e">
        <f t="shared" si="46"/>
        <v>#DIV/0!</v>
      </c>
      <c r="G589" s="503" t="e">
        <f t="shared" si="47"/>
        <v>#DIV/0!</v>
      </c>
      <c r="H589" s="517">
        <f>'Table 4 - Asset Cashflows'!D102+'Table 4 - Asset Cashflows'!E102</f>
        <v>0</v>
      </c>
    </row>
    <row r="590" spans="1:8" x14ac:dyDescent="0.25">
      <c r="A590" s="43">
        <f t="shared" si="45"/>
        <v>95</v>
      </c>
      <c r="B590" s="502">
        <f>(1+_xlfn.XLOOKUP(INT(($A590-1)/12)+1,'ZC Curve'!$B$8:$B$107,'ZC Curve'!U$9:U$108,,0))^(1/12)-1</f>
        <v>0</v>
      </c>
      <c r="C590" s="502" t="e">
        <f>(1+_xlfn.XLOOKUP(INT(($A590-1)/12)+1,'ZC Curve'!$B$8:$B$107,'ZC Curve'!V$9:V$108,,0))^(1/12)-1</f>
        <v>#DIV/0!</v>
      </c>
      <c r="D590" s="502" t="e">
        <f>(1+_xlfn.XLOOKUP(INT(($A590-1)/12)+1,'ZC Curve'!$B$8:$B$107,'ZC Curve'!W$9:W$108,,0))^(1/12)-1</f>
        <v>#DIV/0!</v>
      </c>
      <c r="E590" s="503">
        <f t="shared" si="48"/>
        <v>1</v>
      </c>
      <c r="F590" s="503" t="e">
        <f t="shared" si="46"/>
        <v>#DIV/0!</v>
      </c>
      <c r="G590" s="503" t="e">
        <f t="shared" si="47"/>
        <v>#DIV/0!</v>
      </c>
      <c r="H590" s="517">
        <f>'Table 4 - Asset Cashflows'!D103+'Table 4 - Asset Cashflows'!E103</f>
        <v>0</v>
      </c>
    </row>
    <row r="591" spans="1:8" x14ac:dyDescent="0.25">
      <c r="A591" s="43">
        <f t="shared" si="45"/>
        <v>96</v>
      </c>
      <c r="B591" s="502">
        <f>(1+_xlfn.XLOOKUP(INT(($A591-1)/12)+1,'ZC Curve'!$B$8:$B$107,'ZC Curve'!U$9:U$108,,0))^(1/12)-1</f>
        <v>0</v>
      </c>
      <c r="C591" s="502" t="e">
        <f>(1+_xlfn.XLOOKUP(INT(($A591-1)/12)+1,'ZC Curve'!$B$8:$B$107,'ZC Curve'!V$9:V$108,,0))^(1/12)-1</f>
        <v>#DIV/0!</v>
      </c>
      <c r="D591" s="502" t="e">
        <f>(1+_xlfn.XLOOKUP(INT(($A591-1)/12)+1,'ZC Curve'!$B$8:$B$107,'ZC Curve'!W$9:W$108,,0))^(1/12)-1</f>
        <v>#DIV/0!</v>
      </c>
      <c r="E591" s="503">
        <f t="shared" si="48"/>
        <v>1</v>
      </c>
      <c r="F591" s="503" t="e">
        <f t="shared" si="46"/>
        <v>#DIV/0!</v>
      </c>
      <c r="G591" s="503" t="e">
        <f t="shared" si="47"/>
        <v>#DIV/0!</v>
      </c>
      <c r="H591" s="517">
        <f>'Table 4 - Asset Cashflows'!D104+'Table 4 - Asset Cashflows'!E104</f>
        <v>0</v>
      </c>
    </row>
    <row r="592" spans="1:8" x14ac:dyDescent="0.25">
      <c r="A592" s="43">
        <f t="shared" si="45"/>
        <v>97</v>
      </c>
      <c r="B592" s="502">
        <f>(1+_xlfn.XLOOKUP(INT(($A592-1)/12)+1,'ZC Curve'!$B$8:$B$107,'ZC Curve'!U$9:U$108,,0))^(1/12)-1</f>
        <v>0</v>
      </c>
      <c r="C592" s="502" t="e">
        <f>(1+_xlfn.XLOOKUP(INT(($A592-1)/12)+1,'ZC Curve'!$B$8:$B$107,'ZC Curve'!V$9:V$108,,0))^(1/12)-1</f>
        <v>#DIV/0!</v>
      </c>
      <c r="D592" s="502" t="e">
        <f>(1+_xlfn.XLOOKUP(INT(($A592-1)/12)+1,'ZC Curve'!$B$8:$B$107,'ZC Curve'!W$9:W$108,,0))^(1/12)-1</f>
        <v>#DIV/0!</v>
      </c>
      <c r="E592" s="503">
        <f t="shared" si="48"/>
        <v>1</v>
      </c>
      <c r="F592" s="503" t="e">
        <f t="shared" si="46"/>
        <v>#DIV/0!</v>
      </c>
      <c r="G592" s="503" t="e">
        <f t="shared" si="47"/>
        <v>#DIV/0!</v>
      </c>
      <c r="H592" s="517">
        <f>'Table 4 - Asset Cashflows'!D105+'Table 4 - Asset Cashflows'!E105</f>
        <v>0</v>
      </c>
    </row>
    <row r="593" spans="1:8" x14ac:dyDescent="0.25">
      <c r="A593" s="43">
        <f t="shared" si="45"/>
        <v>98</v>
      </c>
      <c r="B593" s="502">
        <f>(1+_xlfn.XLOOKUP(INT(($A593-1)/12)+1,'ZC Curve'!$B$8:$B$107,'ZC Curve'!U$9:U$108,,0))^(1/12)-1</f>
        <v>0</v>
      </c>
      <c r="C593" s="502" t="e">
        <f>(1+_xlfn.XLOOKUP(INT(($A593-1)/12)+1,'ZC Curve'!$B$8:$B$107,'ZC Curve'!V$9:V$108,,0))^(1/12)-1</f>
        <v>#DIV/0!</v>
      </c>
      <c r="D593" s="502" t="e">
        <f>(1+_xlfn.XLOOKUP(INT(($A593-1)/12)+1,'ZC Curve'!$B$8:$B$107,'ZC Curve'!W$9:W$108,,0))^(1/12)-1</f>
        <v>#DIV/0!</v>
      </c>
      <c r="E593" s="503">
        <f t="shared" si="48"/>
        <v>1</v>
      </c>
      <c r="F593" s="503" t="e">
        <f t="shared" si="46"/>
        <v>#DIV/0!</v>
      </c>
      <c r="G593" s="503" t="e">
        <f t="shared" si="47"/>
        <v>#DIV/0!</v>
      </c>
      <c r="H593" s="517">
        <f>'Table 4 - Asset Cashflows'!D106+'Table 4 - Asset Cashflows'!E106</f>
        <v>0</v>
      </c>
    </row>
    <row r="594" spans="1:8" x14ac:dyDescent="0.25">
      <c r="A594" s="43">
        <f t="shared" si="45"/>
        <v>99</v>
      </c>
      <c r="B594" s="502">
        <f>(1+_xlfn.XLOOKUP(INT(($A594-1)/12)+1,'ZC Curve'!$B$8:$B$107,'ZC Curve'!U$9:U$108,,0))^(1/12)-1</f>
        <v>0</v>
      </c>
      <c r="C594" s="502" t="e">
        <f>(1+_xlfn.XLOOKUP(INT(($A594-1)/12)+1,'ZC Curve'!$B$8:$B$107,'ZC Curve'!V$9:V$108,,0))^(1/12)-1</f>
        <v>#DIV/0!</v>
      </c>
      <c r="D594" s="502" t="e">
        <f>(1+_xlfn.XLOOKUP(INT(($A594-1)/12)+1,'ZC Curve'!$B$8:$B$107,'ZC Curve'!W$9:W$108,,0))^(1/12)-1</f>
        <v>#DIV/0!</v>
      </c>
      <c r="E594" s="503">
        <f t="shared" si="48"/>
        <v>1</v>
      </c>
      <c r="F594" s="503" t="e">
        <f t="shared" si="46"/>
        <v>#DIV/0!</v>
      </c>
      <c r="G594" s="503" t="e">
        <f t="shared" si="47"/>
        <v>#DIV/0!</v>
      </c>
      <c r="H594" s="517">
        <f>'Table 4 - Asset Cashflows'!D107+'Table 4 - Asset Cashflows'!E107</f>
        <v>0</v>
      </c>
    </row>
    <row r="595" spans="1:8" x14ac:dyDescent="0.25">
      <c r="A595" s="43">
        <f t="shared" si="45"/>
        <v>100</v>
      </c>
      <c r="B595" s="502">
        <f>(1+_xlfn.XLOOKUP(INT(($A595-1)/12)+1,'ZC Curve'!$B$8:$B$107,'ZC Curve'!U$9:U$108,,0))^(1/12)-1</f>
        <v>0</v>
      </c>
      <c r="C595" s="502" t="e">
        <f>(1+_xlfn.XLOOKUP(INT(($A595-1)/12)+1,'ZC Curve'!$B$8:$B$107,'ZC Curve'!V$9:V$108,,0))^(1/12)-1</f>
        <v>#DIV/0!</v>
      </c>
      <c r="D595" s="502" t="e">
        <f>(1+_xlfn.XLOOKUP(INT(($A595-1)/12)+1,'ZC Curve'!$B$8:$B$107,'ZC Curve'!W$9:W$108,,0))^(1/12)-1</f>
        <v>#DIV/0!</v>
      </c>
      <c r="E595" s="503">
        <f t="shared" si="48"/>
        <v>1</v>
      </c>
      <c r="F595" s="503" t="e">
        <f t="shared" si="46"/>
        <v>#DIV/0!</v>
      </c>
      <c r="G595" s="503" t="e">
        <f t="shared" si="47"/>
        <v>#DIV/0!</v>
      </c>
      <c r="H595" s="517">
        <f>'Table 4 - Asset Cashflows'!D108+'Table 4 - Asset Cashflows'!E108</f>
        <v>0</v>
      </c>
    </row>
    <row r="596" spans="1:8" x14ac:dyDescent="0.25">
      <c r="A596" s="43">
        <f t="shared" si="45"/>
        <v>101</v>
      </c>
      <c r="B596" s="502">
        <f>(1+_xlfn.XLOOKUP(INT(($A596-1)/12)+1,'ZC Curve'!$B$8:$B$107,'ZC Curve'!U$9:U$108,,0))^(1/12)-1</f>
        <v>0</v>
      </c>
      <c r="C596" s="502" t="e">
        <f>(1+_xlfn.XLOOKUP(INT(($A596-1)/12)+1,'ZC Curve'!$B$8:$B$107,'ZC Curve'!V$9:V$108,,0))^(1/12)-1</f>
        <v>#DIV/0!</v>
      </c>
      <c r="D596" s="502" t="e">
        <f>(1+_xlfn.XLOOKUP(INT(($A596-1)/12)+1,'ZC Curve'!$B$8:$B$107,'ZC Curve'!W$9:W$108,,0))^(1/12)-1</f>
        <v>#DIV/0!</v>
      </c>
      <c r="E596" s="503">
        <f t="shared" si="48"/>
        <v>1</v>
      </c>
      <c r="F596" s="503" t="e">
        <f t="shared" si="46"/>
        <v>#DIV/0!</v>
      </c>
      <c r="G596" s="503" t="e">
        <f t="shared" si="47"/>
        <v>#DIV/0!</v>
      </c>
      <c r="H596" s="517">
        <f>'Table 4 - Asset Cashflows'!D109+'Table 4 - Asset Cashflows'!E109</f>
        <v>0</v>
      </c>
    </row>
    <row r="597" spans="1:8" x14ac:dyDescent="0.25">
      <c r="A597" s="43">
        <f t="shared" si="45"/>
        <v>102</v>
      </c>
      <c r="B597" s="502">
        <f>(1+_xlfn.XLOOKUP(INT(($A597-1)/12)+1,'ZC Curve'!$B$8:$B$107,'ZC Curve'!U$9:U$108,,0))^(1/12)-1</f>
        <v>0</v>
      </c>
      <c r="C597" s="502" t="e">
        <f>(1+_xlfn.XLOOKUP(INT(($A597-1)/12)+1,'ZC Curve'!$B$8:$B$107,'ZC Curve'!V$9:V$108,,0))^(1/12)-1</f>
        <v>#DIV/0!</v>
      </c>
      <c r="D597" s="502" t="e">
        <f>(1+_xlfn.XLOOKUP(INT(($A597-1)/12)+1,'ZC Curve'!$B$8:$B$107,'ZC Curve'!W$9:W$108,,0))^(1/12)-1</f>
        <v>#DIV/0!</v>
      </c>
      <c r="E597" s="503">
        <f t="shared" si="48"/>
        <v>1</v>
      </c>
      <c r="F597" s="503" t="e">
        <f t="shared" si="46"/>
        <v>#DIV/0!</v>
      </c>
      <c r="G597" s="503" t="e">
        <f t="shared" si="47"/>
        <v>#DIV/0!</v>
      </c>
      <c r="H597" s="517">
        <f>'Table 4 - Asset Cashflows'!D110+'Table 4 - Asset Cashflows'!E110</f>
        <v>0</v>
      </c>
    </row>
    <row r="598" spans="1:8" x14ac:dyDescent="0.25">
      <c r="A598" s="43">
        <f t="shared" si="45"/>
        <v>103</v>
      </c>
      <c r="B598" s="502">
        <f>(1+_xlfn.XLOOKUP(INT(($A598-1)/12)+1,'ZC Curve'!$B$8:$B$107,'ZC Curve'!U$9:U$108,,0))^(1/12)-1</f>
        <v>0</v>
      </c>
      <c r="C598" s="502" t="e">
        <f>(1+_xlfn.XLOOKUP(INT(($A598-1)/12)+1,'ZC Curve'!$B$8:$B$107,'ZC Curve'!V$9:V$108,,0))^(1/12)-1</f>
        <v>#DIV/0!</v>
      </c>
      <c r="D598" s="502" t="e">
        <f>(1+_xlfn.XLOOKUP(INT(($A598-1)/12)+1,'ZC Curve'!$B$8:$B$107,'ZC Curve'!W$9:W$108,,0))^(1/12)-1</f>
        <v>#DIV/0!</v>
      </c>
      <c r="E598" s="503">
        <f t="shared" si="48"/>
        <v>1</v>
      </c>
      <c r="F598" s="503" t="e">
        <f t="shared" si="46"/>
        <v>#DIV/0!</v>
      </c>
      <c r="G598" s="503" t="e">
        <f t="shared" si="47"/>
        <v>#DIV/0!</v>
      </c>
      <c r="H598" s="517">
        <f>'Table 4 - Asset Cashflows'!D111+'Table 4 - Asset Cashflows'!E111</f>
        <v>0</v>
      </c>
    </row>
    <row r="599" spans="1:8" x14ac:dyDescent="0.25">
      <c r="A599" s="43">
        <f t="shared" si="45"/>
        <v>104</v>
      </c>
      <c r="B599" s="502">
        <f>(1+_xlfn.XLOOKUP(INT(($A599-1)/12)+1,'ZC Curve'!$B$8:$B$107,'ZC Curve'!U$9:U$108,,0))^(1/12)-1</f>
        <v>0</v>
      </c>
      <c r="C599" s="502" t="e">
        <f>(1+_xlfn.XLOOKUP(INT(($A599-1)/12)+1,'ZC Curve'!$B$8:$B$107,'ZC Curve'!V$9:V$108,,0))^(1/12)-1</f>
        <v>#DIV/0!</v>
      </c>
      <c r="D599" s="502" t="e">
        <f>(1+_xlfn.XLOOKUP(INT(($A599-1)/12)+1,'ZC Curve'!$B$8:$B$107,'ZC Curve'!W$9:W$108,,0))^(1/12)-1</f>
        <v>#DIV/0!</v>
      </c>
      <c r="E599" s="503">
        <f t="shared" si="48"/>
        <v>1</v>
      </c>
      <c r="F599" s="503" t="e">
        <f t="shared" si="46"/>
        <v>#DIV/0!</v>
      </c>
      <c r="G599" s="503" t="e">
        <f t="shared" si="47"/>
        <v>#DIV/0!</v>
      </c>
      <c r="H599" s="517">
        <f>'Table 4 - Asset Cashflows'!D112+'Table 4 - Asset Cashflows'!E112</f>
        <v>0</v>
      </c>
    </row>
    <row r="600" spans="1:8" x14ac:dyDescent="0.25">
      <c r="A600" s="43">
        <f t="shared" si="45"/>
        <v>105</v>
      </c>
      <c r="B600" s="502">
        <f>(1+_xlfn.XLOOKUP(INT(($A600-1)/12)+1,'ZC Curve'!$B$8:$B$107,'ZC Curve'!U$9:U$108,,0))^(1/12)-1</f>
        <v>0</v>
      </c>
      <c r="C600" s="502" t="e">
        <f>(1+_xlfn.XLOOKUP(INT(($A600-1)/12)+1,'ZC Curve'!$B$8:$B$107,'ZC Curve'!V$9:V$108,,0))^(1/12)-1</f>
        <v>#DIV/0!</v>
      </c>
      <c r="D600" s="502" t="e">
        <f>(1+_xlfn.XLOOKUP(INT(($A600-1)/12)+1,'ZC Curve'!$B$8:$B$107,'ZC Curve'!W$9:W$108,,0))^(1/12)-1</f>
        <v>#DIV/0!</v>
      </c>
      <c r="E600" s="503">
        <f t="shared" si="48"/>
        <v>1</v>
      </c>
      <c r="F600" s="503" t="e">
        <f t="shared" si="46"/>
        <v>#DIV/0!</v>
      </c>
      <c r="G600" s="503" t="e">
        <f t="shared" si="47"/>
        <v>#DIV/0!</v>
      </c>
      <c r="H600" s="517">
        <f>'Table 4 - Asset Cashflows'!D113+'Table 4 - Asset Cashflows'!E113</f>
        <v>0</v>
      </c>
    </row>
    <row r="601" spans="1:8" x14ac:dyDescent="0.25">
      <c r="A601" s="43">
        <f t="shared" si="45"/>
        <v>106</v>
      </c>
      <c r="B601" s="502">
        <f>(1+_xlfn.XLOOKUP(INT(($A601-1)/12)+1,'ZC Curve'!$B$8:$B$107,'ZC Curve'!U$9:U$108,,0))^(1/12)-1</f>
        <v>0</v>
      </c>
      <c r="C601" s="502" t="e">
        <f>(1+_xlfn.XLOOKUP(INT(($A601-1)/12)+1,'ZC Curve'!$B$8:$B$107,'ZC Curve'!V$9:V$108,,0))^(1/12)-1</f>
        <v>#DIV/0!</v>
      </c>
      <c r="D601" s="502" t="e">
        <f>(1+_xlfn.XLOOKUP(INT(($A601-1)/12)+1,'ZC Curve'!$B$8:$B$107,'ZC Curve'!W$9:W$108,,0))^(1/12)-1</f>
        <v>#DIV/0!</v>
      </c>
      <c r="E601" s="503">
        <f t="shared" si="48"/>
        <v>1</v>
      </c>
      <c r="F601" s="503" t="e">
        <f t="shared" si="46"/>
        <v>#DIV/0!</v>
      </c>
      <c r="G601" s="503" t="e">
        <f t="shared" si="47"/>
        <v>#DIV/0!</v>
      </c>
      <c r="H601" s="517">
        <f>'Table 4 - Asset Cashflows'!D114+'Table 4 - Asset Cashflows'!E114</f>
        <v>0</v>
      </c>
    </row>
    <row r="602" spans="1:8" x14ac:dyDescent="0.25">
      <c r="A602" s="43">
        <f t="shared" si="45"/>
        <v>107</v>
      </c>
      <c r="B602" s="502">
        <f>(1+_xlfn.XLOOKUP(INT(($A602-1)/12)+1,'ZC Curve'!$B$8:$B$107,'ZC Curve'!U$9:U$108,,0))^(1/12)-1</f>
        <v>0</v>
      </c>
      <c r="C602" s="502" t="e">
        <f>(1+_xlfn.XLOOKUP(INT(($A602-1)/12)+1,'ZC Curve'!$B$8:$B$107,'ZC Curve'!V$9:V$108,,0))^(1/12)-1</f>
        <v>#DIV/0!</v>
      </c>
      <c r="D602" s="502" t="e">
        <f>(1+_xlfn.XLOOKUP(INT(($A602-1)/12)+1,'ZC Curve'!$B$8:$B$107,'ZC Curve'!W$9:W$108,,0))^(1/12)-1</f>
        <v>#DIV/0!</v>
      </c>
      <c r="E602" s="503">
        <f t="shared" si="48"/>
        <v>1</v>
      </c>
      <c r="F602" s="503" t="e">
        <f t="shared" si="46"/>
        <v>#DIV/0!</v>
      </c>
      <c r="G602" s="503" t="e">
        <f t="shared" si="47"/>
        <v>#DIV/0!</v>
      </c>
      <c r="H602" s="517">
        <f>'Table 4 - Asset Cashflows'!D115+'Table 4 - Asset Cashflows'!E115</f>
        <v>0</v>
      </c>
    </row>
    <row r="603" spans="1:8" x14ac:dyDescent="0.25">
      <c r="A603" s="43">
        <f t="shared" si="45"/>
        <v>108</v>
      </c>
      <c r="B603" s="502">
        <f>(1+_xlfn.XLOOKUP(INT(($A603-1)/12)+1,'ZC Curve'!$B$8:$B$107,'ZC Curve'!U$9:U$108,,0))^(1/12)-1</f>
        <v>0</v>
      </c>
      <c r="C603" s="502" t="e">
        <f>(1+_xlfn.XLOOKUP(INT(($A603-1)/12)+1,'ZC Curve'!$B$8:$B$107,'ZC Curve'!V$9:V$108,,0))^(1/12)-1</f>
        <v>#DIV/0!</v>
      </c>
      <c r="D603" s="502" t="e">
        <f>(1+_xlfn.XLOOKUP(INT(($A603-1)/12)+1,'ZC Curve'!$B$8:$B$107,'ZC Curve'!W$9:W$108,,0))^(1/12)-1</f>
        <v>#DIV/0!</v>
      </c>
      <c r="E603" s="503">
        <f t="shared" si="48"/>
        <v>1</v>
      </c>
      <c r="F603" s="503" t="e">
        <f t="shared" si="46"/>
        <v>#DIV/0!</v>
      </c>
      <c r="G603" s="503" t="e">
        <f t="shared" si="47"/>
        <v>#DIV/0!</v>
      </c>
      <c r="H603" s="517">
        <f>'Table 4 - Asset Cashflows'!D116+'Table 4 - Asset Cashflows'!E116</f>
        <v>0</v>
      </c>
    </row>
    <row r="604" spans="1:8" x14ac:dyDescent="0.25">
      <c r="A604" s="43">
        <f t="shared" si="45"/>
        <v>109</v>
      </c>
      <c r="B604" s="502">
        <f>(1+_xlfn.XLOOKUP(INT(($A604-1)/12)+1,'ZC Curve'!$B$8:$B$107,'ZC Curve'!U$9:U$108,,0))^(1/12)-1</f>
        <v>0</v>
      </c>
      <c r="C604" s="502" t="e">
        <f>(1+_xlfn.XLOOKUP(INT(($A604-1)/12)+1,'ZC Curve'!$B$8:$B$107,'ZC Curve'!V$9:V$108,,0))^(1/12)-1</f>
        <v>#DIV/0!</v>
      </c>
      <c r="D604" s="502" t="e">
        <f>(1+_xlfn.XLOOKUP(INT(($A604-1)/12)+1,'ZC Curve'!$B$8:$B$107,'ZC Curve'!W$9:W$108,,0))^(1/12)-1</f>
        <v>#DIV/0!</v>
      </c>
      <c r="E604" s="503">
        <f t="shared" si="48"/>
        <v>1</v>
      </c>
      <c r="F604" s="503" t="e">
        <f t="shared" si="46"/>
        <v>#DIV/0!</v>
      </c>
      <c r="G604" s="503" t="e">
        <f t="shared" si="47"/>
        <v>#DIV/0!</v>
      </c>
      <c r="H604" s="517">
        <f>'Table 4 - Asset Cashflows'!D117+'Table 4 - Asset Cashflows'!E117</f>
        <v>0</v>
      </c>
    </row>
    <row r="605" spans="1:8" x14ac:dyDescent="0.25">
      <c r="A605" s="43">
        <f t="shared" si="45"/>
        <v>110</v>
      </c>
      <c r="B605" s="502">
        <f>(1+_xlfn.XLOOKUP(INT(($A605-1)/12)+1,'ZC Curve'!$B$8:$B$107,'ZC Curve'!U$9:U$108,,0))^(1/12)-1</f>
        <v>0</v>
      </c>
      <c r="C605" s="502" t="e">
        <f>(1+_xlfn.XLOOKUP(INT(($A605-1)/12)+1,'ZC Curve'!$B$8:$B$107,'ZC Curve'!V$9:V$108,,0))^(1/12)-1</f>
        <v>#DIV/0!</v>
      </c>
      <c r="D605" s="502" t="e">
        <f>(1+_xlfn.XLOOKUP(INT(($A605-1)/12)+1,'ZC Curve'!$B$8:$B$107,'ZC Curve'!W$9:W$108,,0))^(1/12)-1</f>
        <v>#DIV/0!</v>
      </c>
      <c r="E605" s="503">
        <f t="shared" si="48"/>
        <v>1</v>
      </c>
      <c r="F605" s="503" t="e">
        <f t="shared" si="46"/>
        <v>#DIV/0!</v>
      </c>
      <c r="G605" s="503" t="e">
        <f t="shared" si="47"/>
        <v>#DIV/0!</v>
      </c>
      <c r="H605" s="517">
        <f>'Table 4 - Asset Cashflows'!D118+'Table 4 - Asset Cashflows'!E118</f>
        <v>0</v>
      </c>
    </row>
    <row r="606" spans="1:8" x14ac:dyDescent="0.25">
      <c r="A606" s="43">
        <f t="shared" si="45"/>
        <v>111</v>
      </c>
      <c r="B606" s="502">
        <f>(1+_xlfn.XLOOKUP(INT(($A606-1)/12)+1,'ZC Curve'!$B$8:$B$107,'ZC Curve'!U$9:U$108,,0))^(1/12)-1</f>
        <v>0</v>
      </c>
      <c r="C606" s="502" t="e">
        <f>(1+_xlfn.XLOOKUP(INT(($A606-1)/12)+1,'ZC Curve'!$B$8:$B$107,'ZC Curve'!V$9:V$108,,0))^(1/12)-1</f>
        <v>#DIV/0!</v>
      </c>
      <c r="D606" s="502" t="e">
        <f>(1+_xlfn.XLOOKUP(INT(($A606-1)/12)+1,'ZC Curve'!$B$8:$B$107,'ZC Curve'!W$9:W$108,,0))^(1/12)-1</f>
        <v>#DIV/0!</v>
      </c>
      <c r="E606" s="503">
        <f t="shared" si="48"/>
        <v>1</v>
      </c>
      <c r="F606" s="503" t="e">
        <f t="shared" si="46"/>
        <v>#DIV/0!</v>
      </c>
      <c r="G606" s="503" t="e">
        <f t="shared" si="47"/>
        <v>#DIV/0!</v>
      </c>
      <c r="H606" s="517">
        <f>'Table 4 - Asset Cashflows'!D119+'Table 4 - Asset Cashflows'!E119</f>
        <v>0</v>
      </c>
    </row>
    <row r="607" spans="1:8" x14ac:dyDescent="0.25">
      <c r="A607" s="43">
        <f t="shared" si="45"/>
        <v>112</v>
      </c>
      <c r="B607" s="502">
        <f>(1+_xlfn.XLOOKUP(INT(($A607-1)/12)+1,'ZC Curve'!$B$8:$B$107,'ZC Curve'!U$9:U$108,,0))^(1/12)-1</f>
        <v>0</v>
      </c>
      <c r="C607" s="502" t="e">
        <f>(1+_xlfn.XLOOKUP(INT(($A607-1)/12)+1,'ZC Curve'!$B$8:$B$107,'ZC Curve'!V$9:V$108,,0))^(1/12)-1</f>
        <v>#DIV/0!</v>
      </c>
      <c r="D607" s="502" t="e">
        <f>(1+_xlfn.XLOOKUP(INT(($A607-1)/12)+1,'ZC Curve'!$B$8:$B$107,'ZC Curve'!W$9:W$108,,0))^(1/12)-1</f>
        <v>#DIV/0!</v>
      </c>
      <c r="E607" s="503">
        <f t="shared" si="48"/>
        <v>1</v>
      </c>
      <c r="F607" s="503" t="e">
        <f t="shared" si="46"/>
        <v>#DIV/0!</v>
      </c>
      <c r="G607" s="503" t="e">
        <f t="shared" si="47"/>
        <v>#DIV/0!</v>
      </c>
      <c r="H607" s="517">
        <f>'Table 4 - Asset Cashflows'!D120+'Table 4 - Asset Cashflows'!E120</f>
        <v>0</v>
      </c>
    </row>
    <row r="608" spans="1:8" x14ac:dyDescent="0.25">
      <c r="A608" s="43">
        <f t="shared" si="45"/>
        <v>113</v>
      </c>
      <c r="B608" s="502">
        <f>(1+_xlfn.XLOOKUP(INT(($A608-1)/12)+1,'ZC Curve'!$B$8:$B$107,'ZC Curve'!U$9:U$108,,0))^(1/12)-1</f>
        <v>0</v>
      </c>
      <c r="C608" s="502" t="e">
        <f>(1+_xlfn.XLOOKUP(INT(($A608-1)/12)+1,'ZC Curve'!$B$8:$B$107,'ZC Curve'!V$9:V$108,,0))^(1/12)-1</f>
        <v>#DIV/0!</v>
      </c>
      <c r="D608" s="502" t="e">
        <f>(1+_xlfn.XLOOKUP(INT(($A608-1)/12)+1,'ZC Curve'!$B$8:$B$107,'ZC Curve'!W$9:W$108,,0))^(1/12)-1</f>
        <v>#DIV/0!</v>
      </c>
      <c r="E608" s="503">
        <f t="shared" si="48"/>
        <v>1</v>
      </c>
      <c r="F608" s="503" t="e">
        <f t="shared" si="46"/>
        <v>#DIV/0!</v>
      </c>
      <c r="G608" s="503" t="e">
        <f t="shared" si="47"/>
        <v>#DIV/0!</v>
      </c>
      <c r="H608" s="517">
        <f>'Table 4 - Asset Cashflows'!D121+'Table 4 - Asset Cashflows'!E121</f>
        <v>0</v>
      </c>
    </row>
    <row r="609" spans="1:8" x14ac:dyDescent="0.25">
      <c r="A609" s="43">
        <f t="shared" si="45"/>
        <v>114</v>
      </c>
      <c r="B609" s="502">
        <f>(1+_xlfn.XLOOKUP(INT(($A609-1)/12)+1,'ZC Curve'!$B$8:$B$107,'ZC Curve'!U$9:U$108,,0))^(1/12)-1</f>
        <v>0</v>
      </c>
      <c r="C609" s="502" t="e">
        <f>(1+_xlfn.XLOOKUP(INT(($A609-1)/12)+1,'ZC Curve'!$B$8:$B$107,'ZC Curve'!V$9:V$108,,0))^(1/12)-1</f>
        <v>#DIV/0!</v>
      </c>
      <c r="D609" s="502" t="e">
        <f>(1+_xlfn.XLOOKUP(INT(($A609-1)/12)+1,'ZC Curve'!$B$8:$B$107,'ZC Curve'!W$9:W$108,,0))^(1/12)-1</f>
        <v>#DIV/0!</v>
      </c>
      <c r="E609" s="503">
        <f t="shared" si="48"/>
        <v>1</v>
      </c>
      <c r="F609" s="503" t="e">
        <f t="shared" si="46"/>
        <v>#DIV/0!</v>
      </c>
      <c r="G609" s="503" t="e">
        <f t="shared" si="47"/>
        <v>#DIV/0!</v>
      </c>
      <c r="H609" s="517">
        <f>'Table 4 - Asset Cashflows'!D122+'Table 4 - Asset Cashflows'!E122</f>
        <v>0</v>
      </c>
    </row>
    <row r="610" spans="1:8" x14ac:dyDescent="0.25">
      <c r="A610" s="43">
        <f t="shared" si="45"/>
        <v>115</v>
      </c>
      <c r="B610" s="502">
        <f>(1+_xlfn.XLOOKUP(INT(($A610-1)/12)+1,'ZC Curve'!$B$8:$B$107,'ZC Curve'!U$9:U$108,,0))^(1/12)-1</f>
        <v>0</v>
      </c>
      <c r="C610" s="502" t="e">
        <f>(1+_xlfn.XLOOKUP(INT(($A610-1)/12)+1,'ZC Curve'!$B$8:$B$107,'ZC Curve'!V$9:V$108,,0))^(1/12)-1</f>
        <v>#DIV/0!</v>
      </c>
      <c r="D610" s="502" t="e">
        <f>(1+_xlfn.XLOOKUP(INT(($A610-1)/12)+1,'ZC Curve'!$B$8:$B$107,'ZC Curve'!W$9:W$108,,0))^(1/12)-1</f>
        <v>#DIV/0!</v>
      </c>
      <c r="E610" s="503">
        <f t="shared" si="48"/>
        <v>1</v>
      </c>
      <c r="F610" s="503" t="e">
        <f t="shared" si="46"/>
        <v>#DIV/0!</v>
      </c>
      <c r="G610" s="503" t="e">
        <f t="shared" si="47"/>
        <v>#DIV/0!</v>
      </c>
      <c r="H610" s="517">
        <f>'Table 4 - Asset Cashflows'!D123+'Table 4 - Asset Cashflows'!E123</f>
        <v>0</v>
      </c>
    </row>
    <row r="611" spans="1:8" x14ac:dyDescent="0.25">
      <c r="A611" s="43">
        <f t="shared" si="45"/>
        <v>116</v>
      </c>
      <c r="B611" s="502">
        <f>(1+_xlfn.XLOOKUP(INT(($A611-1)/12)+1,'ZC Curve'!$B$8:$B$107,'ZC Curve'!U$9:U$108,,0))^(1/12)-1</f>
        <v>0</v>
      </c>
      <c r="C611" s="502" t="e">
        <f>(1+_xlfn.XLOOKUP(INT(($A611-1)/12)+1,'ZC Curve'!$B$8:$B$107,'ZC Curve'!V$9:V$108,,0))^(1/12)-1</f>
        <v>#DIV/0!</v>
      </c>
      <c r="D611" s="502" t="e">
        <f>(1+_xlfn.XLOOKUP(INT(($A611-1)/12)+1,'ZC Curve'!$B$8:$B$107,'ZC Curve'!W$9:W$108,,0))^(1/12)-1</f>
        <v>#DIV/0!</v>
      </c>
      <c r="E611" s="503">
        <f t="shared" si="48"/>
        <v>1</v>
      </c>
      <c r="F611" s="503" t="e">
        <f t="shared" si="46"/>
        <v>#DIV/0!</v>
      </c>
      <c r="G611" s="503" t="e">
        <f t="shared" si="47"/>
        <v>#DIV/0!</v>
      </c>
      <c r="H611" s="517">
        <f>'Table 4 - Asset Cashflows'!D124+'Table 4 - Asset Cashflows'!E124</f>
        <v>0</v>
      </c>
    </row>
    <row r="612" spans="1:8" x14ac:dyDescent="0.25">
      <c r="A612" s="43">
        <f t="shared" si="45"/>
        <v>117</v>
      </c>
      <c r="B612" s="502">
        <f>(1+_xlfn.XLOOKUP(INT(($A612-1)/12)+1,'ZC Curve'!$B$8:$B$107,'ZC Curve'!U$9:U$108,,0))^(1/12)-1</f>
        <v>0</v>
      </c>
      <c r="C612" s="502" t="e">
        <f>(1+_xlfn.XLOOKUP(INT(($A612-1)/12)+1,'ZC Curve'!$B$8:$B$107,'ZC Curve'!V$9:V$108,,0))^(1/12)-1</f>
        <v>#DIV/0!</v>
      </c>
      <c r="D612" s="502" t="e">
        <f>(1+_xlfn.XLOOKUP(INT(($A612-1)/12)+1,'ZC Curve'!$B$8:$B$107,'ZC Curve'!W$9:W$108,,0))^(1/12)-1</f>
        <v>#DIV/0!</v>
      </c>
      <c r="E612" s="503">
        <f t="shared" si="48"/>
        <v>1</v>
      </c>
      <c r="F612" s="503" t="e">
        <f t="shared" si="46"/>
        <v>#DIV/0!</v>
      </c>
      <c r="G612" s="503" t="e">
        <f t="shared" si="47"/>
        <v>#DIV/0!</v>
      </c>
      <c r="H612" s="517">
        <f>'Table 4 - Asset Cashflows'!D125+'Table 4 - Asset Cashflows'!E125</f>
        <v>0</v>
      </c>
    </row>
    <row r="613" spans="1:8" x14ac:dyDescent="0.25">
      <c r="A613" s="43">
        <f t="shared" si="45"/>
        <v>118</v>
      </c>
      <c r="B613" s="502">
        <f>(1+_xlfn.XLOOKUP(INT(($A613-1)/12)+1,'ZC Curve'!$B$8:$B$107,'ZC Curve'!U$9:U$108,,0))^(1/12)-1</f>
        <v>0</v>
      </c>
      <c r="C613" s="502" t="e">
        <f>(1+_xlfn.XLOOKUP(INT(($A613-1)/12)+1,'ZC Curve'!$B$8:$B$107,'ZC Curve'!V$9:V$108,,0))^(1/12)-1</f>
        <v>#DIV/0!</v>
      </c>
      <c r="D613" s="502" t="e">
        <f>(1+_xlfn.XLOOKUP(INT(($A613-1)/12)+1,'ZC Curve'!$B$8:$B$107,'ZC Curve'!W$9:W$108,,0))^(1/12)-1</f>
        <v>#DIV/0!</v>
      </c>
      <c r="E613" s="503">
        <f t="shared" si="48"/>
        <v>1</v>
      </c>
      <c r="F613" s="503" t="e">
        <f t="shared" si="46"/>
        <v>#DIV/0!</v>
      </c>
      <c r="G613" s="503" t="e">
        <f t="shared" si="47"/>
        <v>#DIV/0!</v>
      </c>
      <c r="H613" s="517">
        <f>'Table 4 - Asset Cashflows'!D126+'Table 4 - Asset Cashflows'!E126</f>
        <v>0</v>
      </c>
    </row>
    <row r="614" spans="1:8" x14ac:dyDescent="0.25">
      <c r="A614" s="43">
        <f t="shared" si="45"/>
        <v>119</v>
      </c>
      <c r="B614" s="502">
        <f>(1+_xlfn.XLOOKUP(INT(($A614-1)/12)+1,'ZC Curve'!$B$8:$B$107,'ZC Curve'!U$9:U$108,,0))^(1/12)-1</f>
        <v>0</v>
      </c>
      <c r="C614" s="502" t="e">
        <f>(1+_xlfn.XLOOKUP(INT(($A614-1)/12)+1,'ZC Curve'!$B$8:$B$107,'ZC Curve'!V$9:V$108,,0))^(1/12)-1</f>
        <v>#DIV/0!</v>
      </c>
      <c r="D614" s="502" t="e">
        <f>(1+_xlfn.XLOOKUP(INT(($A614-1)/12)+1,'ZC Curve'!$B$8:$B$107,'ZC Curve'!W$9:W$108,,0))^(1/12)-1</f>
        <v>#DIV/0!</v>
      </c>
      <c r="E614" s="503">
        <f t="shared" si="48"/>
        <v>1</v>
      </c>
      <c r="F614" s="503" t="e">
        <f t="shared" si="46"/>
        <v>#DIV/0!</v>
      </c>
      <c r="G614" s="503" t="e">
        <f t="shared" si="47"/>
        <v>#DIV/0!</v>
      </c>
      <c r="H614" s="517">
        <f>'Table 4 - Asset Cashflows'!D127+'Table 4 - Asset Cashflows'!E127</f>
        <v>0</v>
      </c>
    </row>
    <row r="615" spans="1:8" x14ac:dyDescent="0.25">
      <c r="A615" s="43">
        <f t="shared" si="45"/>
        <v>120</v>
      </c>
      <c r="B615" s="502">
        <f>(1+_xlfn.XLOOKUP(INT(($A615-1)/12)+1,'ZC Curve'!$B$8:$B$107,'ZC Curve'!U$9:U$108,,0))^(1/12)-1</f>
        <v>0</v>
      </c>
      <c r="C615" s="502" t="e">
        <f>(1+_xlfn.XLOOKUP(INT(($A615-1)/12)+1,'ZC Curve'!$B$8:$B$107,'ZC Curve'!V$9:V$108,,0))^(1/12)-1</f>
        <v>#DIV/0!</v>
      </c>
      <c r="D615" s="502" t="e">
        <f>(1+_xlfn.XLOOKUP(INT(($A615-1)/12)+1,'ZC Curve'!$B$8:$B$107,'ZC Curve'!W$9:W$108,,0))^(1/12)-1</f>
        <v>#DIV/0!</v>
      </c>
      <c r="E615" s="503">
        <f t="shared" si="48"/>
        <v>1</v>
      </c>
      <c r="F615" s="503" t="e">
        <f t="shared" si="46"/>
        <v>#DIV/0!</v>
      </c>
      <c r="G615" s="503" t="e">
        <f t="shared" si="47"/>
        <v>#DIV/0!</v>
      </c>
      <c r="H615" s="517">
        <f>'Table 4 - Asset Cashflows'!D128+'Table 4 - Asset Cashflows'!E128</f>
        <v>0</v>
      </c>
    </row>
    <row r="616" spans="1:8" x14ac:dyDescent="0.25">
      <c r="A616" s="43">
        <f t="shared" si="45"/>
        <v>121</v>
      </c>
      <c r="B616" s="502">
        <f>(1+_xlfn.XLOOKUP(INT(($A616-1)/12)+1,'ZC Curve'!$B$8:$B$107,'ZC Curve'!U$9:U$108,,0))^(1/12)-1</f>
        <v>0</v>
      </c>
      <c r="C616" s="502" t="e">
        <f>(1+_xlfn.XLOOKUP(INT(($A616-1)/12)+1,'ZC Curve'!$B$8:$B$107,'ZC Curve'!V$9:V$108,,0))^(1/12)-1</f>
        <v>#DIV/0!</v>
      </c>
      <c r="D616" s="502" t="e">
        <f>(1+_xlfn.XLOOKUP(INT(($A616-1)/12)+1,'ZC Curve'!$B$8:$B$107,'ZC Curve'!W$9:W$108,,0))^(1/12)-1</f>
        <v>#DIV/0!</v>
      </c>
      <c r="E616" s="503">
        <f t="shared" si="48"/>
        <v>1</v>
      </c>
      <c r="F616" s="503" t="e">
        <f t="shared" si="46"/>
        <v>#DIV/0!</v>
      </c>
      <c r="G616" s="503" t="e">
        <f t="shared" si="47"/>
        <v>#DIV/0!</v>
      </c>
      <c r="H616" s="517">
        <f>'Table 4 - Asset Cashflows'!D129+'Table 4 - Asset Cashflows'!E129</f>
        <v>0</v>
      </c>
    </row>
    <row r="617" spans="1:8" x14ac:dyDescent="0.25">
      <c r="A617" s="43">
        <f t="shared" si="45"/>
        <v>122</v>
      </c>
      <c r="B617" s="502">
        <f>(1+_xlfn.XLOOKUP(INT(($A617-1)/12)+1,'ZC Curve'!$B$8:$B$107,'ZC Curve'!U$9:U$108,,0))^(1/12)-1</f>
        <v>0</v>
      </c>
      <c r="C617" s="502" t="e">
        <f>(1+_xlfn.XLOOKUP(INT(($A617-1)/12)+1,'ZC Curve'!$B$8:$B$107,'ZC Curve'!V$9:V$108,,0))^(1/12)-1</f>
        <v>#DIV/0!</v>
      </c>
      <c r="D617" s="502" t="e">
        <f>(1+_xlfn.XLOOKUP(INT(($A617-1)/12)+1,'ZC Curve'!$B$8:$B$107,'ZC Curve'!W$9:W$108,,0))^(1/12)-1</f>
        <v>#DIV/0!</v>
      </c>
      <c r="E617" s="503">
        <f t="shared" si="48"/>
        <v>1</v>
      </c>
      <c r="F617" s="503" t="e">
        <f t="shared" si="46"/>
        <v>#DIV/0!</v>
      </c>
      <c r="G617" s="503" t="e">
        <f t="shared" si="47"/>
        <v>#DIV/0!</v>
      </c>
      <c r="H617" s="517">
        <f>'Table 4 - Asset Cashflows'!D130+'Table 4 - Asset Cashflows'!E130</f>
        <v>0</v>
      </c>
    </row>
    <row r="618" spans="1:8" x14ac:dyDescent="0.25">
      <c r="A618" s="43">
        <f t="shared" si="45"/>
        <v>123</v>
      </c>
      <c r="B618" s="502">
        <f>(1+_xlfn.XLOOKUP(INT(($A618-1)/12)+1,'ZC Curve'!$B$8:$B$107,'ZC Curve'!U$9:U$108,,0))^(1/12)-1</f>
        <v>0</v>
      </c>
      <c r="C618" s="502" t="e">
        <f>(1+_xlfn.XLOOKUP(INT(($A618-1)/12)+1,'ZC Curve'!$B$8:$B$107,'ZC Curve'!V$9:V$108,,0))^(1/12)-1</f>
        <v>#DIV/0!</v>
      </c>
      <c r="D618" s="502" t="e">
        <f>(1+_xlfn.XLOOKUP(INT(($A618-1)/12)+1,'ZC Curve'!$B$8:$B$107,'ZC Curve'!W$9:W$108,,0))^(1/12)-1</f>
        <v>#DIV/0!</v>
      </c>
      <c r="E618" s="503">
        <f t="shared" si="48"/>
        <v>1</v>
      </c>
      <c r="F618" s="503" t="e">
        <f t="shared" si="46"/>
        <v>#DIV/0!</v>
      </c>
      <c r="G618" s="503" t="e">
        <f t="shared" si="47"/>
        <v>#DIV/0!</v>
      </c>
      <c r="H618" s="517">
        <f>'Table 4 - Asset Cashflows'!D131+'Table 4 - Asset Cashflows'!E131</f>
        <v>0</v>
      </c>
    </row>
    <row r="619" spans="1:8" x14ac:dyDescent="0.25">
      <c r="A619" s="43">
        <f t="shared" si="45"/>
        <v>124</v>
      </c>
      <c r="B619" s="502">
        <f>(1+_xlfn.XLOOKUP(INT(($A619-1)/12)+1,'ZC Curve'!$B$8:$B$107,'ZC Curve'!U$9:U$108,,0))^(1/12)-1</f>
        <v>0</v>
      </c>
      <c r="C619" s="502" t="e">
        <f>(1+_xlfn.XLOOKUP(INT(($A619-1)/12)+1,'ZC Curve'!$B$8:$B$107,'ZC Curve'!V$9:V$108,,0))^(1/12)-1</f>
        <v>#DIV/0!</v>
      </c>
      <c r="D619" s="502" t="e">
        <f>(1+_xlfn.XLOOKUP(INT(($A619-1)/12)+1,'ZC Curve'!$B$8:$B$107,'ZC Curve'!W$9:W$108,,0))^(1/12)-1</f>
        <v>#DIV/0!</v>
      </c>
      <c r="E619" s="503">
        <f t="shared" si="48"/>
        <v>1</v>
      </c>
      <c r="F619" s="503" t="e">
        <f t="shared" si="46"/>
        <v>#DIV/0!</v>
      </c>
      <c r="G619" s="503" t="e">
        <f t="shared" si="47"/>
        <v>#DIV/0!</v>
      </c>
      <c r="H619" s="517">
        <f>'Table 4 - Asset Cashflows'!D132+'Table 4 - Asset Cashflows'!E132</f>
        <v>0</v>
      </c>
    </row>
    <row r="620" spans="1:8" x14ac:dyDescent="0.25">
      <c r="A620" s="43">
        <f t="shared" si="45"/>
        <v>125</v>
      </c>
      <c r="B620" s="502">
        <f>(1+_xlfn.XLOOKUP(INT(($A620-1)/12)+1,'ZC Curve'!$B$8:$B$107,'ZC Curve'!U$9:U$108,,0))^(1/12)-1</f>
        <v>0</v>
      </c>
      <c r="C620" s="502" t="e">
        <f>(1+_xlfn.XLOOKUP(INT(($A620-1)/12)+1,'ZC Curve'!$B$8:$B$107,'ZC Curve'!V$9:V$108,,0))^(1/12)-1</f>
        <v>#DIV/0!</v>
      </c>
      <c r="D620" s="502" t="e">
        <f>(1+_xlfn.XLOOKUP(INT(($A620-1)/12)+1,'ZC Curve'!$B$8:$B$107,'ZC Curve'!W$9:W$108,,0))^(1/12)-1</f>
        <v>#DIV/0!</v>
      </c>
      <c r="E620" s="503">
        <f t="shared" si="48"/>
        <v>1</v>
      </c>
      <c r="F620" s="503" t="e">
        <f t="shared" si="46"/>
        <v>#DIV/0!</v>
      </c>
      <c r="G620" s="503" t="e">
        <f t="shared" si="47"/>
        <v>#DIV/0!</v>
      </c>
      <c r="H620" s="517">
        <f>'Table 4 - Asset Cashflows'!D133+'Table 4 - Asset Cashflows'!E133</f>
        <v>0</v>
      </c>
    </row>
    <row r="621" spans="1:8" x14ac:dyDescent="0.25">
      <c r="A621" s="43">
        <f t="shared" si="45"/>
        <v>126</v>
      </c>
      <c r="B621" s="502">
        <f>(1+_xlfn.XLOOKUP(INT(($A621-1)/12)+1,'ZC Curve'!$B$8:$B$107,'ZC Curve'!U$9:U$108,,0))^(1/12)-1</f>
        <v>0</v>
      </c>
      <c r="C621" s="502" t="e">
        <f>(1+_xlfn.XLOOKUP(INT(($A621-1)/12)+1,'ZC Curve'!$B$8:$B$107,'ZC Curve'!V$9:V$108,,0))^(1/12)-1</f>
        <v>#DIV/0!</v>
      </c>
      <c r="D621" s="502" t="e">
        <f>(1+_xlfn.XLOOKUP(INT(($A621-1)/12)+1,'ZC Curve'!$B$8:$B$107,'ZC Curve'!W$9:W$108,,0))^(1/12)-1</f>
        <v>#DIV/0!</v>
      </c>
      <c r="E621" s="503">
        <f t="shared" si="48"/>
        <v>1</v>
      </c>
      <c r="F621" s="503" t="e">
        <f t="shared" si="46"/>
        <v>#DIV/0!</v>
      </c>
      <c r="G621" s="503" t="e">
        <f t="shared" si="47"/>
        <v>#DIV/0!</v>
      </c>
      <c r="H621" s="517">
        <f>'Table 4 - Asset Cashflows'!D134+'Table 4 - Asset Cashflows'!E134</f>
        <v>0</v>
      </c>
    </row>
    <row r="622" spans="1:8" x14ac:dyDescent="0.25">
      <c r="A622" s="43">
        <f t="shared" si="45"/>
        <v>127</v>
      </c>
      <c r="B622" s="502">
        <f>(1+_xlfn.XLOOKUP(INT(($A622-1)/12)+1,'ZC Curve'!$B$8:$B$107,'ZC Curve'!U$9:U$108,,0))^(1/12)-1</f>
        <v>0</v>
      </c>
      <c r="C622" s="502" t="e">
        <f>(1+_xlfn.XLOOKUP(INT(($A622-1)/12)+1,'ZC Curve'!$B$8:$B$107,'ZC Curve'!V$9:V$108,,0))^(1/12)-1</f>
        <v>#DIV/0!</v>
      </c>
      <c r="D622" s="502" t="e">
        <f>(1+_xlfn.XLOOKUP(INT(($A622-1)/12)+1,'ZC Curve'!$B$8:$B$107,'ZC Curve'!W$9:W$108,,0))^(1/12)-1</f>
        <v>#DIV/0!</v>
      </c>
      <c r="E622" s="503">
        <f t="shared" si="48"/>
        <v>1</v>
      </c>
      <c r="F622" s="503" t="e">
        <f t="shared" si="46"/>
        <v>#DIV/0!</v>
      </c>
      <c r="G622" s="503" t="e">
        <f t="shared" si="47"/>
        <v>#DIV/0!</v>
      </c>
      <c r="H622" s="517">
        <f>'Table 4 - Asset Cashflows'!D135+'Table 4 - Asset Cashflows'!E135</f>
        <v>0</v>
      </c>
    </row>
    <row r="623" spans="1:8" x14ac:dyDescent="0.25">
      <c r="A623" s="43">
        <f t="shared" si="45"/>
        <v>128</v>
      </c>
      <c r="B623" s="502">
        <f>(1+_xlfn.XLOOKUP(INT(($A623-1)/12)+1,'ZC Curve'!$B$8:$B$107,'ZC Curve'!U$9:U$108,,0))^(1/12)-1</f>
        <v>0</v>
      </c>
      <c r="C623" s="502" t="e">
        <f>(1+_xlfn.XLOOKUP(INT(($A623-1)/12)+1,'ZC Curve'!$B$8:$B$107,'ZC Curve'!V$9:V$108,,0))^(1/12)-1</f>
        <v>#DIV/0!</v>
      </c>
      <c r="D623" s="502" t="e">
        <f>(1+_xlfn.XLOOKUP(INT(($A623-1)/12)+1,'ZC Curve'!$B$8:$B$107,'ZC Curve'!W$9:W$108,,0))^(1/12)-1</f>
        <v>#DIV/0!</v>
      </c>
      <c r="E623" s="503">
        <f t="shared" si="48"/>
        <v>1</v>
      </c>
      <c r="F623" s="503" t="e">
        <f t="shared" si="46"/>
        <v>#DIV/0!</v>
      </c>
      <c r="G623" s="503" t="e">
        <f t="shared" si="47"/>
        <v>#DIV/0!</v>
      </c>
      <c r="H623" s="517">
        <f>'Table 4 - Asset Cashflows'!D136+'Table 4 - Asset Cashflows'!E136</f>
        <v>0</v>
      </c>
    </row>
    <row r="624" spans="1:8" x14ac:dyDescent="0.25">
      <c r="A624" s="43">
        <f t="shared" si="45"/>
        <v>129</v>
      </c>
      <c r="B624" s="502">
        <f>(1+_xlfn.XLOOKUP(INT(($A624-1)/12)+1,'ZC Curve'!$B$8:$B$107,'ZC Curve'!U$9:U$108,,0))^(1/12)-1</f>
        <v>0</v>
      </c>
      <c r="C624" s="502" t="e">
        <f>(1+_xlfn.XLOOKUP(INT(($A624-1)/12)+1,'ZC Curve'!$B$8:$B$107,'ZC Curve'!V$9:V$108,,0))^(1/12)-1</f>
        <v>#DIV/0!</v>
      </c>
      <c r="D624" s="502" t="e">
        <f>(1+_xlfn.XLOOKUP(INT(($A624-1)/12)+1,'ZC Curve'!$B$8:$B$107,'ZC Curve'!W$9:W$108,,0))^(1/12)-1</f>
        <v>#DIV/0!</v>
      </c>
      <c r="E624" s="503">
        <f t="shared" si="48"/>
        <v>1</v>
      </c>
      <c r="F624" s="503" t="e">
        <f t="shared" si="46"/>
        <v>#DIV/0!</v>
      </c>
      <c r="G624" s="503" t="e">
        <f t="shared" si="47"/>
        <v>#DIV/0!</v>
      </c>
      <c r="H624" s="517">
        <f>'Table 4 - Asset Cashflows'!D137+'Table 4 - Asset Cashflows'!E137</f>
        <v>0</v>
      </c>
    </row>
    <row r="625" spans="1:8" x14ac:dyDescent="0.25">
      <c r="A625" s="43">
        <f t="shared" ref="A625:A688" si="49">A624+1</f>
        <v>130</v>
      </c>
      <c r="B625" s="502">
        <f>(1+_xlfn.XLOOKUP(INT(($A625-1)/12)+1,'ZC Curve'!$B$8:$B$107,'ZC Curve'!U$9:U$108,,0))^(1/12)-1</f>
        <v>0</v>
      </c>
      <c r="C625" s="502" t="e">
        <f>(1+_xlfn.XLOOKUP(INT(($A625-1)/12)+1,'ZC Curve'!$B$8:$B$107,'ZC Curve'!V$9:V$108,,0))^(1/12)-1</f>
        <v>#DIV/0!</v>
      </c>
      <c r="D625" s="502" t="e">
        <f>(1+_xlfn.XLOOKUP(INT(($A625-1)/12)+1,'ZC Curve'!$B$8:$B$107,'ZC Curve'!W$9:W$108,,0))^(1/12)-1</f>
        <v>#DIV/0!</v>
      </c>
      <c r="E625" s="503">
        <f t="shared" si="48"/>
        <v>1</v>
      </c>
      <c r="F625" s="503" t="e">
        <f t="shared" ref="F625:F688" si="50">F624/(1+C625)</f>
        <v>#DIV/0!</v>
      </c>
      <c r="G625" s="503" t="e">
        <f t="shared" ref="G625:G688" si="51">G624/(1+D625)</f>
        <v>#DIV/0!</v>
      </c>
      <c r="H625" s="517">
        <f>'Table 4 - Asset Cashflows'!D138+'Table 4 - Asset Cashflows'!E138</f>
        <v>0</v>
      </c>
    </row>
    <row r="626" spans="1:8" x14ac:dyDescent="0.25">
      <c r="A626" s="43">
        <f t="shared" si="49"/>
        <v>131</v>
      </c>
      <c r="B626" s="502">
        <f>(1+_xlfn.XLOOKUP(INT(($A626-1)/12)+1,'ZC Curve'!$B$8:$B$107,'ZC Curve'!U$9:U$108,,0))^(1/12)-1</f>
        <v>0</v>
      </c>
      <c r="C626" s="502" t="e">
        <f>(1+_xlfn.XLOOKUP(INT(($A626-1)/12)+1,'ZC Curve'!$B$8:$B$107,'ZC Curve'!V$9:V$108,,0))^(1/12)-1</f>
        <v>#DIV/0!</v>
      </c>
      <c r="D626" s="502" t="e">
        <f>(1+_xlfn.XLOOKUP(INT(($A626-1)/12)+1,'ZC Curve'!$B$8:$B$107,'ZC Curve'!W$9:W$108,,0))^(1/12)-1</f>
        <v>#DIV/0!</v>
      </c>
      <c r="E626" s="503">
        <f t="shared" ref="E626:E689" si="52">E625/(1+B626)</f>
        <v>1</v>
      </c>
      <c r="F626" s="503" t="e">
        <f t="shared" si="50"/>
        <v>#DIV/0!</v>
      </c>
      <c r="G626" s="503" t="e">
        <f t="shared" si="51"/>
        <v>#DIV/0!</v>
      </c>
      <c r="H626" s="517">
        <f>'Table 4 - Asset Cashflows'!D139+'Table 4 - Asset Cashflows'!E139</f>
        <v>0</v>
      </c>
    </row>
    <row r="627" spans="1:8" x14ac:dyDescent="0.25">
      <c r="A627" s="43">
        <f t="shared" si="49"/>
        <v>132</v>
      </c>
      <c r="B627" s="502">
        <f>(1+_xlfn.XLOOKUP(INT(($A627-1)/12)+1,'ZC Curve'!$B$8:$B$107,'ZC Curve'!U$9:U$108,,0))^(1/12)-1</f>
        <v>0</v>
      </c>
      <c r="C627" s="502" t="e">
        <f>(1+_xlfn.XLOOKUP(INT(($A627-1)/12)+1,'ZC Curve'!$B$8:$B$107,'ZC Curve'!V$9:V$108,,0))^(1/12)-1</f>
        <v>#DIV/0!</v>
      </c>
      <c r="D627" s="502" t="e">
        <f>(1+_xlfn.XLOOKUP(INT(($A627-1)/12)+1,'ZC Curve'!$B$8:$B$107,'ZC Curve'!W$9:W$108,,0))^(1/12)-1</f>
        <v>#DIV/0!</v>
      </c>
      <c r="E627" s="503">
        <f t="shared" si="52"/>
        <v>1</v>
      </c>
      <c r="F627" s="503" t="e">
        <f t="shared" si="50"/>
        <v>#DIV/0!</v>
      </c>
      <c r="G627" s="503" t="e">
        <f t="shared" si="51"/>
        <v>#DIV/0!</v>
      </c>
      <c r="H627" s="517">
        <f>'Table 4 - Asset Cashflows'!D140+'Table 4 - Asset Cashflows'!E140</f>
        <v>0</v>
      </c>
    </row>
    <row r="628" spans="1:8" x14ac:dyDescent="0.25">
      <c r="A628" s="43">
        <f t="shared" si="49"/>
        <v>133</v>
      </c>
      <c r="B628" s="502">
        <f>(1+_xlfn.XLOOKUP(INT(($A628-1)/12)+1,'ZC Curve'!$B$8:$B$107,'ZC Curve'!U$9:U$108,,0))^(1/12)-1</f>
        <v>0</v>
      </c>
      <c r="C628" s="502" t="e">
        <f>(1+_xlfn.XLOOKUP(INT(($A628-1)/12)+1,'ZC Curve'!$B$8:$B$107,'ZC Curve'!V$9:V$108,,0))^(1/12)-1</f>
        <v>#DIV/0!</v>
      </c>
      <c r="D628" s="502" t="e">
        <f>(1+_xlfn.XLOOKUP(INT(($A628-1)/12)+1,'ZC Curve'!$B$8:$B$107,'ZC Curve'!W$9:W$108,,0))^(1/12)-1</f>
        <v>#DIV/0!</v>
      </c>
      <c r="E628" s="503">
        <f t="shared" si="52"/>
        <v>1</v>
      </c>
      <c r="F628" s="503" t="e">
        <f t="shared" si="50"/>
        <v>#DIV/0!</v>
      </c>
      <c r="G628" s="503" t="e">
        <f t="shared" si="51"/>
        <v>#DIV/0!</v>
      </c>
      <c r="H628" s="517">
        <f>'Table 4 - Asset Cashflows'!D141+'Table 4 - Asset Cashflows'!E141</f>
        <v>0</v>
      </c>
    </row>
    <row r="629" spans="1:8" x14ac:dyDescent="0.25">
      <c r="A629" s="43">
        <f t="shared" si="49"/>
        <v>134</v>
      </c>
      <c r="B629" s="502">
        <f>(1+_xlfn.XLOOKUP(INT(($A629-1)/12)+1,'ZC Curve'!$B$8:$B$107,'ZC Curve'!U$9:U$108,,0))^(1/12)-1</f>
        <v>0</v>
      </c>
      <c r="C629" s="502" t="e">
        <f>(1+_xlfn.XLOOKUP(INT(($A629-1)/12)+1,'ZC Curve'!$B$8:$B$107,'ZC Curve'!V$9:V$108,,0))^(1/12)-1</f>
        <v>#DIV/0!</v>
      </c>
      <c r="D629" s="502" t="e">
        <f>(1+_xlfn.XLOOKUP(INT(($A629-1)/12)+1,'ZC Curve'!$B$8:$B$107,'ZC Curve'!W$9:W$108,,0))^(1/12)-1</f>
        <v>#DIV/0!</v>
      </c>
      <c r="E629" s="503">
        <f t="shared" si="52"/>
        <v>1</v>
      </c>
      <c r="F629" s="503" t="e">
        <f t="shared" si="50"/>
        <v>#DIV/0!</v>
      </c>
      <c r="G629" s="503" t="e">
        <f t="shared" si="51"/>
        <v>#DIV/0!</v>
      </c>
      <c r="H629" s="517">
        <f>'Table 4 - Asset Cashflows'!D142+'Table 4 - Asset Cashflows'!E142</f>
        <v>0</v>
      </c>
    </row>
    <row r="630" spans="1:8" x14ac:dyDescent="0.25">
      <c r="A630" s="43">
        <f t="shared" si="49"/>
        <v>135</v>
      </c>
      <c r="B630" s="502">
        <f>(1+_xlfn.XLOOKUP(INT(($A630-1)/12)+1,'ZC Curve'!$B$8:$B$107,'ZC Curve'!U$9:U$108,,0))^(1/12)-1</f>
        <v>0</v>
      </c>
      <c r="C630" s="502" t="e">
        <f>(1+_xlfn.XLOOKUP(INT(($A630-1)/12)+1,'ZC Curve'!$B$8:$B$107,'ZC Curve'!V$9:V$108,,0))^(1/12)-1</f>
        <v>#DIV/0!</v>
      </c>
      <c r="D630" s="502" t="e">
        <f>(1+_xlfn.XLOOKUP(INT(($A630-1)/12)+1,'ZC Curve'!$B$8:$B$107,'ZC Curve'!W$9:W$108,,0))^(1/12)-1</f>
        <v>#DIV/0!</v>
      </c>
      <c r="E630" s="503">
        <f t="shared" si="52"/>
        <v>1</v>
      </c>
      <c r="F630" s="503" t="e">
        <f t="shared" si="50"/>
        <v>#DIV/0!</v>
      </c>
      <c r="G630" s="503" t="e">
        <f t="shared" si="51"/>
        <v>#DIV/0!</v>
      </c>
      <c r="H630" s="517">
        <f>'Table 4 - Asset Cashflows'!D143+'Table 4 - Asset Cashflows'!E143</f>
        <v>0</v>
      </c>
    </row>
    <row r="631" spans="1:8" x14ac:dyDescent="0.25">
      <c r="A631" s="43">
        <f t="shared" si="49"/>
        <v>136</v>
      </c>
      <c r="B631" s="502">
        <f>(1+_xlfn.XLOOKUP(INT(($A631-1)/12)+1,'ZC Curve'!$B$8:$B$107,'ZC Curve'!U$9:U$108,,0))^(1/12)-1</f>
        <v>0</v>
      </c>
      <c r="C631" s="502" t="e">
        <f>(1+_xlfn.XLOOKUP(INT(($A631-1)/12)+1,'ZC Curve'!$B$8:$B$107,'ZC Curve'!V$9:V$108,,0))^(1/12)-1</f>
        <v>#DIV/0!</v>
      </c>
      <c r="D631" s="502" t="e">
        <f>(1+_xlfn.XLOOKUP(INT(($A631-1)/12)+1,'ZC Curve'!$B$8:$B$107,'ZC Curve'!W$9:W$108,,0))^(1/12)-1</f>
        <v>#DIV/0!</v>
      </c>
      <c r="E631" s="503">
        <f t="shared" si="52"/>
        <v>1</v>
      </c>
      <c r="F631" s="503" t="e">
        <f t="shared" si="50"/>
        <v>#DIV/0!</v>
      </c>
      <c r="G631" s="503" t="e">
        <f t="shared" si="51"/>
        <v>#DIV/0!</v>
      </c>
      <c r="H631" s="517">
        <f>'Table 4 - Asset Cashflows'!D144+'Table 4 - Asset Cashflows'!E144</f>
        <v>0</v>
      </c>
    </row>
    <row r="632" spans="1:8" x14ac:dyDescent="0.25">
      <c r="A632" s="43">
        <f t="shared" si="49"/>
        <v>137</v>
      </c>
      <c r="B632" s="502">
        <f>(1+_xlfn.XLOOKUP(INT(($A632-1)/12)+1,'ZC Curve'!$B$8:$B$107,'ZC Curve'!U$9:U$108,,0))^(1/12)-1</f>
        <v>0</v>
      </c>
      <c r="C632" s="502" t="e">
        <f>(1+_xlfn.XLOOKUP(INT(($A632-1)/12)+1,'ZC Curve'!$B$8:$B$107,'ZC Curve'!V$9:V$108,,0))^(1/12)-1</f>
        <v>#DIV/0!</v>
      </c>
      <c r="D632" s="502" t="e">
        <f>(1+_xlfn.XLOOKUP(INT(($A632-1)/12)+1,'ZC Curve'!$B$8:$B$107,'ZC Curve'!W$9:W$108,,0))^(1/12)-1</f>
        <v>#DIV/0!</v>
      </c>
      <c r="E632" s="503">
        <f t="shared" si="52"/>
        <v>1</v>
      </c>
      <c r="F632" s="503" t="e">
        <f t="shared" si="50"/>
        <v>#DIV/0!</v>
      </c>
      <c r="G632" s="503" t="e">
        <f t="shared" si="51"/>
        <v>#DIV/0!</v>
      </c>
      <c r="H632" s="517">
        <f>'Table 4 - Asset Cashflows'!D145+'Table 4 - Asset Cashflows'!E145</f>
        <v>0</v>
      </c>
    </row>
    <row r="633" spans="1:8" x14ac:dyDescent="0.25">
      <c r="A633" s="43">
        <f t="shared" si="49"/>
        <v>138</v>
      </c>
      <c r="B633" s="502">
        <f>(1+_xlfn.XLOOKUP(INT(($A633-1)/12)+1,'ZC Curve'!$B$8:$B$107,'ZC Curve'!U$9:U$108,,0))^(1/12)-1</f>
        <v>0</v>
      </c>
      <c r="C633" s="502" t="e">
        <f>(1+_xlfn.XLOOKUP(INT(($A633-1)/12)+1,'ZC Curve'!$B$8:$B$107,'ZC Curve'!V$9:V$108,,0))^(1/12)-1</f>
        <v>#DIV/0!</v>
      </c>
      <c r="D633" s="502" t="e">
        <f>(1+_xlfn.XLOOKUP(INT(($A633-1)/12)+1,'ZC Curve'!$B$8:$B$107,'ZC Curve'!W$9:W$108,,0))^(1/12)-1</f>
        <v>#DIV/0!</v>
      </c>
      <c r="E633" s="503">
        <f t="shared" si="52"/>
        <v>1</v>
      </c>
      <c r="F633" s="503" t="e">
        <f t="shared" si="50"/>
        <v>#DIV/0!</v>
      </c>
      <c r="G633" s="503" t="e">
        <f t="shared" si="51"/>
        <v>#DIV/0!</v>
      </c>
      <c r="H633" s="517">
        <f>'Table 4 - Asset Cashflows'!D146+'Table 4 - Asset Cashflows'!E146</f>
        <v>0</v>
      </c>
    </row>
    <row r="634" spans="1:8" x14ac:dyDescent="0.25">
      <c r="A634" s="43">
        <f t="shared" si="49"/>
        <v>139</v>
      </c>
      <c r="B634" s="502">
        <f>(1+_xlfn.XLOOKUP(INT(($A634-1)/12)+1,'ZC Curve'!$B$8:$B$107,'ZC Curve'!U$9:U$108,,0))^(1/12)-1</f>
        <v>0</v>
      </c>
      <c r="C634" s="502" t="e">
        <f>(1+_xlfn.XLOOKUP(INT(($A634-1)/12)+1,'ZC Curve'!$B$8:$B$107,'ZC Curve'!V$9:V$108,,0))^(1/12)-1</f>
        <v>#DIV/0!</v>
      </c>
      <c r="D634" s="502" t="e">
        <f>(1+_xlfn.XLOOKUP(INT(($A634-1)/12)+1,'ZC Curve'!$B$8:$B$107,'ZC Curve'!W$9:W$108,,0))^(1/12)-1</f>
        <v>#DIV/0!</v>
      </c>
      <c r="E634" s="503">
        <f t="shared" si="52"/>
        <v>1</v>
      </c>
      <c r="F634" s="503" t="e">
        <f t="shared" si="50"/>
        <v>#DIV/0!</v>
      </c>
      <c r="G634" s="503" t="e">
        <f t="shared" si="51"/>
        <v>#DIV/0!</v>
      </c>
      <c r="H634" s="517">
        <f>'Table 4 - Asset Cashflows'!D147+'Table 4 - Asset Cashflows'!E147</f>
        <v>0</v>
      </c>
    </row>
    <row r="635" spans="1:8" x14ac:dyDescent="0.25">
      <c r="A635" s="43">
        <f t="shared" si="49"/>
        <v>140</v>
      </c>
      <c r="B635" s="502">
        <f>(1+_xlfn.XLOOKUP(INT(($A635-1)/12)+1,'ZC Curve'!$B$8:$B$107,'ZC Curve'!U$9:U$108,,0))^(1/12)-1</f>
        <v>0</v>
      </c>
      <c r="C635" s="502" t="e">
        <f>(1+_xlfn.XLOOKUP(INT(($A635-1)/12)+1,'ZC Curve'!$B$8:$B$107,'ZC Curve'!V$9:V$108,,0))^(1/12)-1</f>
        <v>#DIV/0!</v>
      </c>
      <c r="D635" s="502" t="e">
        <f>(1+_xlfn.XLOOKUP(INT(($A635-1)/12)+1,'ZC Curve'!$B$8:$B$107,'ZC Curve'!W$9:W$108,,0))^(1/12)-1</f>
        <v>#DIV/0!</v>
      </c>
      <c r="E635" s="503">
        <f t="shared" si="52"/>
        <v>1</v>
      </c>
      <c r="F635" s="503" t="e">
        <f t="shared" si="50"/>
        <v>#DIV/0!</v>
      </c>
      <c r="G635" s="503" t="e">
        <f t="shared" si="51"/>
        <v>#DIV/0!</v>
      </c>
      <c r="H635" s="517">
        <f>'Table 4 - Asset Cashflows'!D148+'Table 4 - Asset Cashflows'!E148</f>
        <v>0</v>
      </c>
    </row>
    <row r="636" spans="1:8" x14ac:dyDescent="0.25">
      <c r="A636" s="43">
        <f t="shared" si="49"/>
        <v>141</v>
      </c>
      <c r="B636" s="502">
        <f>(1+_xlfn.XLOOKUP(INT(($A636-1)/12)+1,'ZC Curve'!$B$8:$B$107,'ZC Curve'!U$9:U$108,,0))^(1/12)-1</f>
        <v>0</v>
      </c>
      <c r="C636" s="502" t="e">
        <f>(1+_xlfn.XLOOKUP(INT(($A636-1)/12)+1,'ZC Curve'!$B$8:$B$107,'ZC Curve'!V$9:V$108,,0))^(1/12)-1</f>
        <v>#DIV/0!</v>
      </c>
      <c r="D636" s="502" t="e">
        <f>(1+_xlfn.XLOOKUP(INT(($A636-1)/12)+1,'ZC Curve'!$B$8:$B$107,'ZC Curve'!W$9:W$108,,0))^(1/12)-1</f>
        <v>#DIV/0!</v>
      </c>
      <c r="E636" s="503">
        <f t="shared" si="52"/>
        <v>1</v>
      </c>
      <c r="F636" s="503" t="e">
        <f t="shared" si="50"/>
        <v>#DIV/0!</v>
      </c>
      <c r="G636" s="503" t="e">
        <f t="shared" si="51"/>
        <v>#DIV/0!</v>
      </c>
      <c r="H636" s="517">
        <f>'Table 4 - Asset Cashflows'!D149+'Table 4 - Asset Cashflows'!E149</f>
        <v>0</v>
      </c>
    </row>
    <row r="637" spans="1:8" x14ac:dyDescent="0.25">
      <c r="A637" s="43">
        <f t="shared" si="49"/>
        <v>142</v>
      </c>
      <c r="B637" s="502">
        <f>(1+_xlfn.XLOOKUP(INT(($A637-1)/12)+1,'ZC Curve'!$B$8:$B$107,'ZC Curve'!U$9:U$108,,0))^(1/12)-1</f>
        <v>0</v>
      </c>
      <c r="C637" s="502" t="e">
        <f>(1+_xlfn.XLOOKUP(INT(($A637-1)/12)+1,'ZC Curve'!$B$8:$B$107,'ZC Curve'!V$9:V$108,,0))^(1/12)-1</f>
        <v>#DIV/0!</v>
      </c>
      <c r="D637" s="502" t="e">
        <f>(1+_xlfn.XLOOKUP(INT(($A637-1)/12)+1,'ZC Curve'!$B$8:$B$107,'ZC Curve'!W$9:W$108,,0))^(1/12)-1</f>
        <v>#DIV/0!</v>
      </c>
      <c r="E637" s="503">
        <f t="shared" si="52"/>
        <v>1</v>
      </c>
      <c r="F637" s="503" t="e">
        <f t="shared" si="50"/>
        <v>#DIV/0!</v>
      </c>
      <c r="G637" s="503" t="e">
        <f t="shared" si="51"/>
        <v>#DIV/0!</v>
      </c>
      <c r="H637" s="517">
        <f>'Table 4 - Asset Cashflows'!D150+'Table 4 - Asset Cashflows'!E150</f>
        <v>0</v>
      </c>
    </row>
    <row r="638" spans="1:8" x14ac:dyDescent="0.25">
      <c r="A638" s="43">
        <f t="shared" si="49"/>
        <v>143</v>
      </c>
      <c r="B638" s="502">
        <f>(1+_xlfn.XLOOKUP(INT(($A638-1)/12)+1,'ZC Curve'!$B$8:$B$107,'ZC Curve'!U$9:U$108,,0))^(1/12)-1</f>
        <v>0</v>
      </c>
      <c r="C638" s="502" t="e">
        <f>(1+_xlfn.XLOOKUP(INT(($A638-1)/12)+1,'ZC Curve'!$B$8:$B$107,'ZC Curve'!V$9:V$108,,0))^(1/12)-1</f>
        <v>#DIV/0!</v>
      </c>
      <c r="D638" s="502" t="e">
        <f>(1+_xlfn.XLOOKUP(INT(($A638-1)/12)+1,'ZC Curve'!$B$8:$B$107,'ZC Curve'!W$9:W$108,,0))^(1/12)-1</f>
        <v>#DIV/0!</v>
      </c>
      <c r="E638" s="503">
        <f t="shared" si="52"/>
        <v>1</v>
      </c>
      <c r="F638" s="503" t="e">
        <f t="shared" si="50"/>
        <v>#DIV/0!</v>
      </c>
      <c r="G638" s="503" t="e">
        <f t="shared" si="51"/>
        <v>#DIV/0!</v>
      </c>
      <c r="H638" s="517">
        <f>'Table 4 - Asset Cashflows'!D151+'Table 4 - Asset Cashflows'!E151</f>
        <v>0</v>
      </c>
    </row>
    <row r="639" spans="1:8" x14ac:dyDescent="0.25">
      <c r="A639" s="43">
        <f t="shared" si="49"/>
        <v>144</v>
      </c>
      <c r="B639" s="502">
        <f>(1+_xlfn.XLOOKUP(INT(($A639-1)/12)+1,'ZC Curve'!$B$8:$B$107,'ZC Curve'!U$9:U$108,,0))^(1/12)-1</f>
        <v>0</v>
      </c>
      <c r="C639" s="502" t="e">
        <f>(1+_xlfn.XLOOKUP(INT(($A639-1)/12)+1,'ZC Curve'!$B$8:$B$107,'ZC Curve'!V$9:V$108,,0))^(1/12)-1</f>
        <v>#DIV/0!</v>
      </c>
      <c r="D639" s="502" t="e">
        <f>(1+_xlfn.XLOOKUP(INT(($A639-1)/12)+1,'ZC Curve'!$B$8:$B$107,'ZC Curve'!W$9:W$108,,0))^(1/12)-1</f>
        <v>#DIV/0!</v>
      </c>
      <c r="E639" s="503">
        <f t="shared" si="52"/>
        <v>1</v>
      </c>
      <c r="F639" s="503" t="e">
        <f t="shared" si="50"/>
        <v>#DIV/0!</v>
      </c>
      <c r="G639" s="503" t="e">
        <f t="shared" si="51"/>
        <v>#DIV/0!</v>
      </c>
      <c r="H639" s="517">
        <f>'Table 4 - Asset Cashflows'!D152+'Table 4 - Asset Cashflows'!E152</f>
        <v>0</v>
      </c>
    </row>
    <row r="640" spans="1:8" x14ac:dyDescent="0.25">
      <c r="A640" s="43">
        <f t="shared" si="49"/>
        <v>145</v>
      </c>
      <c r="B640" s="502">
        <f>(1+_xlfn.XLOOKUP(INT(($A640-1)/12)+1,'ZC Curve'!$B$8:$B$107,'ZC Curve'!U$9:U$108,,0))^(1/12)-1</f>
        <v>0</v>
      </c>
      <c r="C640" s="502" t="e">
        <f>(1+_xlfn.XLOOKUP(INT(($A640-1)/12)+1,'ZC Curve'!$B$8:$B$107,'ZC Curve'!V$9:V$108,,0))^(1/12)-1</f>
        <v>#DIV/0!</v>
      </c>
      <c r="D640" s="502" t="e">
        <f>(1+_xlfn.XLOOKUP(INT(($A640-1)/12)+1,'ZC Curve'!$B$8:$B$107,'ZC Curve'!W$9:W$108,,0))^(1/12)-1</f>
        <v>#DIV/0!</v>
      </c>
      <c r="E640" s="503">
        <f t="shared" si="52"/>
        <v>1</v>
      </c>
      <c r="F640" s="503" t="e">
        <f t="shared" si="50"/>
        <v>#DIV/0!</v>
      </c>
      <c r="G640" s="503" t="e">
        <f t="shared" si="51"/>
        <v>#DIV/0!</v>
      </c>
      <c r="H640" s="517">
        <f>'Table 4 - Asset Cashflows'!D153+'Table 4 - Asset Cashflows'!E153</f>
        <v>0</v>
      </c>
    </row>
    <row r="641" spans="1:8" x14ac:dyDescent="0.25">
      <c r="A641" s="43">
        <f t="shared" si="49"/>
        <v>146</v>
      </c>
      <c r="B641" s="502">
        <f>(1+_xlfn.XLOOKUP(INT(($A641-1)/12)+1,'ZC Curve'!$B$8:$B$107,'ZC Curve'!U$9:U$108,,0))^(1/12)-1</f>
        <v>0</v>
      </c>
      <c r="C641" s="502" t="e">
        <f>(1+_xlfn.XLOOKUP(INT(($A641-1)/12)+1,'ZC Curve'!$B$8:$B$107,'ZC Curve'!V$9:V$108,,0))^(1/12)-1</f>
        <v>#DIV/0!</v>
      </c>
      <c r="D641" s="502" t="e">
        <f>(1+_xlfn.XLOOKUP(INT(($A641-1)/12)+1,'ZC Curve'!$B$8:$B$107,'ZC Curve'!W$9:W$108,,0))^(1/12)-1</f>
        <v>#DIV/0!</v>
      </c>
      <c r="E641" s="503">
        <f t="shared" si="52"/>
        <v>1</v>
      </c>
      <c r="F641" s="503" t="e">
        <f t="shared" si="50"/>
        <v>#DIV/0!</v>
      </c>
      <c r="G641" s="503" t="e">
        <f t="shared" si="51"/>
        <v>#DIV/0!</v>
      </c>
      <c r="H641" s="517">
        <f>'Table 4 - Asset Cashflows'!D154+'Table 4 - Asset Cashflows'!E154</f>
        <v>0</v>
      </c>
    </row>
    <row r="642" spans="1:8" x14ac:dyDescent="0.25">
      <c r="A642" s="43">
        <f t="shared" si="49"/>
        <v>147</v>
      </c>
      <c r="B642" s="502">
        <f>(1+_xlfn.XLOOKUP(INT(($A642-1)/12)+1,'ZC Curve'!$B$8:$B$107,'ZC Curve'!U$9:U$108,,0))^(1/12)-1</f>
        <v>0</v>
      </c>
      <c r="C642" s="502" t="e">
        <f>(1+_xlfn.XLOOKUP(INT(($A642-1)/12)+1,'ZC Curve'!$B$8:$B$107,'ZC Curve'!V$9:V$108,,0))^(1/12)-1</f>
        <v>#DIV/0!</v>
      </c>
      <c r="D642" s="502" t="e">
        <f>(1+_xlfn.XLOOKUP(INT(($A642-1)/12)+1,'ZC Curve'!$B$8:$B$107,'ZC Curve'!W$9:W$108,,0))^(1/12)-1</f>
        <v>#DIV/0!</v>
      </c>
      <c r="E642" s="503">
        <f t="shared" si="52"/>
        <v>1</v>
      </c>
      <c r="F642" s="503" t="e">
        <f t="shared" si="50"/>
        <v>#DIV/0!</v>
      </c>
      <c r="G642" s="503" t="e">
        <f t="shared" si="51"/>
        <v>#DIV/0!</v>
      </c>
      <c r="H642" s="517">
        <f>'Table 4 - Asset Cashflows'!D155+'Table 4 - Asset Cashflows'!E155</f>
        <v>0</v>
      </c>
    </row>
    <row r="643" spans="1:8" x14ac:dyDescent="0.25">
      <c r="A643" s="43">
        <f t="shared" si="49"/>
        <v>148</v>
      </c>
      <c r="B643" s="502">
        <f>(1+_xlfn.XLOOKUP(INT(($A643-1)/12)+1,'ZC Curve'!$B$8:$B$107,'ZC Curve'!U$9:U$108,,0))^(1/12)-1</f>
        <v>0</v>
      </c>
      <c r="C643" s="502" t="e">
        <f>(1+_xlfn.XLOOKUP(INT(($A643-1)/12)+1,'ZC Curve'!$B$8:$B$107,'ZC Curve'!V$9:V$108,,0))^(1/12)-1</f>
        <v>#DIV/0!</v>
      </c>
      <c r="D643" s="502" t="e">
        <f>(1+_xlfn.XLOOKUP(INT(($A643-1)/12)+1,'ZC Curve'!$B$8:$B$107,'ZC Curve'!W$9:W$108,,0))^(1/12)-1</f>
        <v>#DIV/0!</v>
      </c>
      <c r="E643" s="503">
        <f t="shared" si="52"/>
        <v>1</v>
      </c>
      <c r="F643" s="503" t="e">
        <f t="shared" si="50"/>
        <v>#DIV/0!</v>
      </c>
      <c r="G643" s="503" t="e">
        <f t="shared" si="51"/>
        <v>#DIV/0!</v>
      </c>
      <c r="H643" s="517">
        <f>'Table 4 - Asset Cashflows'!D156+'Table 4 - Asset Cashflows'!E156</f>
        <v>0</v>
      </c>
    </row>
    <row r="644" spans="1:8" x14ac:dyDescent="0.25">
      <c r="A644" s="43">
        <f t="shared" si="49"/>
        <v>149</v>
      </c>
      <c r="B644" s="502">
        <f>(1+_xlfn.XLOOKUP(INT(($A644-1)/12)+1,'ZC Curve'!$B$8:$B$107,'ZC Curve'!U$9:U$108,,0))^(1/12)-1</f>
        <v>0</v>
      </c>
      <c r="C644" s="502" t="e">
        <f>(1+_xlfn.XLOOKUP(INT(($A644-1)/12)+1,'ZC Curve'!$B$8:$B$107,'ZC Curve'!V$9:V$108,,0))^(1/12)-1</f>
        <v>#DIV/0!</v>
      </c>
      <c r="D644" s="502" t="e">
        <f>(1+_xlfn.XLOOKUP(INT(($A644-1)/12)+1,'ZC Curve'!$B$8:$B$107,'ZC Curve'!W$9:W$108,,0))^(1/12)-1</f>
        <v>#DIV/0!</v>
      </c>
      <c r="E644" s="503">
        <f t="shared" si="52"/>
        <v>1</v>
      </c>
      <c r="F644" s="503" t="e">
        <f t="shared" si="50"/>
        <v>#DIV/0!</v>
      </c>
      <c r="G644" s="503" t="e">
        <f t="shared" si="51"/>
        <v>#DIV/0!</v>
      </c>
      <c r="H644" s="517">
        <f>'Table 4 - Asset Cashflows'!D157+'Table 4 - Asset Cashflows'!E157</f>
        <v>0</v>
      </c>
    </row>
    <row r="645" spans="1:8" x14ac:dyDescent="0.25">
      <c r="A645" s="43">
        <f t="shared" si="49"/>
        <v>150</v>
      </c>
      <c r="B645" s="502">
        <f>(1+_xlfn.XLOOKUP(INT(($A645-1)/12)+1,'ZC Curve'!$B$8:$B$107,'ZC Curve'!U$9:U$108,,0))^(1/12)-1</f>
        <v>0</v>
      </c>
      <c r="C645" s="502" t="e">
        <f>(1+_xlfn.XLOOKUP(INT(($A645-1)/12)+1,'ZC Curve'!$B$8:$B$107,'ZC Curve'!V$9:V$108,,0))^(1/12)-1</f>
        <v>#DIV/0!</v>
      </c>
      <c r="D645" s="502" t="e">
        <f>(1+_xlfn.XLOOKUP(INT(($A645-1)/12)+1,'ZC Curve'!$B$8:$B$107,'ZC Curve'!W$9:W$108,,0))^(1/12)-1</f>
        <v>#DIV/0!</v>
      </c>
      <c r="E645" s="503">
        <f t="shared" si="52"/>
        <v>1</v>
      </c>
      <c r="F645" s="503" t="e">
        <f t="shared" si="50"/>
        <v>#DIV/0!</v>
      </c>
      <c r="G645" s="503" t="e">
        <f t="shared" si="51"/>
        <v>#DIV/0!</v>
      </c>
      <c r="H645" s="517">
        <f>'Table 4 - Asset Cashflows'!D158+'Table 4 - Asset Cashflows'!E158</f>
        <v>0</v>
      </c>
    </row>
    <row r="646" spans="1:8" x14ac:dyDescent="0.25">
      <c r="A646" s="43">
        <f t="shared" si="49"/>
        <v>151</v>
      </c>
      <c r="B646" s="502">
        <f>(1+_xlfn.XLOOKUP(INT(($A646-1)/12)+1,'ZC Curve'!$B$8:$B$107,'ZC Curve'!U$9:U$108,,0))^(1/12)-1</f>
        <v>0</v>
      </c>
      <c r="C646" s="502" t="e">
        <f>(1+_xlfn.XLOOKUP(INT(($A646-1)/12)+1,'ZC Curve'!$B$8:$B$107,'ZC Curve'!V$9:V$108,,0))^(1/12)-1</f>
        <v>#DIV/0!</v>
      </c>
      <c r="D646" s="502" t="e">
        <f>(1+_xlfn.XLOOKUP(INT(($A646-1)/12)+1,'ZC Curve'!$B$8:$B$107,'ZC Curve'!W$9:W$108,,0))^(1/12)-1</f>
        <v>#DIV/0!</v>
      </c>
      <c r="E646" s="503">
        <f t="shared" si="52"/>
        <v>1</v>
      </c>
      <c r="F646" s="503" t="e">
        <f t="shared" si="50"/>
        <v>#DIV/0!</v>
      </c>
      <c r="G646" s="503" t="e">
        <f t="shared" si="51"/>
        <v>#DIV/0!</v>
      </c>
      <c r="H646" s="517">
        <f>'Table 4 - Asset Cashflows'!D159+'Table 4 - Asset Cashflows'!E159</f>
        <v>0</v>
      </c>
    </row>
    <row r="647" spans="1:8" x14ac:dyDescent="0.25">
      <c r="A647" s="43">
        <f t="shared" si="49"/>
        <v>152</v>
      </c>
      <c r="B647" s="502">
        <f>(1+_xlfn.XLOOKUP(INT(($A647-1)/12)+1,'ZC Curve'!$B$8:$B$107,'ZC Curve'!U$9:U$108,,0))^(1/12)-1</f>
        <v>0</v>
      </c>
      <c r="C647" s="502" t="e">
        <f>(1+_xlfn.XLOOKUP(INT(($A647-1)/12)+1,'ZC Curve'!$B$8:$B$107,'ZC Curve'!V$9:V$108,,0))^(1/12)-1</f>
        <v>#DIV/0!</v>
      </c>
      <c r="D647" s="502" t="e">
        <f>(1+_xlfn.XLOOKUP(INT(($A647-1)/12)+1,'ZC Curve'!$B$8:$B$107,'ZC Curve'!W$9:W$108,,0))^(1/12)-1</f>
        <v>#DIV/0!</v>
      </c>
      <c r="E647" s="503">
        <f t="shared" si="52"/>
        <v>1</v>
      </c>
      <c r="F647" s="503" t="e">
        <f t="shared" si="50"/>
        <v>#DIV/0!</v>
      </c>
      <c r="G647" s="503" t="e">
        <f t="shared" si="51"/>
        <v>#DIV/0!</v>
      </c>
      <c r="H647" s="517">
        <f>'Table 4 - Asset Cashflows'!D160+'Table 4 - Asset Cashflows'!E160</f>
        <v>0</v>
      </c>
    </row>
    <row r="648" spans="1:8" x14ac:dyDescent="0.25">
      <c r="A648" s="43">
        <f t="shared" si="49"/>
        <v>153</v>
      </c>
      <c r="B648" s="502">
        <f>(1+_xlfn.XLOOKUP(INT(($A648-1)/12)+1,'ZC Curve'!$B$8:$B$107,'ZC Curve'!U$9:U$108,,0))^(1/12)-1</f>
        <v>0</v>
      </c>
      <c r="C648" s="502" t="e">
        <f>(1+_xlfn.XLOOKUP(INT(($A648-1)/12)+1,'ZC Curve'!$B$8:$B$107,'ZC Curve'!V$9:V$108,,0))^(1/12)-1</f>
        <v>#DIV/0!</v>
      </c>
      <c r="D648" s="502" t="e">
        <f>(1+_xlfn.XLOOKUP(INT(($A648-1)/12)+1,'ZC Curve'!$B$8:$B$107,'ZC Curve'!W$9:W$108,,0))^(1/12)-1</f>
        <v>#DIV/0!</v>
      </c>
      <c r="E648" s="503">
        <f t="shared" si="52"/>
        <v>1</v>
      </c>
      <c r="F648" s="503" t="e">
        <f t="shared" si="50"/>
        <v>#DIV/0!</v>
      </c>
      <c r="G648" s="503" t="e">
        <f t="shared" si="51"/>
        <v>#DIV/0!</v>
      </c>
      <c r="H648" s="517">
        <f>'Table 4 - Asset Cashflows'!D161+'Table 4 - Asset Cashflows'!E161</f>
        <v>0</v>
      </c>
    </row>
    <row r="649" spans="1:8" x14ac:dyDescent="0.25">
      <c r="A649" s="43">
        <f t="shared" si="49"/>
        <v>154</v>
      </c>
      <c r="B649" s="502">
        <f>(1+_xlfn.XLOOKUP(INT(($A649-1)/12)+1,'ZC Curve'!$B$8:$B$107,'ZC Curve'!U$9:U$108,,0))^(1/12)-1</f>
        <v>0</v>
      </c>
      <c r="C649" s="502" t="e">
        <f>(1+_xlfn.XLOOKUP(INT(($A649-1)/12)+1,'ZC Curve'!$B$8:$B$107,'ZC Curve'!V$9:V$108,,0))^(1/12)-1</f>
        <v>#DIV/0!</v>
      </c>
      <c r="D649" s="502" t="e">
        <f>(1+_xlfn.XLOOKUP(INT(($A649-1)/12)+1,'ZC Curve'!$B$8:$B$107,'ZC Curve'!W$9:W$108,,0))^(1/12)-1</f>
        <v>#DIV/0!</v>
      </c>
      <c r="E649" s="503">
        <f t="shared" si="52"/>
        <v>1</v>
      </c>
      <c r="F649" s="503" t="e">
        <f t="shared" si="50"/>
        <v>#DIV/0!</v>
      </c>
      <c r="G649" s="503" t="e">
        <f t="shared" si="51"/>
        <v>#DIV/0!</v>
      </c>
      <c r="H649" s="517">
        <f>'Table 4 - Asset Cashflows'!D162+'Table 4 - Asset Cashflows'!E162</f>
        <v>0</v>
      </c>
    </row>
    <row r="650" spans="1:8" x14ac:dyDescent="0.25">
      <c r="A650" s="43">
        <f t="shared" si="49"/>
        <v>155</v>
      </c>
      <c r="B650" s="502">
        <f>(1+_xlfn.XLOOKUP(INT(($A650-1)/12)+1,'ZC Curve'!$B$8:$B$107,'ZC Curve'!U$9:U$108,,0))^(1/12)-1</f>
        <v>0</v>
      </c>
      <c r="C650" s="502" t="e">
        <f>(1+_xlfn.XLOOKUP(INT(($A650-1)/12)+1,'ZC Curve'!$B$8:$B$107,'ZC Curve'!V$9:V$108,,0))^(1/12)-1</f>
        <v>#DIV/0!</v>
      </c>
      <c r="D650" s="502" t="e">
        <f>(1+_xlfn.XLOOKUP(INT(($A650-1)/12)+1,'ZC Curve'!$B$8:$B$107,'ZC Curve'!W$9:W$108,,0))^(1/12)-1</f>
        <v>#DIV/0!</v>
      </c>
      <c r="E650" s="503">
        <f t="shared" si="52"/>
        <v>1</v>
      </c>
      <c r="F650" s="503" t="e">
        <f t="shared" si="50"/>
        <v>#DIV/0!</v>
      </c>
      <c r="G650" s="503" t="e">
        <f t="shared" si="51"/>
        <v>#DIV/0!</v>
      </c>
      <c r="H650" s="517">
        <f>'Table 4 - Asset Cashflows'!D163+'Table 4 - Asset Cashflows'!E163</f>
        <v>0</v>
      </c>
    </row>
    <row r="651" spans="1:8" x14ac:dyDescent="0.25">
      <c r="A651" s="43">
        <f t="shared" si="49"/>
        <v>156</v>
      </c>
      <c r="B651" s="502">
        <f>(1+_xlfn.XLOOKUP(INT(($A651-1)/12)+1,'ZC Curve'!$B$8:$B$107,'ZC Curve'!U$9:U$108,,0))^(1/12)-1</f>
        <v>0</v>
      </c>
      <c r="C651" s="502" t="e">
        <f>(1+_xlfn.XLOOKUP(INT(($A651-1)/12)+1,'ZC Curve'!$B$8:$B$107,'ZC Curve'!V$9:V$108,,0))^(1/12)-1</f>
        <v>#DIV/0!</v>
      </c>
      <c r="D651" s="502" t="e">
        <f>(1+_xlfn.XLOOKUP(INT(($A651-1)/12)+1,'ZC Curve'!$B$8:$B$107,'ZC Curve'!W$9:W$108,,0))^(1/12)-1</f>
        <v>#DIV/0!</v>
      </c>
      <c r="E651" s="503">
        <f t="shared" si="52"/>
        <v>1</v>
      </c>
      <c r="F651" s="503" t="e">
        <f t="shared" si="50"/>
        <v>#DIV/0!</v>
      </c>
      <c r="G651" s="503" t="e">
        <f t="shared" si="51"/>
        <v>#DIV/0!</v>
      </c>
      <c r="H651" s="517">
        <f>'Table 4 - Asset Cashflows'!D164+'Table 4 - Asset Cashflows'!E164</f>
        <v>0</v>
      </c>
    </row>
    <row r="652" spans="1:8" x14ac:dyDescent="0.25">
      <c r="A652" s="43">
        <f t="shared" si="49"/>
        <v>157</v>
      </c>
      <c r="B652" s="502">
        <f>(1+_xlfn.XLOOKUP(INT(($A652-1)/12)+1,'ZC Curve'!$B$8:$B$107,'ZC Curve'!U$9:U$108,,0))^(1/12)-1</f>
        <v>0</v>
      </c>
      <c r="C652" s="502" t="e">
        <f>(1+_xlfn.XLOOKUP(INT(($A652-1)/12)+1,'ZC Curve'!$B$8:$B$107,'ZC Curve'!V$9:V$108,,0))^(1/12)-1</f>
        <v>#DIV/0!</v>
      </c>
      <c r="D652" s="502" t="e">
        <f>(1+_xlfn.XLOOKUP(INT(($A652-1)/12)+1,'ZC Curve'!$B$8:$B$107,'ZC Curve'!W$9:W$108,,0))^(1/12)-1</f>
        <v>#DIV/0!</v>
      </c>
      <c r="E652" s="503">
        <f t="shared" si="52"/>
        <v>1</v>
      </c>
      <c r="F652" s="503" t="e">
        <f t="shared" si="50"/>
        <v>#DIV/0!</v>
      </c>
      <c r="G652" s="503" t="e">
        <f t="shared" si="51"/>
        <v>#DIV/0!</v>
      </c>
      <c r="H652" s="517">
        <f>'Table 4 - Asset Cashflows'!D165+'Table 4 - Asset Cashflows'!E165</f>
        <v>0</v>
      </c>
    </row>
    <row r="653" spans="1:8" x14ac:dyDescent="0.25">
      <c r="A653" s="43">
        <f t="shared" si="49"/>
        <v>158</v>
      </c>
      <c r="B653" s="502">
        <f>(1+_xlfn.XLOOKUP(INT(($A653-1)/12)+1,'ZC Curve'!$B$8:$B$107,'ZC Curve'!U$9:U$108,,0))^(1/12)-1</f>
        <v>0</v>
      </c>
      <c r="C653" s="502" t="e">
        <f>(1+_xlfn.XLOOKUP(INT(($A653-1)/12)+1,'ZC Curve'!$B$8:$B$107,'ZC Curve'!V$9:V$108,,0))^(1/12)-1</f>
        <v>#DIV/0!</v>
      </c>
      <c r="D653" s="502" t="e">
        <f>(1+_xlfn.XLOOKUP(INT(($A653-1)/12)+1,'ZC Curve'!$B$8:$B$107,'ZC Curve'!W$9:W$108,,0))^(1/12)-1</f>
        <v>#DIV/0!</v>
      </c>
      <c r="E653" s="503">
        <f t="shared" si="52"/>
        <v>1</v>
      </c>
      <c r="F653" s="503" t="e">
        <f t="shared" si="50"/>
        <v>#DIV/0!</v>
      </c>
      <c r="G653" s="503" t="e">
        <f t="shared" si="51"/>
        <v>#DIV/0!</v>
      </c>
      <c r="H653" s="517">
        <f>'Table 4 - Asset Cashflows'!D166+'Table 4 - Asset Cashflows'!E166</f>
        <v>0</v>
      </c>
    </row>
    <row r="654" spans="1:8" x14ac:dyDescent="0.25">
      <c r="A654" s="43">
        <f t="shared" si="49"/>
        <v>159</v>
      </c>
      <c r="B654" s="502">
        <f>(1+_xlfn.XLOOKUP(INT(($A654-1)/12)+1,'ZC Curve'!$B$8:$B$107,'ZC Curve'!U$9:U$108,,0))^(1/12)-1</f>
        <v>0</v>
      </c>
      <c r="C654" s="502" t="e">
        <f>(1+_xlfn.XLOOKUP(INT(($A654-1)/12)+1,'ZC Curve'!$B$8:$B$107,'ZC Curve'!V$9:V$108,,0))^(1/12)-1</f>
        <v>#DIV/0!</v>
      </c>
      <c r="D654" s="502" t="e">
        <f>(1+_xlfn.XLOOKUP(INT(($A654-1)/12)+1,'ZC Curve'!$B$8:$B$107,'ZC Curve'!W$9:W$108,,0))^(1/12)-1</f>
        <v>#DIV/0!</v>
      </c>
      <c r="E654" s="503">
        <f t="shared" si="52"/>
        <v>1</v>
      </c>
      <c r="F654" s="503" t="e">
        <f t="shared" si="50"/>
        <v>#DIV/0!</v>
      </c>
      <c r="G654" s="503" t="e">
        <f t="shared" si="51"/>
        <v>#DIV/0!</v>
      </c>
      <c r="H654" s="517">
        <f>'Table 4 - Asset Cashflows'!D167+'Table 4 - Asset Cashflows'!E167</f>
        <v>0</v>
      </c>
    </row>
    <row r="655" spans="1:8" x14ac:dyDescent="0.25">
      <c r="A655" s="43">
        <f t="shared" si="49"/>
        <v>160</v>
      </c>
      <c r="B655" s="502">
        <f>(1+_xlfn.XLOOKUP(INT(($A655-1)/12)+1,'ZC Curve'!$B$8:$B$107,'ZC Curve'!U$9:U$108,,0))^(1/12)-1</f>
        <v>0</v>
      </c>
      <c r="C655" s="502" t="e">
        <f>(1+_xlfn.XLOOKUP(INT(($A655-1)/12)+1,'ZC Curve'!$B$8:$B$107,'ZC Curve'!V$9:V$108,,0))^(1/12)-1</f>
        <v>#DIV/0!</v>
      </c>
      <c r="D655" s="502" t="e">
        <f>(1+_xlfn.XLOOKUP(INT(($A655-1)/12)+1,'ZC Curve'!$B$8:$B$107,'ZC Curve'!W$9:W$108,,0))^(1/12)-1</f>
        <v>#DIV/0!</v>
      </c>
      <c r="E655" s="503">
        <f t="shared" si="52"/>
        <v>1</v>
      </c>
      <c r="F655" s="503" t="e">
        <f t="shared" si="50"/>
        <v>#DIV/0!</v>
      </c>
      <c r="G655" s="503" t="e">
        <f t="shared" si="51"/>
        <v>#DIV/0!</v>
      </c>
      <c r="H655" s="517">
        <f>'Table 4 - Asset Cashflows'!D168+'Table 4 - Asset Cashflows'!E168</f>
        <v>0</v>
      </c>
    </row>
    <row r="656" spans="1:8" x14ac:dyDescent="0.25">
      <c r="A656" s="43">
        <f t="shared" si="49"/>
        <v>161</v>
      </c>
      <c r="B656" s="502">
        <f>(1+_xlfn.XLOOKUP(INT(($A656-1)/12)+1,'ZC Curve'!$B$8:$B$107,'ZC Curve'!U$9:U$108,,0))^(1/12)-1</f>
        <v>0</v>
      </c>
      <c r="C656" s="502" t="e">
        <f>(1+_xlfn.XLOOKUP(INT(($A656-1)/12)+1,'ZC Curve'!$B$8:$B$107,'ZC Curve'!V$9:V$108,,0))^(1/12)-1</f>
        <v>#DIV/0!</v>
      </c>
      <c r="D656" s="502" t="e">
        <f>(1+_xlfn.XLOOKUP(INT(($A656-1)/12)+1,'ZC Curve'!$B$8:$B$107,'ZC Curve'!W$9:W$108,,0))^(1/12)-1</f>
        <v>#DIV/0!</v>
      </c>
      <c r="E656" s="503">
        <f t="shared" si="52"/>
        <v>1</v>
      </c>
      <c r="F656" s="503" t="e">
        <f t="shared" si="50"/>
        <v>#DIV/0!</v>
      </c>
      <c r="G656" s="503" t="e">
        <f t="shared" si="51"/>
        <v>#DIV/0!</v>
      </c>
      <c r="H656" s="517">
        <f>'Table 4 - Asset Cashflows'!D169+'Table 4 - Asset Cashflows'!E169</f>
        <v>0</v>
      </c>
    </row>
    <row r="657" spans="1:8" x14ac:dyDescent="0.25">
      <c r="A657" s="43">
        <f t="shared" si="49"/>
        <v>162</v>
      </c>
      <c r="B657" s="502">
        <f>(1+_xlfn.XLOOKUP(INT(($A657-1)/12)+1,'ZC Curve'!$B$8:$B$107,'ZC Curve'!U$9:U$108,,0))^(1/12)-1</f>
        <v>0</v>
      </c>
      <c r="C657" s="502" t="e">
        <f>(1+_xlfn.XLOOKUP(INT(($A657-1)/12)+1,'ZC Curve'!$B$8:$B$107,'ZC Curve'!V$9:V$108,,0))^(1/12)-1</f>
        <v>#DIV/0!</v>
      </c>
      <c r="D657" s="502" t="e">
        <f>(1+_xlfn.XLOOKUP(INT(($A657-1)/12)+1,'ZC Curve'!$B$8:$B$107,'ZC Curve'!W$9:W$108,,0))^(1/12)-1</f>
        <v>#DIV/0!</v>
      </c>
      <c r="E657" s="503">
        <f t="shared" si="52"/>
        <v>1</v>
      </c>
      <c r="F657" s="503" t="e">
        <f t="shared" si="50"/>
        <v>#DIV/0!</v>
      </c>
      <c r="G657" s="503" t="e">
        <f t="shared" si="51"/>
        <v>#DIV/0!</v>
      </c>
      <c r="H657" s="517">
        <f>'Table 4 - Asset Cashflows'!D170+'Table 4 - Asset Cashflows'!E170</f>
        <v>0</v>
      </c>
    </row>
    <row r="658" spans="1:8" x14ac:dyDescent="0.25">
      <c r="A658" s="43">
        <f t="shared" si="49"/>
        <v>163</v>
      </c>
      <c r="B658" s="502">
        <f>(1+_xlfn.XLOOKUP(INT(($A658-1)/12)+1,'ZC Curve'!$B$8:$B$107,'ZC Curve'!U$9:U$108,,0))^(1/12)-1</f>
        <v>0</v>
      </c>
      <c r="C658" s="502" t="e">
        <f>(1+_xlfn.XLOOKUP(INT(($A658-1)/12)+1,'ZC Curve'!$B$8:$B$107,'ZC Curve'!V$9:V$108,,0))^(1/12)-1</f>
        <v>#DIV/0!</v>
      </c>
      <c r="D658" s="502" t="e">
        <f>(1+_xlfn.XLOOKUP(INT(($A658-1)/12)+1,'ZC Curve'!$B$8:$B$107,'ZC Curve'!W$9:W$108,,0))^(1/12)-1</f>
        <v>#DIV/0!</v>
      </c>
      <c r="E658" s="503">
        <f t="shared" si="52"/>
        <v>1</v>
      </c>
      <c r="F658" s="503" t="e">
        <f t="shared" si="50"/>
        <v>#DIV/0!</v>
      </c>
      <c r="G658" s="503" t="e">
        <f t="shared" si="51"/>
        <v>#DIV/0!</v>
      </c>
      <c r="H658" s="517">
        <f>'Table 4 - Asset Cashflows'!D171+'Table 4 - Asset Cashflows'!E171</f>
        <v>0</v>
      </c>
    </row>
    <row r="659" spans="1:8" x14ac:dyDescent="0.25">
      <c r="A659" s="43">
        <f t="shared" si="49"/>
        <v>164</v>
      </c>
      <c r="B659" s="502">
        <f>(1+_xlfn.XLOOKUP(INT(($A659-1)/12)+1,'ZC Curve'!$B$8:$B$107,'ZC Curve'!U$9:U$108,,0))^(1/12)-1</f>
        <v>0</v>
      </c>
      <c r="C659" s="502" t="e">
        <f>(1+_xlfn.XLOOKUP(INT(($A659-1)/12)+1,'ZC Curve'!$B$8:$B$107,'ZC Curve'!V$9:V$108,,0))^(1/12)-1</f>
        <v>#DIV/0!</v>
      </c>
      <c r="D659" s="502" t="e">
        <f>(1+_xlfn.XLOOKUP(INT(($A659-1)/12)+1,'ZC Curve'!$B$8:$B$107,'ZC Curve'!W$9:W$108,,0))^(1/12)-1</f>
        <v>#DIV/0!</v>
      </c>
      <c r="E659" s="503">
        <f t="shared" si="52"/>
        <v>1</v>
      </c>
      <c r="F659" s="503" t="e">
        <f t="shared" si="50"/>
        <v>#DIV/0!</v>
      </c>
      <c r="G659" s="503" t="e">
        <f t="shared" si="51"/>
        <v>#DIV/0!</v>
      </c>
      <c r="H659" s="517">
        <f>'Table 4 - Asset Cashflows'!D172+'Table 4 - Asset Cashflows'!E172</f>
        <v>0</v>
      </c>
    </row>
    <row r="660" spans="1:8" x14ac:dyDescent="0.25">
      <c r="A660" s="43">
        <f t="shared" si="49"/>
        <v>165</v>
      </c>
      <c r="B660" s="502">
        <f>(1+_xlfn.XLOOKUP(INT(($A660-1)/12)+1,'ZC Curve'!$B$8:$B$107,'ZC Curve'!U$9:U$108,,0))^(1/12)-1</f>
        <v>0</v>
      </c>
      <c r="C660" s="502" t="e">
        <f>(1+_xlfn.XLOOKUP(INT(($A660-1)/12)+1,'ZC Curve'!$B$8:$B$107,'ZC Curve'!V$9:V$108,,0))^(1/12)-1</f>
        <v>#DIV/0!</v>
      </c>
      <c r="D660" s="502" t="e">
        <f>(1+_xlfn.XLOOKUP(INT(($A660-1)/12)+1,'ZC Curve'!$B$8:$B$107,'ZC Curve'!W$9:W$108,,0))^(1/12)-1</f>
        <v>#DIV/0!</v>
      </c>
      <c r="E660" s="503">
        <f t="shared" si="52"/>
        <v>1</v>
      </c>
      <c r="F660" s="503" t="e">
        <f t="shared" si="50"/>
        <v>#DIV/0!</v>
      </c>
      <c r="G660" s="503" t="e">
        <f t="shared" si="51"/>
        <v>#DIV/0!</v>
      </c>
      <c r="H660" s="517">
        <f>'Table 4 - Asset Cashflows'!D173+'Table 4 - Asset Cashflows'!E173</f>
        <v>0</v>
      </c>
    </row>
    <row r="661" spans="1:8" x14ac:dyDescent="0.25">
      <c r="A661" s="43">
        <f t="shared" si="49"/>
        <v>166</v>
      </c>
      <c r="B661" s="502">
        <f>(1+_xlfn.XLOOKUP(INT(($A661-1)/12)+1,'ZC Curve'!$B$8:$B$107,'ZC Curve'!U$9:U$108,,0))^(1/12)-1</f>
        <v>0</v>
      </c>
      <c r="C661" s="502" t="e">
        <f>(1+_xlfn.XLOOKUP(INT(($A661-1)/12)+1,'ZC Curve'!$B$8:$B$107,'ZC Curve'!V$9:V$108,,0))^(1/12)-1</f>
        <v>#DIV/0!</v>
      </c>
      <c r="D661" s="502" t="e">
        <f>(1+_xlfn.XLOOKUP(INT(($A661-1)/12)+1,'ZC Curve'!$B$8:$B$107,'ZC Curve'!W$9:W$108,,0))^(1/12)-1</f>
        <v>#DIV/0!</v>
      </c>
      <c r="E661" s="503">
        <f t="shared" si="52"/>
        <v>1</v>
      </c>
      <c r="F661" s="503" t="e">
        <f t="shared" si="50"/>
        <v>#DIV/0!</v>
      </c>
      <c r="G661" s="503" t="e">
        <f t="shared" si="51"/>
        <v>#DIV/0!</v>
      </c>
      <c r="H661" s="517">
        <f>'Table 4 - Asset Cashflows'!D174+'Table 4 - Asset Cashflows'!E174</f>
        <v>0</v>
      </c>
    </row>
    <row r="662" spans="1:8" x14ac:dyDescent="0.25">
      <c r="A662" s="43">
        <f t="shared" si="49"/>
        <v>167</v>
      </c>
      <c r="B662" s="502">
        <f>(1+_xlfn.XLOOKUP(INT(($A662-1)/12)+1,'ZC Curve'!$B$8:$B$107,'ZC Curve'!U$9:U$108,,0))^(1/12)-1</f>
        <v>0</v>
      </c>
      <c r="C662" s="502" t="e">
        <f>(1+_xlfn.XLOOKUP(INT(($A662-1)/12)+1,'ZC Curve'!$B$8:$B$107,'ZC Curve'!V$9:V$108,,0))^(1/12)-1</f>
        <v>#DIV/0!</v>
      </c>
      <c r="D662" s="502" t="e">
        <f>(1+_xlfn.XLOOKUP(INT(($A662-1)/12)+1,'ZC Curve'!$B$8:$B$107,'ZC Curve'!W$9:W$108,,0))^(1/12)-1</f>
        <v>#DIV/0!</v>
      </c>
      <c r="E662" s="503">
        <f t="shared" si="52"/>
        <v>1</v>
      </c>
      <c r="F662" s="503" t="e">
        <f t="shared" si="50"/>
        <v>#DIV/0!</v>
      </c>
      <c r="G662" s="503" t="e">
        <f t="shared" si="51"/>
        <v>#DIV/0!</v>
      </c>
      <c r="H662" s="517">
        <f>'Table 4 - Asset Cashflows'!D175+'Table 4 - Asset Cashflows'!E175</f>
        <v>0</v>
      </c>
    </row>
    <row r="663" spans="1:8" x14ac:dyDescent="0.25">
      <c r="A663" s="43">
        <f t="shared" si="49"/>
        <v>168</v>
      </c>
      <c r="B663" s="502">
        <f>(1+_xlfn.XLOOKUP(INT(($A663-1)/12)+1,'ZC Curve'!$B$8:$B$107,'ZC Curve'!U$9:U$108,,0))^(1/12)-1</f>
        <v>0</v>
      </c>
      <c r="C663" s="502" t="e">
        <f>(1+_xlfn.XLOOKUP(INT(($A663-1)/12)+1,'ZC Curve'!$B$8:$B$107,'ZC Curve'!V$9:V$108,,0))^(1/12)-1</f>
        <v>#DIV/0!</v>
      </c>
      <c r="D663" s="502" t="e">
        <f>(1+_xlfn.XLOOKUP(INT(($A663-1)/12)+1,'ZC Curve'!$B$8:$B$107,'ZC Curve'!W$9:W$108,,0))^(1/12)-1</f>
        <v>#DIV/0!</v>
      </c>
      <c r="E663" s="503">
        <f t="shared" si="52"/>
        <v>1</v>
      </c>
      <c r="F663" s="503" t="e">
        <f t="shared" si="50"/>
        <v>#DIV/0!</v>
      </c>
      <c r="G663" s="503" t="e">
        <f t="shared" si="51"/>
        <v>#DIV/0!</v>
      </c>
      <c r="H663" s="517">
        <f>'Table 4 - Asset Cashflows'!D176+'Table 4 - Asset Cashflows'!E176</f>
        <v>0</v>
      </c>
    </row>
    <row r="664" spans="1:8" x14ac:dyDescent="0.25">
      <c r="A664" s="43">
        <f t="shared" si="49"/>
        <v>169</v>
      </c>
      <c r="B664" s="502">
        <f>(1+_xlfn.XLOOKUP(INT(($A664-1)/12)+1,'ZC Curve'!$B$8:$B$107,'ZC Curve'!U$9:U$108,,0))^(1/12)-1</f>
        <v>0</v>
      </c>
      <c r="C664" s="502" t="e">
        <f>(1+_xlfn.XLOOKUP(INT(($A664-1)/12)+1,'ZC Curve'!$B$8:$B$107,'ZC Curve'!V$9:V$108,,0))^(1/12)-1</f>
        <v>#DIV/0!</v>
      </c>
      <c r="D664" s="502" t="e">
        <f>(1+_xlfn.XLOOKUP(INT(($A664-1)/12)+1,'ZC Curve'!$B$8:$B$107,'ZC Curve'!W$9:W$108,,0))^(1/12)-1</f>
        <v>#DIV/0!</v>
      </c>
      <c r="E664" s="503">
        <f t="shared" si="52"/>
        <v>1</v>
      </c>
      <c r="F664" s="503" t="e">
        <f t="shared" si="50"/>
        <v>#DIV/0!</v>
      </c>
      <c r="G664" s="503" t="e">
        <f t="shared" si="51"/>
        <v>#DIV/0!</v>
      </c>
      <c r="H664" s="517">
        <f>'Table 4 - Asset Cashflows'!D177+'Table 4 - Asset Cashflows'!E177</f>
        <v>0</v>
      </c>
    </row>
    <row r="665" spans="1:8" x14ac:dyDescent="0.25">
      <c r="A665" s="43">
        <f t="shared" si="49"/>
        <v>170</v>
      </c>
      <c r="B665" s="502">
        <f>(1+_xlfn.XLOOKUP(INT(($A665-1)/12)+1,'ZC Curve'!$B$8:$B$107,'ZC Curve'!U$9:U$108,,0))^(1/12)-1</f>
        <v>0</v>
      </c>
      <c r="C665" s="502" t="e">
        <f>(1+_xlfn.XLOOKUP(INT(($A665-1)/12)+1,'ZC Curve'!$B$8:$B$107,'ZC Curve'!V$9:V$108,,0))^(1/12)-1</f>
        <v>#DIV/0!</v>
      </c>
      <c r="D665" s="502" t="e">
        <f>(1+_xlfn.XLOOKUP(INT(($A665-1)/12)+1,'ZC Curve'!$B$8:$B$107,'ZC Curve'!W$9:W$108,,0))^(1/12)-1</f>
        <v>#DIV/0!</v>
      </c>
      <c r="E665" s="503">
        <f t="shared" si="52"/>
        <v>1</v>
      </c>
      <c r="F665" s="503" t="e">
        <f t="shared" si="50"/>
        <v>#DIV/0!</v>
      </c>
      <c r="G665" s="503" t="e">
        <f t="shared" si="51"/>
        <v>#DIV/0!</v>
      </c>
      <c r="H665" s="517">
        <f>'Table 4 - Asset Cashflows'!D178+'Table 4 - Asset Cashflows'!E178</f>
        <v>0</v>
      </c>
    </row>
    <row r="666" spans="1:8" x14ac:dyDescent="0.25">
      <c r="A666" s="43">
        <f t="shared" si="49"/>
        <v>171</v>
      </c>
      <c r="B666" s="502">
        <f>(1+_xlfn.XLOOKUP(INT(($A666-1)/12)+1,'ZC Curve'!$B$8:$B$107,'ZC Curve'!U$9:U$108,,0))^(1/12)-1</f>
        <v>0</v>
      </c>
      <c r="C666" s="502" t="e">
        <f>(1+_xlfn.XLOOKUP(INT(($A666-1)/12)+1,'ZC Curve'!$B$8:$B$107,'ZC Curve'!V$9:V$108,,0))^(1/12)-1</f>
        <v>#DIV/0!</v>
      </c>
      <c r="D666" s="502" t="e">
        <f>(1+_xlfn.XLOOKUP(INT(($A666-1)/12)+1,'ZC Curve'!$B$8:$B$107,'ZC Curve'!W$9:W$108,,0))^(1/12)-1</f>
        <v>#DIV/0!</v>
      </c>
      <c r="E666" s="503">
        <f t="shared" si="52"/>
        <v>1</v>
      </c>
      <c r="F666" s="503" t="e">
        <f t="shared" si="50"/>
        <v>#DIV/0!</v>
      </c>
      <c r="G666" s="503" t="e">
        <f t="shared" si="51"/>
        <v>#DIV/0!</v>
      </c>
      <c r="H666" s="517">
        <f>'Table 4 - Asset Cashflows'!D179+'Table 4 - Asset Cashflows'!E179</f>
        <v>0</v>
      </c>
    </row>
    <row r="667" spans="1:8" x14ac:dyDescent="0.25">
      <c r="A667" s="43">
        <f t="shared" si="49"/>
        <v>172</v>
      </c>
      <c r="B667" s="502">
        <f>(1+_xlfn.XLOOKUP(INT(($A667-1)/12)+1,'ZC Curve'!$B$8:$B$107,'ZC Curve'!U$9:U$108,,0))^(1/12)-1</f>
        <v>0</v>
      </c>
      <c r="C667" s="502" t="e">
        <f>(1+_xlfn.XLOOKUP(INT(($A667-1)/12)+1,'ZC Curve'!$B$8:$B$107,'ZC Curve'!V$9:V$108,,0))^(1/12)-1</f>
        <v>#DIV/0!</v>
      </c>
      <c r="D667" s="502" t="e">
        <f>(1+_xlfn.XLOOKUP(INT(($A667-1)/12)+1,'ZC Curve'!$B$8:$B$107,'ZC Curve'!W$9:W$108,,0))^(1/12)-1</f>
        <v>#DIV/0!</v>
      </c>
      <c r="E667" s="503">
        <f t="shared" si="52"/>
        <v>1</v>
      </c>
      <c r="F667" s="503" t="e">
        <f t="shared" si="50"/>
        <v>#DIV/0!</v>
      </c>
      <c r="G667" s="503" t="e">
        <f t="shared" si="51"/>
        <v>#DIV/0!</v>
      </c>
      <c r="H667" s="517">
        <f>'Table 4 - Asset Cashflows'!D180+'Table 4 - Asset Cashflows'!E180</f>
        <v>0</v>
      </c>
    </row>
    <row r="668" spans="1:8" x14ac:dyDescent="0.25">
      <c r="A668" s="43">
        <f t="shared" si="49"/>
        <v>173</v>
      </c>
      <c r="B668" s="502">
        <f>(1+_xlfn.XLOOKUP(INT(($A668-1)/12)+1,'ZC Curve'!$B$8:$B$107,'ZC Curve'!U$9:U$108,,0))^(1/12)-1</f>
        <v>0</v>
      </c>
      <c r="C668" s="502" t="e">
        <f>(1+_xlfn.XLOOKUP(INT(($A668-1)/12)+1,'ZC Curve'!$B$8:$B$107,'ZC Curve'!V$9:V$108,,0))^(1/12)-1</f>
        <v>#DIV/0!</v>
      </c>
      <c r="D668" s="502" t="e">
        <f>(1+_xlfn.XLOOKUP(INT(($A668-1)/12)+1,'ZC Curve'!$B$8:$B$107,'ZC Curve'!W$9:W$108,,0))^(1/12)-1</f>
        <v>#DIV/0!</v>
      </c>
      <c r="E668" s="503">
        <f t="shared" si="52"/>
        <v>1</v>
      </c>
      <c r="F668" s="503" t="e">
        <f t="shared" si="50"/>
        <v>#DIV/0!</v>
      </c>
      <c r="G668" s="503" t="e">
        <f t="shared" si="51"/>
        <v>#DIV/0!</v>
      </c>
      <c r="H668" s="517">
        <f>'Table 4 - Asset Cashflows'!D181+'Table 4 - Asset Cashflows'!E181</f>
        <v>0</v>
      </c>
    </row>
    <row r="669" spans="1:8" x14ac:dyDescent="0.25">
      <c r="A669" s="43">
        <f t="shared" si="49"/>
        <v>174</v>
      </c>
      <c r="B669" s="502">
        <f>(1+_xlfn.XLOOKUP(INT(($A669-1)/12)+1,'ZC Curve'!$B$8:$B$107,'ZC Curve'!U$9:U$108,,0))^(1/12)-1</f>
        <v>0</v>
      </c>
      <c r="C669" s="502" t="e">
        <f>(1+_xlfn.XLOOKUP(INT(($A669-1)/12)+1,'ZC Curve'!$B$8:$B$107,'ZC Curve'!V$9:V$108,,0))^(1/12)-1</f>
        <v>#DIV/0!</v>
      </c>
      <c r="D669" s="502" t="e">
        <f>(1+_xlfn.XLOOKUP(INT(($A669-1)/12)+1,'ZC Curve'!$B$8:$B$107,'ZC Curve'!W$9:W$108,,0))^(1/12)-1</f>
        <v>#DIV/0!</v>
      </c>
      <c r="E669" s="503">
        <f t="shared" si="52"/>
        <v>1</v>
      </c>
      <c r="F669" s="503" t="e">
        <f t="shared" si="50"/>
        <v>#DIV/0!</v>
      </c>
      <c r="G669" s="503" t="e">
        <f t="shared" si="51"/>
        <v>#DIV/0!</v>
      </c>
      <c r="H669" s="517">
        <f>'Table 4 - Asset Cashflows'!D182+'Table 4 - Asset Cashflows'!E182</f>
        <v>0</v>
      </c>
    </row>
    <row r="670" spans="1:8" x14ac:dyDescent="0.25">
      <c r="A670" s="43">
        <f t="shared" si="49"/>
        <v>175</v>
      </c>
      <c r="B670" s="502">
        <f>(1+_xlfn.XLOOKUP(INT(($A670-1)/12)+1,'ZC Curve'!$B$8:$B$107,'ZC Curve'!U$9:U$108,,0))^(1/12)-1</f>
        <v>0</v>
      </c>
      <c r="C670" s="502" t="e">
        <f>(1+_xlfn.XLOOKUP(INT(($A670-1)/12)+1,'ZC Curve'!$B$8:$B$107,'ZC Curve'!V$9:V$108,,0))^(1/12)-1</f>
        <v>#DIV/0!</v>
      </c>
      <c r="D670" s="502" t="e">
        <f>(1+_xlfn.XLOOKUP(INT(($A670-1)/12)+1,'ZC Curve'!$B$8:$B$107,'ZC Curve'!W$9:W$108,,0))^(1/12)-1</f>
        <v>#DIV/0!</v>
      </c>
      <c r="E670" s="503">
        <f t="shared" si="52"/>
        <v>1</v>
      </c>
      <c r="F670" s="503" t="e">
        <f t="shared" si="50"/>
        <v>#DIV/0!</v>
      </c>
      <c r="G670" s="503" t="e">
        <f t="shared" si="51"/>
        <v>#DIV/0!</v>
      </c>
      <c r="H670" s="517">
        <f>'Table 4 - Asset Cashflows'!D183+'Table 4 - Asset Cashflows'!E183</f>
        <v>0</v>
      </c>
    </row>
    <row r="671" spans="1:8" x14ac:dyDescent="0.25">
      <c r="A671" s="43">
        <f t="shared" si="49"/>
        <v>176</v>
      </c>
      <c r="B671" s="502">
        <f>(1+_xlfn.XLOOKUP(INT(($A671-1)/12)+1,'ZC Curve'!$B$8:$B$107,'ZC Curve'!U$9:U$108,,0))^(1/12)-1</f>
        <v>0</v>
      </c>
      <c r="C671" s="502" t="e">
        <f>(1+_xlfn.XLOOKUP(INT(($A671-1)/12)+1,'ZC Curve'!$B$8:$B$107,'ZC Curve'!V$9:V$108,,0))^(1/12)-1</f>
        <v>#DIV/0!</v>
      </c>
      <c r="D671" s="502" t="e">
        <f>(1+_xlfn.XLOOKUP(INT(($A671-1)/12)+1,'ZC Curve'!$B$8:$B$107,'ZC Curve'!W$9:W$108,,0))^(1/12)-1</f>
        <v>#DIV/0!</v>
      </c>
      <c r="E671" s="503">
        <f t="shared" si="52"/>
        <v>1</v>
      </c>
      <c r="F671" s="503" t="e">
        <f t="shared" si="50"/>
        <v>#DIV/0!</v>
      </c>
      <c r="G671" s="503" t="e">
        <f t="shared" si="51"/>
        <v>#DIV/0!</v>
      </c>
      <c r="H671" s="517">
        <f>'Table 4 - Asset Cashflows'!D184+'Table 4 - Asset Cashflows'!E184</f>
        <v>0</v>
      </c>
    </row>
    <row r="672" spans="1:8" x14ac:dyDescent="0.25">
      <c r="A672" s="43">
        <f t="shared" si="49"/>
        <v>177</v>
      </c>
      <c r="B672" s="502">
        <f>(1+_xlfn.XLOOKUP(INT(($A672-1)/12)+1,'ZC Curve'!$B$8:$B$107,'ZC Curve'!U$9:U$108,,0))^(1/12)-1</f>
        <v>0</v>
      </c>
      <c r="C672" s="502" t="e">
        <f>(1+_xlfn.XLOOKUP(INT(($A672-1)/12)+1,'ZC Curve'!$B$8:$B$107,'ZC Curve'!V$9:V$108,,0))^(1/12)-1</f>
        <v>#DIV/0!</v>
      </c>
      <c r="D672" s="502" t="e">
        <f>(1+_xlfn.XLOOKUP(INT(($A672-1)/12)+1,'ZC Curve'!$B$8:$B$107,'ZC Curve'!W$9:W$108,,0))^(1/12)-1</f>
        <v>#DIV/0!</v>
      </c>
      <c r="E672" s="503">
        <f t="shared" si="52"/>
        <v>1</v>
      </c>
      <c r="F672" s="503" t="e">
        <f t="shared" si="50"/>
        <v>#DIV/0!</v>
      </c>
      <c r="G672" s="503" t="e">
        <f t="shared" si="51"/>
        <v>#DIV/0!</v>
      </c>
      <c r="H672" s="517">
        <f>'Table 4 - Asset Cashflows'!D185+'Table 4 - Asset Cashflows'!E185</f>
        <v>0</v>
      </c>
    </row>
    <row r="673" spans="1:8" x14ac:dyDescent="0.25">
      <c r="A673" s="43">
        <f t="shared" si="49"/>
        <v>178</v>
      </c>
      <c r="B673" s="502">
        <f>(1+_xlfn.XLOOKUP(INT(($A673-1)/12)+1,'ZC Curve'!$B$8:$B$107,'ZC Curve'!U$9:U$108,,0))^(1/12)-1</f>
        <v>0</v>
      </c>
      <c r="C673" s="502" t="e">
        <f>(1+_xlfn.XLOOKUP(INT(($A673-1)/12)+1,'ZC Curve'!$B$8:$B$107,'ZC Curve'!V$9:V$108,,0))^(1/12)-1</f>
        <v>#DIV/0!</v>
      </c>
      <c r="D673" s="502" t="e">
        <f>(1+_xlfn.XLOOKUP(INT(($A673-1)/12)+1,'ZC Curve'!$B$8:$B$107,'ZC Curve'!W$9:W$108,,0))^(1/12)-1</f>
        <v>#DIV/0!</v>
      </c>
      <c r="E673" s="503">
        <f t="shared" si="52"/>
        <v>1</v>
      </c>
      <c r="F673" s="503" t="e">
        <f t="shared" si="50"/>
        <v>#DIV/0!</v>
      </c>
      <c r="G673" s="503" t="e">
        <f t="shared" si="51"/>
        <v>#DIV/0!</v>
      </c>
      <c r="H673" s="517">
        <f>'Table 4 - Asset Cashflows'!D186+'Table 4 - Asset Cashflows'!E186</f>
        <v>0</v>
      </c>
    </row>
    <row r="674" spans="1:8" x14ac:dyDescent="0.25">
      <c r="A674" s="43">
        <f t="shared" si="49"/>
        <v>179</v>
      </c>
      <c r="B674" s="502">
        <f>(1+_xlfn.XLOOKUP(INT(($A674-1)/12)+1,'ZC Curve'!$B$8:$B$107,'ZC Curve'!U$9:U$108,,0))^(1/12)-1</f>
        <v>0</v>
      </c>
      <c r="C674" s="502" t="e">
        <f>(1+_xlfn.XLOOKUP(INT(($A674-1)/12)+1,'ZC Curve'!$B$8:$B$107,'ZC Curve'!V$9:V$108,,0))^(1/12)-1</f>
        <v>#DIV/0!</v>
      </c>
      <c r="D674" s="502" t="e">
        <f>(1+_xlfn.XLOOKUP(INT(($A674-1)/12)+1,'ZC Curve'!$B$8:$B$107,'ZC Curve'!W$9:W$108,,0))^(1/12)-1</f>
        <v>#DIV/0!</v>
      </c>
      <c r="E674" s="503">
        <f t="shared" si="52"/>
        <v>1</v>
      </c>
      <c r="F674" s="503" t="e">
        <f t="shared" si="50"/>
        <v>#DIV/0!</v>
      </c>
      <c r="G674" s="503" t="e">
        <f t="shared" si="51"/>
        <v>#DIV/0!</v>
      </c>
      <c r="H674" s="517">
        <f>'Table 4 - Asset Cashflows'!D187+'Table 4 - Asset Cashflows'!E187</f>
        <v>0</v>
      </c>
    </row>
    <row r="675" spans="1:8" x14ac:dyDescent="0.25">
      <c r="A675" s="43">
        <f t="shared" si="49"/>
        <v>180</v>
      </c>
      <c r="B675" s="502">
        <f>(1+_xlfn.XLOOKUP(INT(($A675-1)/12)+1,'ZC Curve'!$B$8:$B$107,'ZC Curve'!U$9:U$108,,0))^(1/12)-1</f>
        <v>0</v>
      </c>
      <c r="C675" s="502" t="e">
        <f>(1+_xlfn.XLOOKUP(INT(($A675-1)/12)+1,'ZC Curve'!$B$8:$B$107,'ZC Curve'!V$9:V$108,,0))^(1/12)-1</f>
        <v>#DIV/0!</v>
      </c>
      <c r="D675" s="502" t="e">
        <f>(1+_xlfn.XLOOKUP(INT(($A675-1)/12)+1,'ZC Curve'!$B$8:$B$107,'ZC Curve'!W$9:W$108,,0))^(1/12)-1</f>
        <v>#DIV/0!</v>
      </c>
      <c r="E675" s="503">
        <f t="shared" si="52"/>
        <v>1</v>
      </c>
      <c r="F675" s="503" t="e">
        <f t="shared" si="50"/>
        <v>#DIV/0!</v>
      </c>
      <c r="G675" s="503" t="e">
        <f t="shared" si="51"/>
        <v>#DIV/0!</v>
      </c>
      <c r="H675" s="517">
        <f>'Table 4 - Asset Cashflows'!D188+'Table 4 - Asset Cashflows'!E188</f>
        <v>0</v>
      </c>
    </row>
    <row r="676" spans="1:8" x14ac:dyDescent="0.25">
      <c r="A676" s="43">
        <f t="shared" si="49"/>
        <v>181</v>
      </c>
      <c r="B676" s="502">
        <f>(1+_xlfn.XLOOKUP(INT(($A676-1)/12)+1,'ZC Curve'!$B$8:$B$107,'ZC Curve'!U$9:U$108,,0))^(1/12)-1</f>
        <v>0</v>
      </c>
      <c r="C676" s="502" t="e">
        <f>(1+_xlfn.XLOOKUP(INT(($A676-1)/12)+1,'ZC Curve'!$B$8:$B$107,'ZC Curve'!V$9:V$108,,0))^(1/12)-1</f>
        <v>#DIV/0!</v>
      </c>
      <c r="D676" s="502" t="e">
        <f>(1+_xlfn.XLOOKUP(INT(($A676-1)/12)+1,'ZC Curve'!$B$8:$B$107,'ZC Curve'!W$9:W$108,,0))^(1/12)-1</f>
        <v>#DIV/0!</v>
      </c>
      <c r="E676" s="503">
        <f t="shared" si="52"/>
        <v>1</v>
      </c>
      <c r="F676" s="503" t="e">
        <f t="shared" si="50"/>
        <v>#DIV/0!</v>
      </c>
      <c r="G676" s="503" t="e">
        <f t="shared" si="51"/>
        <v>#DIV/0!</v>
      </c>
      <c r="H676" s="517">
        <f>'Table 4 - Asset Cashflows'!D189+'Table 4 - Asset Cashflows'!E189</f>
        <v>0</v>
      </c>
    </row>
    <row r="677" spans="1:8" x14ac:dyDescent="0.25">
      <c r="A677" s="43">
        <f t="shared" si="49"/>
        <v>182</v>
      </c>
      <c r="B677" s="502">
        <f>(1+_xlfn.XLOOKUP(INT(($A677-1)/12)+1,'ZC Curve'!$B$8:$B$107,'ZC Curve'!U$9:U$108,,0))^(1/12)-1</f>
        <v>0</v>
      </c>
      <c r="C677" s="502" t="e">
        <f>(1+_xlfn.XLOOKUP(INT(($A677-1)/12)+1,'ZC Curve'!$B$8:$B$107,'ZC Curve'!V$9:V$108,,0))^(1/12)-1</f>
        <v>#DIV/0!</v>
      </c>
      <c r="D677" s="502" t="e">
        <f>(1+_xlfn.XLOOKUP(INT(($A677-1)/12)+1,'ZC Curve'!$B$8:$B$107,'ZC Curve'!W$9:W$108,,0))^(1/12)-1</f>
        <v>#DIV/0!</v>
      </c>
      <c r="E677" s="503">
        <f t="shared" si="52"/>
        <v>1</v>
      </c>
      <c r="F677" s="503" t="e">
        <f t="shared" si="50"/>
        <v>#DIV/0!</v>
      </c>
      <c r="G677" s="503" t="e">
        <f t="shared" si="51"/>
        <v>#DIV/0!</v>
      </c>
      <c r="H677" s="517">
        <f>'Table 4 - Asset Cashflows'!D190+'Table 4 - Asset Cashflows'!E190</f>
        <v>0</v>
      </c>
    </row>
    <row r="678" spans="1:8" x14ac:dyDescent="0.25">
      <c r="A678" s="43">
        <f t="shared" si="49"/>
        <v>183</v>
      </c>
      <c r="B678" s="502">
        <f>(1+_xlfn.XLOOKUP(INT(($A678-1)/12)+1,'ZC Curve'!$B$8:$B$107,'ZC Curve'!U$9:U$108,,0))^(1/12)-1</f>
        <v>0</v>
      </c>
      <c r="C678" s="502" t="e">
        <f>(1+_xlfn.XLOOKUP(INT(($A678-1)/12)+1,'ZC Curve'!$B$8:$B$107,'ZC Curve'!V$9:V$108,,0))^(1/12)-1</f>
        <v>#DIV/0!</v>
      </c>
      <c r="D678" s="502" t="e">
        <f>(1+_xlfn.XLOOKUP(INT(($A678-1)/12)+1,'ZC Curve'!$B$8:$B$107,'ZC Curve'!W$9:W$108,,0))^(1/12)-1</f>
        <v>#DIV/0!</v>
      </c>
      <c r="E678" s="503">
        <f t="shared" si="52"/>
        <v>1</v>
      </c>
      <c r="F678" s="503" t="e">
        <f t="shared" si="50"/>
        <v>#DIV/0!</v>
      </c>
      <c r="G678" s="503" t="e">
        <f t="shared" si="51"/>
        <v>#DIV/0!</v>
      </c>
      <c r="H678" s="517">
        <f>'Table 4 - Asset Cashflows'!D191+'Table 4 - Asset Cashflows'!E191</f>
        <v>0</v>
      </c>
    </row>
    <row r="679" spans="1:8" x14ac:dyDescent="0.25">
      <c r="A679" s="43">
        <f t="shared" si="49"/>
        <v>184</v>
      </c>
      <c r="B679" s="502">
        <f>(1+_xlfn.XLOOKUP(INT(($A679-1)/12)+1,'ZC Curve'!$B$8:$B$107,'ZC Curve'!U$9:U$108,,0))^(1/12)-1</f>
        <v>0</v>
      </c>
      <c r="C679" s="502" t="e">
        <f>(1+_xlfn.XLOOKUP(INT(($A679-1)/12)+1,'ZC Curve'!$B$8:$B$107,'ZC Curve'!V$9:V$108,,0))^(1/12)-1</f>
        <v>#DIV/0!</v>
      </c>
      <c r="D679" s="502" t="e">
        <f>(1+_xlfn.XLOOKUP(INT(($A679-1)/12)+1,'ZC Curve'!$B$8:$B$107,'ZC Curve'!W$9:W$108,,0))^(1/12)-1</f>
        <v>#DIV/0!</v>
      </c>
      <c r="E679" s="503">
        <f t="shared" si="52"/>
        <v>1</v>
      </c>
      <c r="F679" s="503" t="e">
        <f t="shared" si="50"/>
        <v>#DIV/0!</v>
      </c>
      <c r="G679" s="503" t="e">
        <f t="shared" si="51"/>
        <v>#DIV/0!</v>
      </c>
      <c r="H679" s="517">
        <f>'Table 4 - Asset Cashflows'!D192+'Table 4 - Asset Cashflows'!E192</f>
        <v>0</v>
      </c>
    </row>
    <row r="680" spans="1:8" x14ac:dyDescent="0.25">
      <c r="A680" s="43">
        <f t="shared" si="49"/>
        <v>185</v>
      </c>
      <c r="B680" s="502">
        <f>(1+_xlfn.XLOOKUP(INT(($A680-1)/12)+1,'ZC Curve'!$B$8:$B$107,'ZC Curve'!U$9:U$108,,0))^(1/12)-1</f>
        <v>0</v>
      </c>
      <c r="C680" s="502" t="e">
        <f>(1+_xlfn.XLOOKUP(INT(($A680-1)/12)+1,'ZC Curve'!$B$8:$B$107,'ZC Curve'!V$9:V$108,,0))^(1/12)-1</f>
        <v>#DIV/0!</v>
      </c>
      <c r="D680" s="502" t="e">
        <f>(1+_xlfn.XLOOKUP(INT(($A680-1)/12)+1,'ZC Curve'!$B$8:$B$107,'ZC Curve'!W$9:W$108,,0))^(1/12)-1</f>
        <v>#DIV/0!</v>
      </c>
      <c r="E680" s="503">
        <f t="shared" si="52"/>
        <v>1</v>
      </c>
      <c r="F680" s="503" t="e">
        <f t="shared" si="50"/>
        <v>#DIV/0!</v>
      </c>
      <c r="G680" s="503" t="e">
        <f t="shared" si="51"/>
        <v>#DIV/0!</v>
      </c>
      <c r="H680" s="517">
        <f>'Table 4 - Asset Cashflows'!D193+'Table 4 - Asset Cashflows'!E193</f>
        <v>0</v>
      </c>
    </row>
    <row r="681" spans="1:8" x14ac:dyDescent="0.25">
      <c r="A681" s="43">
        <f t="shared" si="49"/>
        <v>186</v>
      </c>
      <c r="B681" s="502">
        <f>(1+_xlfn.XLOOKUP(INT(($A681-1)/12)+1,'ZC Curve'!$B$8:$B$107,'ZC Curve'!U$9:U$108,,0))^(1/12)-1</f>
        <v>0</v>
      </c>
      <c r="C681" s="502" t="e">
        <f>(1+_xlfn.XLOOKUP(INT(($A681-1)/12)+1,'ZC Curve'!$B$8:$B$107,'ZC Curve'!V$9:V$108,,0))^(1/12)-1</f>
        <v>#DIV/0!</v>
      </c>
      <c r="D681" s="502" t="e">
        <f>(1+_xlfn.XLOOKUP(INT(($A681-1)/12)+1,'ZC Curve'!$B$8:$B$107,'ZC Curve'!W$9:W$108,,0))^(1/12)-1</f>
        <v>#DIV/0!</v>
      </c>
      <c r="E681" s="503">
        <f t="shared" si="52"/>
        <v>1</v>
      </c>
      <c r="F681" s="503" t="e">
        <f t="shared" si="50"/>
        <v>#DIV/0!</v>
      </c>
      <c r="G681" s="503" t="e">
        <f t="shared" si="51"/>
        <v>#DIV/0!</v>
      </c>
      <c r="H681" s="517">
        <f>'Table 4 - Asset Cashflows'!D194+'Table 4 - Asset Cashflows'!E194</f>
        <v>0</v>
      </c>
    </row>
    <row r="682" spans="1:8" x14ac:dyDescent="0.25">
      <c r="A682" s="43">
        <f t="shared" si="49"/>
        <v>187</v>
      </c>
      <c r="B682" s="502">
        <f>(1+_xlfn.XLOOKUP(INT(($A682-1)/12)+1,'ZC Curve'!$B$8:$B$107,'ZC Curve'!U$9:U$108,,0))^(1/12)-1</f>
        <v>0</v>
      </c>
      <c r="C682" s="502" t="e">
        <f>(1+_xlfn.XLOOKUP(INT(($A682-1)/12)+1,'ZC Curve'!$B$8:$B$107,'ZC Curve'!V$9:V$108,,0))^(1/12)-1</f>
        <v>#DIV/0!</v>
      </c>
      <c r="D682" s="502" t="e">
        <f>(1+_xlfn.XLOOKUP(INT(($A682-1)/12)+1,'ZC Curve'!$B$8:$B$107,'ZC Curve'!W$9:W$108,,0))^(1/12)-1</f>
        <v>#DIV/0!</v>
      </c>
      <c r="E682" s="503">
        <f t="shared" si="52"/>
        <v>1</v>
      </c>
      <c r="F682" s="503" t="e">
        <f t="shared" si="50"/>
        <v>#DIV/0!</v>
      </c>
      <c r="G682" s="503" t="e">
        <f t="shared" si="51"/>
        <v>#DIV/0!</v>
      </c>
      <c r="H682" s="517">
        <f>'Table 4 - Asset Cashflows'!D195+'Table 4 - Asset Cashflows'!E195</f>
        <v>0</v>
      </c>
    </row>
    <row r="683" spans="1:8" x14ac:dyDescent="0.25">
      <c r="A683" s="43">
        <f t="shared" si="49"/>
        <v>188</v>
      </c>
      <c r="B683" s="502">
        <f>(1+_xlfn.XLOOKUP(INT(($A683-1)/12)+1,'ZC Curve'!$B$8:$B$107,'ZC Curve'!U$9:U$108,,0))^(1/12)-1</f>
        <v>0</v>
      </c>
      <c r="C683" s="502" t="e">
        <f>(1+_xlfn.XLOOKUP(INT(($A683-1)/12)+1,'ZC Curve'!$B$8:$B$107,'ZC Curve'!V$9:V$108,,0))^(1/12)-1</f>
        <v>#DIV/0!</v>
      </c>
      <c r="D683" s="502" t="e">
        <f>(1+_xlfn.XLOOKUP(INT(($A683-1)/12)+1,'ZC Curve'!$B$8:$B$107,'ZC Curve'!W$9:W$108,,0))^(1/12)-1</f>
        <v>#DIV/0!</v>
      </c>
      <c r="E683" s="503">
        <f t="shared" si="52"/>
        <v>1</v>
      </c>
      <c r="F683" s="503" t="e">
        <f t="shared" si="50"/>
        <v>#DIV/0!</v>
      </c>
      <c r="G683" s="503" t="e">
        <f t="shared" si="51"/>
        <v>#DIV/0!</v>
      </c>
      <c r="H683" s="517">
        <f>'Table 4 - Asset Cashflows'!D196+'Table 4 - Asset Cashflows'!E196</f>
        <v>0</v>
      </c>
    </row>
    <row r="684" spans="1:8" x14ac:dyDescent="0.25">
      <c r="A684" s="43">
        <f t="shared" si="49"/>
        <v>189</v>
      </c>
      <c r="B684" s="502">
        <f>(1+_xlfn.XLOOKUP(INT(($A684-1)/12)+1,'ZC Curve'!$B$8:$B$107,'ZC Curve'!U$9:U$108,,0))^(1/12)-1</f>
        <v>0</v>
      </c>
      <c r="C684" s="502" t="e">
        <f>(1+_xlfn.XLOOKUP(INT(($A684-1)/12)+1,'ZC Curve'!$B$8:$B$107,'ZC Curve'!V$9:V$108,,0))^(1/12)-1</f>
        <v>#DIV/0!</v>
      </c>
      <c r="D684" s="502" t="e">
        <f>(1+_xlfn.XLOOKUP(INT(($A684-1)/12)+1,'ZC Curve'!$B$8:$B$107,'ZC Curve'!W$9:W$108,,0))^(1/12)-1</f>
        <v>#DIV/0!</v>
      </c>
      <c r="E684" s="503">
        <f t="shared" si="52"/>
        <v>1</v>
      </c>
      <c r="F684" s="503" t="e">
        <f t="shared" si="50"/>
        <v>#DIV/0!</v>
      </c>
      <c r="G684" s="503" t="e">
        <f t="shared" si="51"/>
        <v>#DIV/0!</v>
      </c>
      <c r="H684" s="517">
        <f>'Table 4 - Asset Cashflows'!D197+'Table 4 - Asset Cashflows'!E197</f>
        <v>0</v>
      </c>
    </row>
    <row r="685" spans="1:8" x14ac:dyDescent="0.25">
      <c r="A685" s="43">
        <f t="shared" si="49"/>
        <v>190</v>
      </c>
      <c r="B685" s="502">
        <f>(1+_xlfn.XLOOKUP(INT(($A685-1)/12)+1,'ZC Curve'!$B$8:$B$107,'ZC Curve'!U$9:U$108,,0))^(1/12)-1</f>
        <v>0</v>
      </c>
      <c r="C685" s="502" t="e">
        <f>(1+_xlfn.XLOOKUP(INT(($A685-1)/12)+1,'ZC Curve'!$B$8:$B$107,'ZC Curve'!V$9:V$108,,0))^(1/12)-1</f>
        <v>#DIV/0!</v>
      </c>
      <c r="D685" s="502" t="e">
        <f>(1+_xlfn.XLOOKUP(INT(($A685-1)/12)+1,'ZC Curve'!$B$8:$B$107,'ZC Curve'!W$9:W$108,,0))^(1/12)-1</f>
        <v>#DIV/0!</v>
      </c>
      <c r="E685" s="503">
        <f t="shared" si="52"/>
        <v>1</v>
      </c>
      <c r="F685" s="503" t="e">
        <f t="shared" si="50"/>
        <v>#DIV/0!</v>
      </c>
      <c r="G685" s="503" t="e">
        <f t="shared" si="51"/>
        <v>#DIV/0!</v>
      </c>
      <c r="H685" s="517">
        <f>'Table 4 - Asset Cashflows'!D198+'Table 4 - Asset Cashflows'!E198</f>
        <v>0</v>
      </c>
    </row>
    <row r="686" spans="1:8" x14ac:dyDescent="0.25">
      <c r="A686" s="43">
        <f t="shared" si="49"/>
        <v>191</v>
      </c>
      <c r="B686" s="502">
        <f>(1+_xlfn.XLOOKUP(INT(($A686-1)/12)+1,'ZC Curve'!$B$8:$B$107,'ZC Curve'!U$9:U$108,,0))^(1/12)-1</f>
        <v>0</v>
      </c>
      <c r="C686" s="502" t="e">
        <f>(1+_xlfn.XLOOKUP(INT(($A686-1)/12)+1,'ZC Curve'!$B$8:$B$107,'ZC Curve'!V$9:V$108,,0))^(1/12)-1</f>
        <v>#DIV/0!</v>
      </c>
      <c r="D686" s="502" t="e">
        <f>(1+_xlfn.XLOOKUP(INT(($A686-1)/12)+1,'ZC Curve'!$B$8:$B$107,'ZC Curve'!W$9:W$108,,0))^(1/12)-1</f>
        <v>#DIV/0!</v>
      </c>
      <c r="E686" s="503">
        <f t="shared" si="52"/>
        <v>1</v>
      </c>
      <c r="F686" s="503" t="e">
        <f t="shared" si="50"/>
        <v>#DIV/0!</v>
      </c>
      <c r="G686" s="503" t="e">
        <f t="shared" si="51"/>
        <v>#DIV/0!</v>
      </c>
      <c r="H686" s="517">
        <f>'Table 4 - Asset Cashflows'!D199+'Table 4 - Asset Cashflows'!E199</f>
        <v>0</v>
      </c>
    </row>
    <row r="687" spans="1:8" x14ac:dyDescent="0.25">
      <c r="A687" s="43">
        <f t="shared" si="49"/>
        <v>192</v>
      </c>
      <c r="B687" s="502">
        <f>(1+_xlfn.XLOOKUP(INT(($A687-1)/12)+1,'ZC Curve'!$B$8:$B$107,'ZC Curve'!U$9:U$108,,0))^(1/12)-1</f>
        <v>0</v>
      </c>
      <c r="C687" s="502" t="e">
        <f>(1+_xlfn.XLOOKUP(INT(($A687-1)/12)+1,'ZC Curve'!$B$8:$B$107,'ZC Curve'!V$9:V$108,,0))^(1/12)-1</f>
        <v>#DIV/0!</v>
      </c>
      <c r="D687" s="502" t="e">
        <f>(1+_xlfn.XLOOKUP(INT(($A687-1)/12)+1,'ZC Curve'!$B$8:$B$107,'ZC Curve'!W$9:W$108,,0))^(1/12)-1</f>
        <v>#DIV/0!</v>
      </c>
      <c r="E687" s="503">
        <f t="shared" si="52"/>
        <v>1</v>
      </c>
      <c r="F687" s="503" t="e">
        <f t="shared" si="50"/>
        <v>#DIV/0!</v>
      </c>
      <c r="G687" s="503" t="e">
        <f t="shared" si="51"/>
        <v>#DIV/0!</v>
      </c>
      <c r="H687" s="517">
        <f>'Table 4 - Asset Cashflows'!D200+'Table 4 - Asset Cashflows'!E200</f>
        <v>0</v>
      </c>
    </row>
    <row r="688" spans="1:8" x14ac:dyDescent="0.25">
      <c r="A688" s="43">
        <f t="shared" si="49"/>
        <v>193</v>
      </c>
      <c r="B688" s="502">
        <f>(1+_xlfn.XLOOKUP(INT(($A688-1)/12)+1,'ZC Curve'!$B$8:$B$107,'ZC Curve'!U$9:U$108,,0))^(1/12)-1</f>
        <v>0</v>
      </c>
      <c r="C688" s="502" t="e">
        <f>(1+_xlfn.XLOOKUP(INT(($A688-1)/12)+1,'ZC Curve'!$B$8:$B$107,'ZC Curve'!V$9:V$108,,0))^(1/12)-1</f>
        <v>#DIV/0!</v>
      </c>
      <c r="D688" s="502" t="e">
        <f>(1+_xlfn.XLOOKUP(INT(($A688-1)/12)+1,'ZC Curve'!$B$8:$B$107,'ZC Curve'!W$9:W$108,,0))^(1/12)-1</f>
        <v>#DIV/0!</v>
      </c>
      <c r="E688" s="503">
        <f t="shared" si="52"/>
        <v>1</v>
      </c>
      <c r="F688" s="503" t="e">
        <f t="shared" si="50"/>
        <v>#DIV/0!</v>
      </c>
      <c r="G688" s="503" t="e">
        <f t="shared" si="51"/>
        <v>#DIV/0!</v>
      </c>
      <c r="H688" s="517">
        <f>'Table 4 - Asset Cashflows'!D201+'Table 4 - Asset Cashflows'!E201</f>
        <v>0</v>
      </c>
    </row>
    <row r="689" spans="1:8" x14ac:dyDescent="0.25">
      <c r="A689" s="43">
        <f t="shared" ref="A689:A752" si="53">A688+1</f>
        <v>194</v>
      </c>
      <c r="B689" s="502">
        <f>(1+_xlfn.XLOOKUP(INT(($A689-1)/12)+1,'ZC Curve'!$B$8:$B$107,'ZC Curve'!U$9:U$108,,0))^(1/12)-1</f>
        <v>0</v>
      </c>
      <c r="C689" s="502" t="e">
        <f>(1+_xlfn.XLOOKUP(INT(($A689-1)/12)+1,'ZC Curve'!$B$8:$B$107,'ZC Curve'!V$9:V$108,,0))^(1/12)-1</f>
        <v>#DIV/0!</v>
      </c>
      <c r="D689" s="502" t="e">
        <f>(1+_xlfn.XLOOKUP(INT(($A689-1)/12)+1,'ZC Curve'!$B$8:$B$107,'ZC Curve'!W$9:W$108,,0))^(1/12)-1</f>
        <v>#DIV/0!</v>
      </c>
      <c r="E689" s="503">
        <f t="shared" si="52"/>
        <v>1</v>
      </c>
      <c r="F689" s="503" t="e">
        <f t="shared" ref="F689:F752" si="54">F688/(1+C689)</f>
        <v>#DIV/0!</v>
      </c>
      <c r="G689" s="503" t="e">
        <f t="shared" ref="G689:G752" si="55">G688/(1+D689)</f>
        <v>#DIV/0!</v>
      </c>
      <c r="H689" s="517">
        <f>'Table 4 - Asset Cashflows'!D202+'Table 4 - Asset Cashflows'!E202</f>
        <v>0</v>
      </c>
    </row>
    <row r="690" spans="1:8" x14ac:dyDescent="0.25">
      <c r="A690" s="43">
        <f t="shared" si="53"/>
        <v>195</v>
      </c>
      <c r="B690" s="502">
        <f>(1+_xlfn.XLOOKUP(INT(($A690-1)/12)+1,'ZC Curve'!$B$8:$B$107,'ZC Curve'!U$9:U$108,,0))^(1/12)-1</f>
        <v>0</v>
      </c>
      <c r="C690" s="502" t="e">
        <f>(1+_xlfn.XLOOKUP(INT(($A690-1)/12)+1,'ZC Curve'!$B$8:$B$107,'ZC Curve'!V$9:V$108,,0))^(1/12)-1</f>
        <v>#DIV/0!</v>
      </c>
      <c r="D690" s="502" t="e">
        <f>(1+_xlfn.XLOOKUP(INT(($A690-1)/12)+1,'ZC Curve'!$B$8:$B$107,'ZC Curve'!W$9:W$108,,0))^(1/12)-1</f>
        <v>#DIV/0!</v>
      </c>
      <c r="E690" s="503">
        <f t="shared" ref="E690:E753" si="56">E689/(1+B690)</f>
        <v>1</v>
      </c>
      <c r="F690" s="503" t="e">
        <f t="shared" si="54"/>
        <v>#DIV/0!</v>
      </c>
      <c r="G690" s="503" t="e">
        <f t="shared" si="55"/>
        <v>#DIV/0!</v>
      </c>
      <c r="H690" s="517">
        <f>'Table 4 - Asset Cashflows'!D203+'Table 4 - Asset Cashflows'!E203</f>
        <v>0</v>
      </c>
    </row>
    <row r="691" spans="1:8" x14ac:dyDescent="0.25">
      <c r="A691" s="43">
        <f t="shared" si="53"/>
        <v>196</v>
      </c>
      <c r="B691" s="502">
        <f>(1+_xlfn.XLOOKUP(INT(($A691-1)/12)+1,'ZC Curve'!$B$8:$B$107,'ZC Curve'!U$9:U$108,,0))^(1/12)-1</f>
        <v>0</v>
      </c>
      <c r="C691" s="502" t="e">
        <f>(1+_xlfn.XLOOKUP(INT(($A691-1)/12)+1,'ZC Curve'!$B$8:$B$107,'ZC Curve'!V$9:V$108,,0))^(1/12)-1</f>
        <v>#DIV/0!</v>
      </c>
      <c r="D691" s="502" t="e">
        <f>(1+_xlfn.XLOOKUP(INT(($A691-1)/12)+1,'ZC Curve'!$B$8:$B$107,'ZC Curve'!W$9:W$108,,0))^(1/12)-1</f>
        <v>#DIV/0!</v>
      </c>
      <c r="E691" s="503">
        <f t="shared" si="56"/>
        <v>1</v>
      </c>
      <c r="F691" s="503" t="e">
        <f t="shared" si="54"/>
        <v>#DIV/0!</v>
      </c>
      <c r="G691" s="503" t="e">
        <f t="shared" si="55"/>
        <v>#DIV/0!</v>
      </c>
      <c r="H691" s="517">
        <f>'Table 4 - Asset Cashflows'!D204+'Table 4 - Asset Cashflows'!E204</f>
        <v>0</v>
      </c>
    </row>
    <row r="692" spans="1:8" x14ac:dyDescent="0.25">
      <c r="A692" s="43">
        <f t="shared" si="53"/>
        <v>197</v>
      </c>
      <c r="B692" s="502">
        <f>(1+_xlfn.XLOOKUP(INT(($A692-1)/12)+1,'ZC Curve'!$B$8:$B$107,'ZC Curve'!U$9:U$108,,0))^(1/12)-1</f>
        <v>0</v>
      </c>
      <c r="C692" s="502" t="e">
        <f>(1+_xlfn.XLOOKUP(INT(($A692-1)/12)+1,'ZC Curve'!$B$8:$B$107,'ZC Curve'!V$9:V$108,,0))^(1/12)-1</f>
        <v>#DIV/0!</v>
      </c>
      <c r="D692" s="502" t="e">
        <f>(1+_xlfn.XLOOKUP(INT(($A692-1)/12)+1,'ZC Curve'!$B$8:$B$107,'ZC Curve'!W$9:W$108,,0))^(1/12)-1</f>
        <v>#DIV/0!</v>
      </c>
      <c r="E692" s="503">
        <f t="shared" si="56"/>
        <v>1</v>
      </c>
      <c r="F692" s="503" t="e">
        <f t="shared" si="54"/>
        <v>#DIV/0!</v>
      </c>
      <c r="G692" s="503" t="e">
        <f t="shared" si="55"/>
        <v>#DIV/0!</v>
      </c>
      <c r="H692" s="517">
        <f>'Table 4 - Asset Cashflows'!D205+'Table 4 - Asset Cashflows'!E205</f>
        <v>0</v>
      </c>
    </row>
    <row r="693" spans="1:8" x14ac:dyDescent="0.25">
      <c r="A693" s="43">
        <f t="shared" si="53"/>
        <v>198</v>
      </c>
      <c r="B693" s="502">
        <f>(1+_xlfn.XLOOKUP(INT(($A693-1)/12)+1,'ZC Curve'!$B$8:$B$107,'ZC Curve'!U$9:U$108,,0))^(1/12)-1</f>
        <v>0</v>
      </c>
      <c r="C693" s="502" t="e">
        <f>(1+_xlfn.XLOOKUP(INT(($A693-1)/12)+1,'ZC Curve'!$B$8:$B$107,'ZC Curve'!V$9:V$108,,0))^(1/12)-1</f>
        <v>#DIV/0!</v>
      </c>
      <c r="D693" s="502" t="e">
        <f>(1+_xlfn.XLOOKUP(INT(($A693-1)/12)+1,'ZC Curve'!$B$8:$B$107,'ZC Curve'!W$9:W$108,,0))^(1/12)-1</f>
        <v>#DIV/0!</v>
      </c>
      <c r="E693" s="503">
        <f t="shared" si="56"/>
        <v>1</v>
      </c>
      <c r="F693" s="503" t="e">
        <f t="shared" si="54"/>
        <v>#DIV/0!</v>
      </c>
      <c r="G693" s="503" t="e">
        <f t="shared" si="55"/>
        <v>#DIV/0!</v>
      </c>
      <c r="H693" s="517">
        <f>'Table 4 - Asset Cashflows'!D206+'Table 4 - Asset Cashflows'!E206</f>
        <v>0</v>
      </c>
    </row>
    <row r="694" spans="1:8" x14ac:dyDescent="0.25">
      <c r="A694" s="43">
        <f t="shared" si="53"/>
        <v>199</v>
      </c>
      <c r="B694" s="502">
        <f>(1+_xlfn.XLOOKUP(INT(($A694-1)/12)+1,'ZC Curve'!$B$8:$B$107,'ZC Curve'!U$9:U$108,,0))^(1/12)-1</f>
        <v>0</v>
      </c>
      <c r="C694" s="502" t="e">
        <f>(1+_xlfn.XLOOKUP(INT(($A694-1)/12)+1,'ZC Curve'!$B$8:$B$107,'ZC Curve'!V$9:V$108,,0))^(1/12)-1</f>
        <v>#DIV/0!</v>
      </c>
      <c r="D694" s="502" t="e">
        <f>(1+_xlfn.XLOOKUP(INT(($A694-1)/12)+1,'ZC Curve'!$B$8:$B$107,'ZC Curve'!W$9:W$108,,0))^(1/12)-1</f>
        <v>#DIV/0!</v>
      </c>
      <c r="E694" s="503">
        <f t="shared" si="56"/>
        <v>1</v>
      </c>
      <c r="F694" s="503" t="e">
        <f t="shared" si="54"/>
        <v>#DIV/0!</v>
      </c>
      <c r="G694" s="503" t="e">
        <f t="shared" si="55"/>
        <v>#DIV/0!</v>
      </c>
      <c r="H694" s="517">
        <f>'Table 4 - Asset Cashflows'!D207+'Table 4 - Asset Cashflows'!E207</f>
        <v>0</v>
      </c>
    </row>
    <row r="695" spans="1:8" x14ac:dyDescent="0.25">
      <c r="A695" s="43">
        <f t="shared" si="53"/>
        <v>200</v>
      </c>
      <c r="B695" s="502">
        <f>(1+_xlfn.XLOOKUP(INT(($A695-1)/12)+1,'ZC Curve'!$B$8:$B$107,'ZC Curve'!U$9:U$108,,0))^(1/12)-1</f>
        <v>0</v>
      </c>
      <c r="C695" s="502" t="e">
        <f>(1+_xlfn.XLOOKUP(INT(($A695-1)/12)+1,'ZC Curve'!$B$8:$B$107,'ZC Curve'!V$9:V$108,,0))^(1/12)-1</f>
        <v>#DIV/0!</v>
      </c>
      <c r="D695" s="502" t="e">
        <f>(1+_xlfn.XLOOKUP(INT(($A695-1)/12)+1,'ZC Curve'!$B$8:$B$107,'ZC Curve'!W$9:W$108,,0))^(1/12)-1</f>
        <v>#DIV/0!</v>
      </c>
      <c r="E695" s="503">
        <f t="shared" si="56"/>
        <v>1</v>
      </c>
      <c r="F695" s="503" t="e">
        <f t="shared" si="54"/>
        <v>#DIV/0!</v>
      </c>
      <c r="G695" s="503" t="e">
        <f t="shared" si="55"/>
        <v>#DIV/0!</v>
      </c>
      <c r="H695" s="517">
        <f>'Table 4 - Asset Cashflows'!D208+'Table 4 - Asset Cashflows'!E208</f>
        <v>0</v>
      </c>
    </row>
    <row r="696" spans="1:8" x14ac:dyDescent="0.25">
      <c r="A696" s="43">
        <f t="shared" si="53"/>
        <v>201</v>
      </c>
      <c r="B696" s="502">
        <f>(1+_xlfn.XLOOKUP(INT(($A696-1)/12)+1,'ZC Curve'!$B$8:$B$107,'ZC Curve'!U$9:U$108,,0))^(1/12)-1</f>
        <v>0</v>
      </c>
      <c r="C696" s="502" t="e">
        <f>(1+_xlfn.XLOOKUP(INT(($A696-1)/12)+1,'ZC Curve'!$B$8:$B$107,'ZC Curve'!V$9:V$108,,0))^(1/12)-1</f>
        <v>#DIV/0!</v>
      </c>
      <c r="D696" s="502" t="e">
        <f>(1+_xlfn.XLOOKUP(INT(($A696-1)/12)+1,'ZC Curve'!$B$8:$B$107,'ZC Curve'!W$9:W$108,,0))^(1/12)-1</f>
        <v>#DIV/0!</v>
      </c>
      <c r="E696" s="503">
        <f t="shared" si="56"/>
        <v>1</v>
      </c>
      <c r="F696" s="503" t="e">
        <f t="shared" si="54"/>
        <v>#DIV/0!</v>
      </c>
      <c r="G696" s="503" t="e">
        <f t="shared" si="55"/>
        <v>#DIV/0!</v>
      </c>
      <c r="H696" s="517">
        <f>'Table 4 - Asset Cashflows'!D209+'Table 4 - Asset Cashflows'!E209</f>
        <v>0</v>
      </c>
    </row>
    <row r="697" spans="1:8" x14ac:dyDescent="0.25">
      <c r="A697" s="43">
        <f t="shared" si="53"/>
        <v>202</v>
      </c>
      <c r="B697" s="502">
        <f>(1+_xlfn.XLOOKUP(INT(($A697-1)/12)+1,'ZC Curve'!$B$8:$B$107,'ZC Curve'!U$9:U$108,,0))^(1/12)-1</f>
        <v>0</v>
      </c>
      <c r="C697" s="502" t="e">
        <f>(1+_xlfn.XLOOKUP(INT(($A697-1)/12)+1,'ZC Curve'!$B$8:$B$107,'ZC Curve'!V$9:V$108,,0))^(1/12)-1</f>
        <v>#DIV/0!</v>
      </c>
      <c r="D697" s="502" t="e">
        <f>(1+_xlfn.XLOOKUP(INT(($A697-1)/12)+1,'ZC Curve'!$B$8:$B$107,'ZC Curve'!W$9:W$108,,0))^(1/12)-1</f>
        <v>#DIV/0!</v>
      </c>
      <c r="E697" s="503">
        <f t="shared" si="56"/>
        <v>1</v>
      </c>
      <c r="F697" s="503" t="e">
        <f t="shared" si="54"/>
        <v>#DIV/0!</v>
      </c>
      <c r="G697" s="503" t="e">
        <f t="shared" si="55"/>
        <v>#DIV/0!</v>
      </c>
      <c r="H697" s="517">
        <f>'Table 4 - Asset Cashflows'!D210+'Table 4 - Asset Cashflows'!E210</f>
        <v>0</v>
      </c>
    </row>
    <row r="698" spans="1:8" x14ac:dyDescent="0.25">
      <c r="A698" s="43">
        <f t="shared" si="53"/>
        <v>203</v>
      </c>
      <c r="B698" s="502">
        <f>(1+_xlfn.XLOOKUP(INT(($A698-1)/12)+1,'ZC Curve'!$B$8:$B$107,'ZC Curve'!U$9:U$108,,0))^(1/12)-1</f>
        <v>0</v>
      </c>
      <c r="C698" s="502" t="e">
        <f>(1+_xlfn.XLOOKUP(INT(($A698-1)/12)+1,'ZC Curve'!$B$8:$B$107,'ZC Curve'!V$9:V$108,,0))^(1/12)-1</f>
        <v>#DIV/0!</v>
      </c>
      <c r="D698" s="502" t="e">
        <f>(1+_xlfn.XLOOKUP(INT(($A698-1)/12)+1,'ZC Curve'!$B$8:$B$107,'ZC Curve'!W$9:W$108,,0))^(1/12)-1</f>
        <v>#DIV/0!</v>
      </c>
      <c r="E698" s="503">
        <f t="shared" si="56"/>
        <v>1</v>
      </c>
      <c r="F698" s="503" t="e">
        <f t="shared" si="54"/>
        <v>#DIV/0!</v>
      </c>
      <c r="G698" s="503" t="e">
        <f t="shared" si="55"/>
        <v>#DIV/0!</v>
      </c>
      <c r="H698" s="517">
        <f>'Table 4 - Asset Cashflows'!D211+'Table 4 - Asset Cashflows'!E211</f>
        <v>0</v>
      </c>
    </row>
    <row r="699" spans="1:8" x14ac:dyDescent="0.25">
      <c r="A699" s="43">
        <f t="shared" si="53"/>
        <v>204</v>
      </c>
      <c r="B699" s="502">
        <f>(1+_xlfn.XLOOKUP(INT(($A699-1)/12)+1,'ZC Curve'!$B$8:$B$107,'ZC Curve'!U$9:U$108,,0))^(1/12)-1</f>
        <v>0</v>
      </c>
      <c r="C699" s="502" t="e">
        <f>(1+_xlfn.XLOOKUP(INT(($A699-1)/12)+1,'ZC Curve'!$B$8:$B$107,'ZC Curve'!V$9:V$108,,0))^(1/12)-1</f>
        <v>#DIV/0!</v>
      </c>
      <c r="D699" s="502" t="e">
        <f>(1+_xlfn.XLOOKUP(INT(($A699-1)/12)+1,'ZC Curve'!$B$8:$B$107,'ZC Curve'!W$9:W$108,,0))^(1/12)-1</f>
        <v>#DIV/0!</v>
      </c>
      <c r="E699" s="503">
        <f t="shared" si="56"/>
        <v>1</v>
      </c>
      <c r="F699" s="503" t="e">
        <f t="shared" si="54"/>
        <v>#DIV/0!</v>
      </c>
      <c r="G699" s="503" t="e">
        <f t="shared" si="55"/>
        <v>#DIV/0!</v>
      </c>
      <c r="H699" s="517">
        <f>'Table 4 - Asset Cashflows'!D212+'Table 4 - Asset Cashflows'!E212</f>
        <v>0</v>
      </c>
    </row>
    <row r="700" spans="1:8" x14ac:dyDescent="0.25">
      <c r="A700" s="43">
        <f t="shared" si="53"/>
        <v>205</v>
      </c>
      <c r="B700" s="502">
        <f>(1+_xlfn.XLOOKUP(INT(($A700-1)/12)+1,'ZC Curve'!$B$8:$B$107,'ZC Curve'!U$9:U$108,,0))^(1/12)-1</f>
        <v>0</v>
      </c>
      <c r="C700" s="502" t="e">
        <f>(1+_xlfn.XLOOKUP(INT(($A700-1)/12)+1,'ZC Curve'!$B$8:$B$107,'ZC Curve'!V$9:V$108,,0))^(1/12)-1</f>
        <v>#DIV/0!</v>
      </c>
      <c r="D700" s="502" t="e">
        <f>(1+_xlfn.XLOOKUP(INT(($A700-1)/12)+1,'ZC Curve'!$B$8:$B$107,'ZC Curve'!W$9:W$108,,0))^(1/12)-1</f>
        <v>#DIV/0!</v>
      </c>
      <c r="E700" s="503">
        <f t="shared" si="56"/>
        <v>1</v>
      </c>
      <c r="F700" s="503" t="e">
        <f t="shared" si="54"/>
        <v>#DIV/0!</v>
      </c>
      <c r="G700" s="503" t="e">
        <f t="shared" si="55"/>
        <v>#DIV/0!</v>
      </c>
      <c r="H700" s="517">
        <f>'Table 4 - Asset Cashflows'!D213+'Table 4 - Asset Cashflows'!E213</f>
        <v>0</v>
      </c>
    </row>
    <row r="701" spans="1:8" x14ac:dyDescent="0.25">
      <c r="A701" s="43">
        <f t="shared" si="53"/>
        <v>206</v>
      </c>
      <c r="B701" s="502">
        <f>(1+_xlfn.XLOOKUP(INT(($A701-1)/12)+1,'ZC Curve'!$B$8:$B$107,'ZC Curve'!U$9:U$108,,0))^(1/12)-1</f>
        <v>0</v>
      </c>
      <c r="C701" s="502" t="e">
        <f>(1+_xlfn.XLOOKUP(INT(($A701-1)/12)+1,'ZC Curve'!$B$8:$B$107,'ZC Curve'!V$9:V$108,,0))^(1/12)-1</f>
        <v>#DIV/0!</v>
      </c>
      <c r="D701" s="502" t="e">
        <f>(1+_xlfn.XLOOKUP(INT(($A701-1)/12)+1,'ZC Curve'!$B$8:$B$107,'ZC Curve'!W$9:W$108,,0))^(1/12)-1</f>
        <v>#DIV/0!</v>
      </c>
      <c r="E701" s="503">
        <f t="shared" si="56"/>
        <v>1</v>
      </c>
      <c r="F701" s="503" t="e">
        <f t="shared" si="54"/>
        <v>#DIV/0!</v>
      </c>
      <c r="G701" s="503" t="e">
        <f t="shared" si="55"/>
        <v>#DIV/0!</v>
      </c>
      <c r="H701" s="517">
        <f>'Table 4 - Asset Cashflows'!D214+'Table 4 - Asset Cashflows'!E214</f>
        <v>0</v>
      </c>
    </row>
    <row r="702" spans="1:8" x14ac:dyDescent="0.25">
      <c r="A702" s="43">
        <f t="shared" si="53"/>
        <v>207</v>
      </c>
      <c r="B702" s="502">
        <f>(1+_xlfn.XLOOKUP(INT(($A702-1)/12)+1,'ZC Curve'!$B$8:$B$107,'ZC Curve'!U$9:U$108,,0))^(1/12)-1</f>
        <v>0</v>
      </c>
      <c r="C702" s="502" t="e">
        <f>(1+_xlfn.XLOOKUP(INT(($A702-1)/12)+1,'ZC Curve'!$B$8:$B$107,'ZC Curve'!V$9:V$108,,0))^(1/12)-1</f>
        <v>#DIV/0!</v>
      </c>
      <c r="D702" s="502" t="e">
        <f>(1+_xlfn.XLOOKUP(INT(($A702-1)/12)+1,'ZC Curve'!$B$8:$B$107,'ZC Curve'!W$9:W$108,,0))^(1/12)-1</f>
        <v>#DIV/0!</v>
      </c>
      <c r="E702" s="503">
        <f t="shared" si="56"/>
        <v>1</v>
      </c>
      <c r="F702" s="503" t="e">
        <f t="shared" si="54"/>
        <v>#DIV/0!</v>
      </c>
      <c r="G702" s="503" t="e">
        <f t="shared" si="55"/>
        <v>#DIV/0!</v>
      </c>
      <c r="H702" s="517">
        <f>'Table 4 - Asset Cashflows'!D215+'Table 4 - Asset Cashflows'!E215</f>
        <v>0</v>
      </c>
    </row>
    <row r="703" spans="1:8" x14ac:dyDescent="0.25">
      <c r="A703" s="43">
        <f t="shared" si="53"/>
        <v>208</v>
      </c>
      <c r="B703" s="502">
        <f>(1+_xlfn.XLOOKUP(INT(($A703-1)/12)+1,'ZC Curve'!$B$8:$B$107,'ZC Curve'!U$9:U$108,,0))^(1/12)-1</f>
        <v>0</v>
      </c>
      <c r="C703" s="502" t="e">
        <f>(1+_xlfn.XLOOKUP(INT(($A703-1)/12)+1,'ZC Curve'!$B$8:$B$107,'ZC Curve'!V$9:V$108,,0))^(1/12)-1</f>
        <v>#DIV/0!</v>
      </c>
      <c r="D703" s="502" t="e">
        <f>(1+_xlfn.XLOOKUP(INT(($A703-1)/12)+1,'ZC Curve'!$B$8:$B$107,'ZC Curve'!W$9:W$108,,0))^(1/12)-1</f>
        <v>#DIV/0!</v>
      </c>
      <c r="E703" s="503">
        <f t="shared" si="56"/>
        <v>1</v>
      </c>
      <c r="F703" s="503" t="e">
        <f t="shared" si="54"/>
        <v>#DIV/0!</v>
      </c>
      <c r="G703" s="503" t="e">
        <f t="shared" si="55"/>
        <v>#DIV/0!</v>
      </c>
      <c r="H703" s="517">
        <f>'Table 4 - Asset Cashflows'!D216+'Table 4 - Asset Cashflows'!E216</f>
        <v>0</v>
      </c>
    </row>
    <row r="704" spans="1:8" x14ac:dyDescent="0.25">
      <c r="A704" s="43">
        <f t="shared" si="53"/>
        <v>209</v>
      </c>
      <c r="B704" s="502">
        <f>(1+_xlfn.XLOOKUP(INT(($A704-1)/12)+1,'ZC Curve'!$B$8:$B$107,'ZC Curve'!U$9:U$108,,0))^(1/12)-1</f>
        <v>0</v>
      </c>
      <c r="C704" s="502" t="e">
        <f>(1+_xlfn.XLOOKUP(INT(($A704-1)/12)+1,'ZC Curve'!$B$8:$B$107,'ZC Curve'!V$9:V$108,,0))^(1/12)-1</f>
        <v>#DIV/0!</v>
      </c>
      <c r="D704" s="502" t="e">
        <f>(1+_xlfn.XLOOKUP(INT(($A704-1)/12)+1,'ZC Curve'!$B$8:$B$107,'ZC Curve'!W$9:W$108,,0))^(1/12)-1</f>
        <v>#DIV/0!</v>
      </c>
      <c r="E704" s="503">
        <f t="shared" si="56"/>
        <v>1</v>
      </c>
      <c r="F704" s="503" t="e">
        <f t="shared" si="54"/>
        <v>#DIV/0!</v>
      </c>
      <c r="G704" s="503" t="e">
        <f t="shared" si="55"/>
        <v>#DIV/0!</v>
      </c>
      <c r="H704" s="517">
        <f>'Table 4 - Asset Cashflows'!D217+'Table 4 - Asset Cashflows'!E217</f>
        <v>0</v>
      </c>
    </row>
    <row r="705" spans="1:8" x14ac:dyDescent="0.25">
      <c r="A705" s="43">
        <f t="shared" si="53"/>
        <v>210</v>
      </c>
      <c r="B705" s="502">
        <f>(1+_xlfn.XLOOKUP(INT(($A705-1)/12)+1,'ZC Curve'!$B$8:$B$107,'ZC Curve'!U$9:U$108,,0))^(1/12)-1</f>
        <v>0</v>
      </c>
      <c r="C705" s="502" t="e">
        <f>(1+_xlfn.XLOOKUP(INT(($A705-1)/12)+1,'ZC Curve'!$B$8:$B$107,'ZC Curve'!V$9:V$108,,0))^(1/12)-1</f>
        <v>#DIV/0!</v>
      </c>
      <c r="D705" s="502" t="e">
        <f>(1+_xlfn.XLOOKUP(INT(($A705-1)/12)+1,'ZC Curve'!$B$8:$B$107,'ZC Curve'!W$9:W$108,,0))^(1/12)-1</f>
        <v>#DIV/0!</v>
      </c>
      <c r="E705" s="503">
        <f t="shared" si="56"/>
        <v>1</v>
      </c>
      <c r="F705" s="503" t="e">
        <f t="shared" si="54"/>
        <v>#DIV/0!</v>
      </c>
      <c r="G705" s="503" t="e">
        <f t="shared" si="55"/>
        <v>#DIV/0!</v>
      </c>
      <c r="H705" s="517">
        <f>'Table 4 - Asset Cashflows'!D218+'Table 4 - Asset Cashflows'!E218</f>
        <v>0</v>
      </c>
    </row>
    <row r="706" spans="1:8" x14ac:dyDescent="0.25">
      <c r="A706" s="43">
        <f t="shared" si="53"/>
        <v>211</v>
      </c>
      <c r="B706" s="502">
        <f>(1+_xlfn.XLOOKUP(INT(($A706-1)/12)+1,'ZC Curve'!$B$8:$B$107,'ZC Curve'!U$9:U$108,,0))^(1/12)-1</f>
        <v>0</v>
      </c>
      <c r="C706" s="502" t="e">
        <f>(1+_xlfn.XLOOKUP(INT(($A706-1)/12)+1,'ZC Curve'!$B$8:$B$107,'ZC Curve'!V$9:V$108,,0))^(1/12)-1</f>
        <v>#DIV/0!</v>
      </c>
      <c r="D706" s="502" t="e">
        <f>(1+_xlfn.XLOOKUP(INT(($A706-1)/12)+1,'ZC Curve'!$B$8:$B$107,'ZC Curve'!W$9:W$108,,0))^(1/12)-1</f>
        <v>#DIV/0!</v>
      </c>
      <c r="E706" s="503">
        <f t="shared" si="56"/>
        <v>1</v>
      </c>
      <c r="F706" s="503" t="e">
        <f t="shared" si="54"/>
        <v>#DIV/0!</v>
      </c>
      <c r="G706" s="503" t="e">
        <f t="shared" si="55"/>
        <v>#DIV/0!</v>
      </c>
      <c r="H706" s="517">
        <f>'Table 4 - Asset Cashflows'!D219+'Table 4 - Asset Cashflows'!E219</f>
        <v>0</v>
      </c>
    </row>
    <row r="707" spans="1:8" x14ac:dyDescent="0.25">
      <c r="A707" s="43">
        <f t="shared" si="53"/>
        <v>212</v>
      </c>
      <c r="B707" s="502">
        <f>(1+_xlfn.XLOOKUP(INT(($A707-1)/12)+1,'ZC Curve'!$B$8:$B$107,'ZC Curve'!U$9:U$108,,0))^(1/12)-1</f>
        <v>0</v>
      </c>
      <c r="C707" s="502" t="e">
        <f>(1+_xlfn.XLOOKUP(INT(($A707-1)/12)+1,'ZC Curve'!$B$8:$B$107,'ZC Curve'!V$9:V$108,,0))^(1/12)-1</f>
        <v>#DIV/0!</v>
      </c>
      <c r="D707" s="502" t="e">
        <f>(1+_xlfn.XLOOKUP(INT(($A707-1)/12)+1,'ZC Curve'!$B$8:$B$107,'ZC Curve'!W$9:W$108,,0))^(1/12)-1</f>
        <v>#DIV/0!</v>
      </c>
      <c r="E707" s="503">
        <f t="shared" si="56"/>
        <v>1</v>
      </c>
      <c r="F707" s="503" t="e">
        <f t="shared" si="54"/>
        <v>#DIV/0!</v>
      </c>
      <c r="G707" s="503" t="e">
        <f t="shared" si="55"/>
        <v>#DIV/0!</v>
      </c>
      <c r="H707" s="517">
        <f>'Table 4 - Asset Cashflows'!D220+'Table 4 - Asset Cashflows'!E220</f>
        <v>0</v>
      </c>
    </row>
    <row r="708" spans="1:8" x14ac:dyDescent="0.25">
      <c r="A708" s="43">
        <f t="shared" si="53"/>
        <v>213</v>
      </c>
      <c r="B708" s="502">
        <f>(1+_xlfn.XLOOKUP(INT(($A708-1)/12)+1,'ZC Curve'!$B$8:$B$107,'ZC Curve'!U$9:U$108,,0))^(1/12)-1</f>
        <v>0</v>
      </c>
      <c r="C708" s="502" t="e">
        <f>(1+_xlfn.XLOOKUP(INT(($A708-1)/12)+1,'ZC Curve'!$B$8:$B$107,'ZC Curve'!V$9:V$108,,0))^(1/12)-1</f>
        <v>#DIV/0!</v>
      </c>
      <c r="D708" s="502" t="e">
        <f>(1+_xlfn.XLOOKUP(INT(($A708-1)/12)+1,'ZC Curve'!$B$8:$B$107,'ZC Curve'!W$9:W$108,,0))^(1/12)-1</f>
        <v>#DIV/0!</v>
      </c>
      <c r="E708" s="503">
        <f t="shared" si="56"/>
        <v>1</v>
      </c>
      <c r="F708" s="503" t="e">
        <f t="shared" si="54"/>
        <v>#DIV/0!</v>
      </c>
      <c r="G708" s="503" t="e">
        <f t="shared" si="55"/>
        <v>#DIV/0!</v>
      </c>
      <c r="H708" s="517">
        <f>'Table 4 - Asset Cashflows'!D221+'Table 4 - Asset Cashflows'!E221</f>
        <v>0</v>
      </c>
    </row>
    <row r="709" spans="1:8" x14ac:dyDescent="0.25">
      <c r="A709" s="43">
        <f t="shared" si="53"/>
        <v>214</v>
      </c>
      <c r="B709" s="502">
        <f>(1+_xlfn.XLOOKUP(INT(($A709-1)/12)+1,'ZC Curve'!$B$8:$B$107,'ZC Curve'!U$9:U$108,,0))^(1/12)-1</f>
        <v>0</v>
      </c>
      <c r="C709" s="502" t="e">
        <f>(1+_xlfn.XLOOKUP(INT(($A709-1)/12)+1,'ZC Curve'!$B$8:$B$107,'ZC Curve'!V$9:V$108,,0))^(1/12)-1</f>
        <v>#DIV/0!</v>
      </c>
      <c r="D709" s="502" t="e">
        <f>(1+_xlfn.XLOOKUP(INT(($A709-1)/12)+1,'ZC Curve'!$B$8:$B$107,'ZC Curve'!W$9:W$108,,0))^(1/12)-1</f>
        <v>#DIV/0!</v>
      </c>
      <c r="E709" s="503">
        <f t="shared" si="56"/>
        <v>1</v>
      </c>
      <c r="F709" s="503" t="e">
        <f t="shared" si="54"/>
        <v>#DIV/0!</v>
      </c>
      <c r="G709" s="503" t="e">
        <f t="shared" si="55"/>
        <v>#DIV/0!</v>
      </c>
      <c r="H709" s="517">
        <f>'Table 4 - Asset Cashflows'!D222+'Table 4 - Asset Cashflows'!E222</f>
        <v>0</v>
      </c>
    </row>
    <row r="710" spans="1:8" x14ac:dyDescent="0.25">
      <c r="A710" s="43">
        <f t="shared" si="53"/>
        <v>215</v>
      </c>
      <c r="B710" s="502">
        <f>(1+_xlfn.XLOOKUP(INT(($A710-1)/12)+1,'ZC Curve'!$B$8:$B$107,'ZC Curve'!U$9:U$108,,0))^(1/12)-1</f>
        <v>0</v>
      </c>
      <c r="C710" s="502" t="e">
        <f>(1+_xlfn.XLOOKUP(INT(($A710-1)/12)+1,'ZC Curve'!$B$8:$B$107,'ZC Curve'!V$9:V$108,,0))^(1/12)-1</f>
        <v>#DIV/0!</v>
      </c>
      <c r="D710" s="502" t="e">
        <f>(1+_xlfn.XLOOKUP(INT(($A710-1)/12)+1,'ZC Curve'!$B$8:$B$107,'ZC Curve'!W$9:W$108,,0))^(1/12)-1</f>
        <v>#DIV/0!</v>
      </c>
      <c r="E710" s="503">
        <f t="shared" si="56"/>
        <v>1</v>
      </c>
      <c r="F710" s="503" t="e">
        <f t="shared" si="54"/>
        <v>#DIV/0!</v>
      </c>
      <c r="G710" s="503" t="e">
        <f t="shared" si="55"/>
        <v>#DIV/0!</v>
      </c>
      <c r="H710" s="517">
        <f>'Table 4 - Asset Cashflows'!D223+'Table 4 - Asset Cashflows'!E223</f>
        <v>0</v>
      </c>
    </row>
    <row r="711" spans="1:8" x14ac:dyDescent="0.25">
      <c r="A711" s="43">
        <f t="shared" si="53"/>
        <v>216</v>
      </c>
      <c r="B711" s="502">
        <f>(1+_xlfn.XLOOKUP(INT(($A711-1)/12)+1,'ZC Curve'!$B$8:$B$107,'ZC Curve'!U$9:U$108,,0))^(1/12)-1</f>
        <v>0</v>
      </c>
      <c r="C711" s="502" t="e">
        <f>(1+_xlfn.XLOOKUP(INT(($A711-1)/12)+1,'ZC Curve'!$B$8:$B$107,'ZC Curve'!V$9:V$108,,0))^(1/12)-1</f>
        <v>#DIV/0!</v>
      </c>
      <c r="D711" s="502" t="e">
        <f>(1+_xlfn.XLOOKUP(INT(($A711-1)/12)+1,'ZC Curve'!$B$8:$B$107,'ZC Curve'!W$9:W$108,,0))^(1/12)-1</f>
        <v>#DIV/0!</v>
      </c>
      <c r="E711" s="503">
        <f t="shared" si="56"/>
        <v>1</v>
      </c>
      <c r="F711" s="503" t="e">
        <f t="shared" si="54"/>
        <v>#DIV/0!</v>
      </c>
      <c r="G711" s="503" t="e">
        <f t="shared" si="55"/>
        <v>#DIV/0!</v>
      </c>
      <c r="H711" s="517">
        <f>'Table 4 - Asset Cashflows'!D224+'Table 4 - Asset Cashflows'!E224</f>
        <v>0</v>
      </c>
    </row>
    <row r="712" spans="1:8" x14ac:dyDescent="0.25">
      <c r="A712" s="43">
        <f t="shared" si="53"/>
        <v>217</v>
      </c>
      <c r="B712" s="502">
        <f>(1+_xlfn.XLOOKUP(INT(($A712-1)/12)+1,'ZC Curve'!$B$8:$B$107,'ZC Curve'!U$9:U$108,,0))^(1/12)-1</f>
        <v>0</v>
      </c>
      <c r="C712" s="502" t="e">
        <f>(1+_xlfn.XLOOKUP(INT(($A712-1)/12)+1,'ZC Curve'!$B$8:$B$107,'ZC Curve'!V$9:V$108,,0))^(1/12)-1</f>
        <v>#DIV/0!</v>
      </c>
      <c r="D712" s="502" t="e">
        <f>(1+_xlfn.XLOOKUP(INT(($A712-1)/12)+1,'ZC Curve'!$B$8:$B$107,'ZC Curve'!W$9:W$108,,0))^(1/12)-1</f>
        <v>#DIV/0!</v>
      </c>
      <c r="E712" s="503">
        <f t="shared" si="56"/>
        <v>1</v>
      </c>
      <c r="F712" s="503" t="e">
        <f t="shared" si="54"/>
        <v>#DIV/0!</v>
      </c>
      <c r="G712" s="503" t="e">
        <f t="shared" si="55"/>
        <v>#DIV/0!</v>
      </c>
      <c r="H712" s="517">
        <f>'Table 4 - Asset Cashflows'!D225+'Table 4 - Asset Cashflows'!E225</f>
        <v>0</v>
      </c>
    </row>
    <row r="713" spans="1:8" x14ac:dyDescent="0.25">
      <c r="A713" s="43">
        <f t="shared" si="53"/>
        <v>218</v>
      </c>
      <c r="B713" s="502">
        <f>(1+_xlfn.XLOOKUP(INT(($A713-1)/12)+1,'ZC Curve'!$B$8:$B$107,'ZC Curve'!U$9:U$108,,0))^(1/12)-1</f>
        <v>0</v>
      </c>
      <c r="C713" s="502" t="e">
        <f>(1+_xlfn.XLOOKUP(INT(($A713-1)/12)+1,'ZC Curve'!$B$8:$B$107,'ZC Curve'!V$9:V$108,,0))^(1/12)-1</f>
        <v>#DIV/0!</v>
      </c>
      <c r="D713" s="502" t="e">
        <f>(1+_xlfn.XLOOKUP(INT(($A713-1)/12)+1,'ZC Curve'!$B$8:$B$107,'ZC Curve'!W$9:W$108,,0))^(1/12)-1</f>
        <v>#DIV/0!</v>
      </c>
      <c r="E713" s="503">
        <f t="shared" si="56"/>
        <v>1</v>
      </c>
      <c r="F713" s="503" t="e">
        <f t="shared" si="54"/>
        <v>#DIV/0!</v>
      </c>
      <c r="G713" s="503" t="e">
        <f t="shared" si="55"/>
        <v>#DIV/0!</v>
      </c>
      <c r="H713" s="517">
        <f>'Table 4 - Asset Cashflows'!D226+'Table 4 - Asset Cashflows'!E226</f>
        <v>0</v>
      </c>
    </row>
    <row r="714" spans="1:8" x14ac:dyDescent="0.25">
      <c r="A714" s="43">
        <f t="shared" si="53"/>
        <v>219</v>
      </c>
      <c r="B714" s="502">
        <f>(1+_xlfn.XLOOKUP(INT(($A714-1)/12)+1,'ZC Curve'!$B$8:$B$107,'ZC Curve'!U$9:U$108,,0))^(1/12)-1</f>
        <v>0</v>
      </c>
      <c r="C714" s="502" t="e">
        <f>(1+_xlfn.XLOOKUP(INT(($A714-1)/12)+1,'ZC Curve'!$B$8:$B$107,'ZC Curve'!V$9:V$108,,0))^(1/12)-1</f>
        <v>#DIV/0!</v>
      </c>
      <c r="D714" s="502" t="e">
        <f>(1+_xlfn.XLOOKUP(INT(($A714-1)/12)+1,'ZC Curve'!$B$8:$B$107,'ZC Curve'!W$9:W$108,,0))^(1/12)-1</f>
        <v>#DIV/0!</v>
      </c>
      <c r="E714" s="503">
        <f t="shared" si="56"/>
        <v>1</v>
      </c>
      <c r="F714" s="503" t="e">
        <f t="shared" si="54"/>
        <v>#DIV/0!</v>
      </c>
      <c r="G714" s="503" t="e">
        <f t="shared" si="55"/>
        <v>#DIV/0!</v>
      </c>
      <c r="H714" s="517">
        <f>'Table 4 - Asset Cashflows'!D227+'Table 4 - Asset Cashflows'!E227</f>
        <v>0</v>
      </c>
    </row>
    <row r="715" spans="1:8" x14ac:dyDescent="0.25">
      <c r="A715" s="43">
        <f t="shared" si="53"/>
        <v>220</v>
      </c>
      <c r="B715" s="502">
        <f>(1+_xlfn.XLOOKUP(INT(($A715-1)/12)+1,'ZC Curve'!$B$8:$B$107,'ZC Curve'!U$9:U$108,,0))^(1/12)-1</f>
        <v>0</v>
      </c>
      <c r="C715" s="502" t="e">
        <f>(1+_xlfn.XLOOKUP(INT(($A715-1)/12)+1,'ZC Curve'!$B$8:$B$107,'ZC Curve'!V$9:V$108,,0))^(1/12)-1</f>
        <v>#DIV/0!</v>
      </c>
      <c r="D715" s="502" t="e">
        <f>(1+_xlfn.XLOOKUP(INT(($A715-1)/12)+1,'ZC Curve'!$B$8:$B$107,'ZC Curve'!W$9:W$108,,0))^(1/12)-1</f>
        <v>#DIV/0!</v>
      </c>
      <c r="E715" s="503">
        <f t="shared" si="56"/>
        <v>1</v>
      </c>
      <c r="F715" s="503" t="e">
        <f t="shared" si="54"/>
        <v>#DIV/0!</v>
      </c>
      <c r="G715" s="503" t="e">
        <f t="shared" si="55"/>
        <v>#DIV/0!</v>
      </c>
      <c r="H715" s="517">
        <f>'Table 4 - Asset Cashflows'!D228+'Table 4 - Asset Cashflows'!E228</f>
        <v>0</v>
      </c>
    </row>
    <row r="716" spans="1:8" x14ac:dyDescent="0.25">
      <c r="A716" s="43">
        <f t="shared" si="53"/>
        <v>221</v>
      </c>
      <c r="B716" s="502">
        <f>(1+_xlfn.XLOOKUP(INT(($A716-1)/12)+1,'ZC Curve'!$B$8:$B$107,'ZC Curve'!U$9:U$108,,0))^(1/12)-1</f>
        <v>0</v>
      </c>
      <c r="C716" s="502" t="e">
        <f>(1+_xlfn.XLOOKUP(INT(($A716-1)/12)+1,'ZC Curve'!$B$8:$B$107,'ZC Curve'!V$9:V$108,,0))^(1/12)-1</f>
        <v>#DIV/0!</v>
      </c>
      <c r="D716" s="502" t="e">
        <f>(1+_xlfn.XLOOKUP(INT(($A716-1)/12)+1,'ZC Curve'!$B$8:$B$107,'ZC Curve'!W$9:W$108,,0))^(1/12)-1</f>
        <v>#DIV/0!</v>
      </c>
      <c r="E716" s="503">
        <f t="shared" si="56"/>
        <v>1</v>
      </c>
      <c r="F716" s="503" t="e">
        <f t="shared" si="54"/>
        <v>#DIV/0!</v>
      </c>
      <c r="G716" s="503" t="e">
        <f t="shared" si="55"/>
        <v>#DIV/0!</v>
      </c>
      <c r="H716" s="517">
        <f>'Table 4 - Asset Cashflows'!D229+'Table 4 - Asset Cashflows'!E229</f>
        <v>0</v>
      </c>
    </row>
    <row r="717" spans="1:8" x14ac:dyDescent="0.25">
      <c r="A717" s="43">
        <f t="shared" si="53"/>
        <v>222</v>
      </c>
      <c r="B717" s="502">
        <f>(1+_xlfn.XLOOKUP(INT(($A717-1)/12)+1,'ZC Curve'!$B$8:$B$107,'ZC Curve'!U$9:U$108,,0))^(1/12)-1</f>
        <v>0</v>
      </c>
      <c r="C717" s="502" t="e">
        <f>(1+_xlfn.XLOOKUP(INT(($A717-1)/12)+1,'ZC Curve'!$B$8:$B$107,'ZC Curve'!V$9:V$108,,0))^(1/12)-1</f>
        <v>#DIV/0!</v>
      </c>
      <c r="D717" s="502" t="e">
        <f>(1+_xlfn.XLOOKUP(INT(($A717-1)/12)+1,'ZC Curve'!$B$8:$B$107,'ZC Curve'!W$9:W$108,,0))^(1/12)-1</f>
        <v>#DIV/0!</v>
      </c>
      <c r="E717" s="503">
        <f t="shared" si="56"/>
        <v>1</v>
      </c>
      <c r="F717" s="503" t="e">
        <f t="shared" si="54"/>
        <v>#DIV/0!</v>
      </c>
      <c r="G717" s="503" t="e">
        <f t="shared" si="55"/>
        <v>#DIV/0!</v>
      </c>
      <c r="H717" s="517">
        <f>'Table 4 - Asset Cashflows'!D230+'Table 4 - Asset Cashflows'!E230</f>
        <v>0</v>
      </c>
    </row>
    <row r="718" spans="1:8" x14ac:dyDescent="0.25">
      <c r="A718" s="43">
        <f t="shared" si="53"/>
        <v>223</v>
      </c>
      <c r="B718" s="502">
        <f>(1+_xlfn.XLOOKUP(INT(($A718-1)/12)+1,'ZC Curve'!$B$8:$B$107,'ZC Curve'!U$9:U$108,,0))^(1/12)-1</f>
        <v>0</v>
      </c>
      <c r="C718" s="502" t="e">
        <f>(1+_xlfn.XLOOKUP(INT(($A718-1)/12)+1,'ZC Curve'!$B$8:$B$107,'ZC Curve'!V$9:V$108,,0))^(1/12)-1</f>
        <v>#DIV/0!</v>
      </c>
      <c r="D718" s="502" t="e">
        <f>(1+_xlfn.XLOOKUP(INT(($A718-1)/12)+1,'ZC Curve'!$B$8:$B$107,'ZC Curve'!W$9:W$108,,0))^(1/12)-1</f>
        <v>#DIV/0!</v>
      </c>
      <c r="E718" s="503">
        <f t="shared" si="56"/>
        <v>1</v>
      </c>
      <c r="F718" s="503" t="e">
        <f t="shared" si="54"/>
        <v>#DIV/0!</v>
      </c>
      <c r="G718" s="503" t="e">
        <f t="shared" si="55"/>
        <v>#DIV/0!</v>
      </c>
      <c r="H718" s="517">
        <f>'Table 4 - Asset Cashflows'!D231+'Table 4 - Asset Cashflows'!E231</f>
        <v>0</v>
      </c>
    </row>
    <row r="719" spans="1:8" x14ac:dyDescent="0.25">
      <c r="A719" s="43">
        <f t="shared" si="53"/>
        <v>224</v>
      </c>
      <c r="B719" s="502">
        <f>(1+_xlfn.XLOOKUP(INT(($A719-1)/12)+1,'ZC Curve'!$B$8:$B$107,'ZC Curve'!U$9:U$108,,0))^(1/12)-1</f>
        <v>0</v>
      </c>
      <c r="C719" s="502" t="e">
        <f>(1+_xlfn.XLOOKUP(INT(($A719-1)/12)+1,'ZC Curve'!$B$8:$B$107,'ZC Curve'!V$9:V$108,,0))^(1/12)-1</f>
        <v>#DIV/0!</v>
      </c>
      <c r="D719" s="502" t="e">
        <f>(1+_xlfn.XLOOKUP(INT(($A719-1)/12)+1,'ZC Curve'!$B$8:$B$107,'ZC Curve'!W$9:W$108,,0))^(1/12)-1</f>
        <v>#DIV/0!</v>
      </c>
      <c r="E719" s="503">
        <f t="shared" si="56"/>
        <v>1</v>
      </c>
      <c r="F719" s="503" t="e">
        <f t="shared" si="54"/>
        <v>#DIV/0!</v>
      </c>
      <c r="G719" s="503" t="e">
        <f t="shared" si="55"/>
        <v>#DIV/0!</v>
      </c>
      <c r="H719" s="517">
        <f>'Table 4 - Asset Cashflows'!D232+'Table 4 - Asset Cashflows'!E232</f>
        <v>0</v>
      </c>
    </row>
    <row r="720" spans="1:8" x14ac:dyDescent="0.25">
      <c r="A720" s="43">
        <f t="shared" si="53"/>
        <v>225</v>
      </c>
      <c r="B720" s="502">
        <f>(1+_xlfn.XLOOKUP(INT(($A720-1)/12)+1,'ZC Curve'!$B$8:$B$107,'ZC Curve'!U$9:U$108,,0))^(1/12)-1</f>
        <v>0</v>
      </c>
      <c r="C720" s="502" t="e">
        <f>(1+_xlfn.XLOOKUP(INT(($A720-1)/12)+1,'ZC Curve'!$B$8:$B$107,'ZC Curve'!V$9:V$108,,0))^(1/12)-1</f>
        <v>#DIV/0!</v>
      </c>
      <c r="D720" s="502" t="e">
        <f>(1+_xlfn.XLOOKUP(INT(($A720-1)/12)+1,'ZC Curve'!$B$8:$B$107,'ZC Curve'!W$9:W$108,,0))^(1/12)-1</f>
        <v>#DIV/0!</v>
      </c>
      <c r="E720" s="503">
        <f t="shared" si="56"/>
        <v>1</v>
      </c>
      <c r="F720" s="503" t="e">
        <f t="shared" si="54"/>
        <v>#DIV/0!</v>
      </c>
      <c r="G720" s="503" t="e">
        <f t="shared" si="55"/>
        <v>#DIV/0!</v>
      </c>
      <c r="H720" s="517">
        <f>'Table 4 - Asset Cashflows'!D233+'Table 4 - Asset Cashflows'!E233</f>
        <v>0</v>
      </c>
    </row>
    <row r="721" spans="1:8" x14ac:dyDescent="0.25">
      <c r="A721" s="43">
        <f t="shared" si="53"/>
        <v>226</v>
      </c>
      <c r="B721" s="502">
        <f>(1+_xlfn.XLOOKUP(INT(($A721-1)/12)+1,'ZC Curve'!$B$8:$B$107,'ZC Curve'!U$9:U$108,,0))^(1/12)-1</f>
        <v>0</v>
      </c>
      <c r="C721" s="502" t="e">
        <f>(1+_xlfn.XLOOKUP(INT(($A721-1)/12)+1,'ZC Curve'!$B$8:$B$107,'ZC Curve'!V$9:V$108,,0))^(1/12)-1</f>
        <v>#DIV/0!</v>
      </c>
      <c r="D721" s="502" t="e">
        <f>(1+_xlfn.XLOOKUP(INT(($A721-1)/12)+1,'ZC Curve'!$B$8:$B$107,'ZC Curve'!W$9:W$108,,0))^(1/12)-1</f>
        <v>#DIV/0!</v>
      </c>
      <c r="E721" s="503">
        <f t="shared" si="56"/>
        <v>1</v>
      </c>
      <c r="F721" s="503" t="e">
        <f t="shared" si="54"/>
        <v>#DIV/0!</v>
      </c>
      <c r="G721" s="503" t="e">
        <f t="shared" si="55"/>
        <v>#DIV/0!</v>
      </c>
      <c r="H721" s="517">
        <f>'Table 4 - Asset Cashflows'!D234+'Table 4 - Asset Cashflows'!E234</f>
        <v>0</v>
      </c>
    </row>
    <row r="722" spans="1:8" x14ac:dyDescent="0.25">
      <c r="A722" s="43">
        <f t="shared" si="53"/>
        <v>227</v>
      </c>
      <c r="B722" s="502">
        <f>(1+_xlfn.XLOOKUP(INT(($A722-1)/12)+1,'ZC Curve'!$B$8:$B$107,'ZC Curve'!U$9:U$108,,0))^(1/12)-1</f>
        <v>0</v>
      </c>
      <c r="C722" s="502" t="e">
        <f>(1+_xlfn.XLOOKUP(INT(($A722-1)/12)+1,'ZC Curve'!$B$8:$B$107,'ZC Curve'!V$9:V$108,,0))^(1/12)-1</f>
        <v>#DIV/0!</v>
      </c>
      <c r="D722" s="502" t="e">
        <f>(1+_xlfn.XLOOKUP(INT(($A722-1)/12)+1,'ZC Curve'!$B$8:$B$107,'ZC Curve'!W$9:W$108,,0))^(1/12)-1</f>
        <v>#DIV/0!</v>
      </c>
      <c r="E722" s="503">
        <f t="shared" si="56"/>
        <v>1</v>
      </c>
      <c r="F722" s="503" t="e">
        <f t="shared" si="54"/>
        <v>#DIV/0!</v>
      </c>
      <c r="G722" s="503" t="e">
        <f t="shared" si="55"/>
        <v>#DIV/0!</v>
      </c>
      <c r="H722" s="517">
        <f>'Table 4 - Asset Cashflows'!D235+'Table 4 - Asset Cashflows'!E235</f>
        <v>0</v>
      </c>
    </row>
    <row r="723" spans="1:8" x14ac:dyDescent="0.25">
      <c r="A723" s="43">
        <f t="shared" si="53"/>
        <v>228</v>
      </c>
      <c r="B723" s="502">
        <f>(1+_xlfn.XLOOKUP(INT(($A723-1)/12)+1,'ZC Curve'!$B$8:$B$107,'ZC Curve'!U$9:U$108,,0))^(1/12)-1</f>
        <v>0</v>
      </c>
      <c r="C723" s="502" t="e">
        <f>(1+_xlfn.XLOOKUP(INT(($A723-1)/12)+1,'ZC Curve'!$B$8:$B$107,'ZC Curve'!V$9:V$108,,0))^(1/12)-1</f>
        <v>#DIV/0!</v>
      </c>
      <c r="D723" s="502" t="e">
        <f>(1+_xlfn.XLOOKUP(INT(($A723-1)/12)+1,'ZC Curve'!$B$8:$B$107,'ZC Curve'!W$9:W$108,,0))^(1/12)-1</f>
        <v>#DIV/0!</v>
      </c>
      <c r="E723" s="503">
        <f t="shared" si="56"/>
        <v>1</v>
      </c>
      <c r="F723" s="503" t="e">
        <f t="shared" si="54"/>
        <v>#DIV/0!</v>
      </c>
      <c r="G723" s="503" t="e">
        <f t="shared" si="55"/>
        <v>#DIV/0!</v>
      </c>
      <c r="H723" s="517">
        <f>'Table 4 - Asset Cashflows'!D236+'Table 4 - Asset Cashflows'!E236</f>
        <v>0</v>
      </c>
    </row>
    <row r="724" spans="1:8" x14ac:dyDescent="0.25">
      <c r="A724" s="43">
        <f t="shared" si="53"/>
        <v>229</v>
      </c>
      <c r="B724" s="502">
        <f>(1+_xlfn.XLOOKUP(INT(($A724-1)/12)+1,'ZC Curve'!$B$8:$B$107,'ZC Curve'!U$9:U$108,,0))^(1/12)-1</f>
        <v>0</v>
      </c>
      <c r="C724" s="502" t="e">
        <f>(1+_xlfn.XLOOKUP(INT(($A724-1)/12)+1,'ZC Curve'!$B$8:$B$107,'ZC Curve'!V$9:V$108,,0))^(1/12)-1</f>
        <v>#DIV/0!</v>
      </c>
      <c r="D724" s="502" t="e">
        <f>(1+_xlfn.XLOOKUP(INT(($A724-1)/12)+1,'ZC Curve'!$B$8:$B$107,'ZC Curve'!W$9:W$108,,0))^(1/12)-1</f>
        <v>#DIV/0!</v>
      </c>
      <c r="E724" s="503">
        <f t="shared" si="56"/>
        <v>1</v>
      </c>
      <c r="F724" s="503" t="e">
        <f t="shared" si="54"/>
        <v>#DIV/0!</v>
      </c>
      <c r="G724" s="503" t="e">
        <f t="shared" si="55"/>
        <v>#DIV/0!</v>
      </c>
      <c r="H724" s="517">
        <f>'Table 4 - Asset Cashflows'!D237+'Table 4 - Asset Cashflows'!E237</f>
        <v>0</v>
      </c>
    </row>
    <row r="725" spans="1:8" x14ac:dyDescent="0.25">
      <c r="A725" s="43">
        <f t="shared" si="53"/>
        <v>230</v>
      </c>
      <c r="B725" s="502">
        <f>(1+_xlfn.XLOOKUP(INT(($A725-1)/12)+1,'ZC Curve'!$B$8:$B$107,'ZC Curve'!U$9:U$108,,0))^(1/12)-1</f>
        <v>0</v>
      </c>
      <c r="C725" s="502" t="e">
        <f>(1+_xlfn.XLOOKUP(INT(($A725-1)/12)+1,'ZC Curve'!$B$8:$B$107,'ZC Curve'!V$9:V$108,,0))^(1/12)-1</f>
        <v>#DIV/0!</v>
      </c>
      <c r="D725" s="502" t="e">
        <f>(1+_xlfn.XLOOKUP(INT(($A725-1)/12)+1,'ZC Curve'!$B$8:$B$107,'ZC Curve'!W$9:W$108,,0))^(1/12)-1</f>
        <v>#DIV/0!</v>
      </c>
      <c r="E725" s="503">
        <f t="shared" si="56"/>
        <v>1</v>
      </c>
      <c r="F725" s="503" t="e">
        <f t="shared" si="54"/>
        <v>#DIV/0!</v>
      </c>
      <c r="G725" s="503" t="e">
        <f t="shared" si="55"/>
        <v>#DIV/0!</v>
      </c>
      <c r="H725" s="517">
        <f>'Table 4 - Asset Cashflows'!D238+'Table 4 - Asset Cashflows'!E238</f>
        <v>0</v>
      </c>
    </row>
    <row r="726" spans="1:8" x14ac:dyDescent="0.25">
      <c r="A726" s="43">
        <f t="shared" si="53"/>
        <v>231</v>
      </c>
      <c r="B726" s="502">
        <f>(1+_xlfn.XLOOKUP(INT(($A726-1)/12)+1,'ZC Curve'!$B$8:$B$107,'ZC Curve'!U$9:U$108,,0))^(1/12)-1</f>
        <v>0</v>
      </c>
      <c r="C726" s="502" t="e">
        <f>(1+_xlfn.XLOOKUP(INT(($A726-1)/12)+1,'ZC Curve'!$B$8:$B$107,'ZC Curve'!V$9:V$108,,0))^(1/12)-1</f>
        <v>#DIV/0!</v>
      </c>
      <c r="D726" s="502" t="e">
        <f>(1+_xlfn.XLOOKUP(INT(($A726-1)/12)+1,'ZC Curve'!$B$8:$B$107,'ZC Curve'!W$9:W$108,,0))^(1/12)-1</f>
        <v>#DIV/0!</v>
      </c>
      <c r="E726" s="503">
        <f t="shared" si="56"/>
        <v>1</v>
      </c>
      <c r="F726" s="503" t="e">
        <f t="shared" si="54"/>
        <v>#DIV/0!</v>
      </c>
      <c r="G726" s="503" t="e">
        <f t="shared" si="55"/>
        <v>#DIV/0!</v>
      </c>
      <c r="H726" s="517">
        <f>'Table 4 - Asset Cashflows'!D239+'Table 4 - Asset Cashflows'!E239</f>
        <v>0</v>
      </c>
    </row>
    <row r="727" spans="1:8" x14ac:dyDescent="0.25">
      <c r="A727" s="43">
        <f t="shared" si="53"/>
        <v>232</v>
      </c>
      <c r="B727" s="502">
        <f>(1+_xlfn.XLOOKUP(INT(($A727-1)/12)+1,'ZC Curve'!$B$8:$B$107,'ZC Curve'!U$9:U$108,,0))^(1/12)-1</f>
        <v>0</v>
      </c>
      <c r="C727" s="502" t="e">
        <f>(1+_xlfn.XLOOKUP(INT(($A727-1)/12)+1,'ZC Curve'!$B$8:$B$107,'ZC Curve'!V$9:V$108,,0))^(1/12)-1</f>
        <v>#DIV/0!</v>
      </c>
      <c r="D727" s="502" t="e">
        <f>(1+_xlfn.XLOOKUP(INT(($A727-1)/12)+1,'ZC Curve'!$B$8:$B$107,'ZC Curve'!W$9:W$108,,0))^(1/12)-1</f>
        <v>#DIV/0!</v>
      </c>
      <c r="E727" s="503">
        <f t="shared" si="56"/>
        <v>1</v>
      </c>
      <c r="F727" s="503" t="e">
        <f t="shared" si="54"/>
        <v>#DIV/0!</v>
      </c>
      <c r="G727" s="503" t="e">
        <f t="shared" si="55"/>
        <v>#DIV/0!</v>
      </c>
      <c r="H727" s="517">
        <f>'Table 4 - Asset Cashflows'!D240+'Table 4 - Asset Cashflows'!E240</f>
        <v>0</v>
      </c>
    </row>
    <row r="728" spans="1:8" x14ac:dyDescent="0.25">
      <c r="A728" s="43">
        <f t="shared" si="53"/>
        <v>233</v>
      </c>
      <c r="B728" s="502">
        <f>(1+_xlfn.XLOOKUP(INT(($A728-1)/12)+1,'ZC Curve'!$B$8:$B$107,'ZC Curve'!U$9:U$108,,0))^(1/12)-1</f>
        <v>0</v>
      </c>
      <c r="C728" s="502" t="e">
        <f>(1+_xlfn.XLOOKUP(INT(($A728-1)/12)+1,'ZC Curve'!$B$8:$B$107,'ZC Curve'!V$9:V$108,,0))^(1/12)-1</f>
        <v>#DIV/0!</v>
      </c>
      <c r="D728" s="502" t="e">
        <f>(1+_xlfn.XLOOKUP(INT(($A728-1)/12)+1,'ZC Curve'!$B$8:$B$107,'ZC Curve'!W$9:W$108,,0))^(1/12)-1</f>
        <v>#DIV/0!</v>
      </c>
      <c r="E728" s="503">
        <f t="shared" si="56"/>
        <v>1</v>
      </c>
      <c r="F728" s="503" t="e">
        <f t="shared" si="54"/>
        <v>#DIV/0!</v>
      </c>
      <c r="G728" s="503" t="e">
        <f t="shared" si="55"/>
        <v>#DIV/0!</v>
      </c>
      <c r="H728" s="517">
        <f>'Table 4 - Asset Cashflows'!D241+'Table 4 - Asset Cashflows'!E241</f>
        <v>0</v>
      </c>
    </row>
    <row r="729" spans="1:8" x14ac:dyDescent="0.25">
      <c r="A729" s="43">
        <f t="shared" si="53"/>
        <v>234</v>
      </c>
      <c r="B729" s="502">
        <f>(1+_xlfn.XLOOKUP(INT(($A729-1)/12)+1,'ZC Curve'!$B$8:$B$107,'ZC Curve'!U$9:U$108,,0))^(1/12)-1</f>
        <v>0</v>
      </c>
      <c r="C729" s="502" t="e">
        <f>(1+_xlfn.XLOOKUP(INT(($A729-1)/12)+1,'ZC Curve'!$B$8:$B$107,'ZC Curve'!V$9:V$108,,0))^(1/12)-1</f>
        <v>#DIV/0!</v>
      </c>
      <c r="D729" s="502" t="e">
        <f>(1+_xlfn.XLOOKUP(INT(($A729-1)/12)+1,'ZC Curve'!$B$8:$B$107,'ZC Curve'!W$9:W$108,,0))^(1/12)-1</f>
        <v>#DIV/0!</v>
      </c>
      <c r="E729" s="503">
        <f t="shared" si="56"/>
        <v>1</v>
      </c>
      <c r="F729" s="503" t="e">
        <f t="shared" si="54"/>
        <v>#DIV/0!</v>
      </c>
      <c r="G729" s="503" t="e">
        <f t="shared" si="55"/>
        <v>#DIV/0!</v>
      </c>
      <c r="H729" s="517">
        <f>'Table 4 - Asset Cashflows'!D242+'Table 4 - Asset Cashflows'!E242</f>
        <v>0</v>
      </c>
    </row>
    <row r="730" spans="1:8" x14ac:dyDescent="0.25">
      <c r="A730" s="43">
        <f t="shared" si="53"/>
        <v>235</v>
      </c>
      <c r="B730" s="502">
        <f>(1+_xlfn.XLOOKUP(INT(($A730-1)/12)+1,'ZC Curve'!$B$8:$B$107,'ZC Curve'!U$9:U$108,,0))^(1/12)-1</f>
        <v>0</v>
      </c>
      <c r="C730" s="502" t="e">
        <f>(1+_xlfn.XLOOKUP(INT(($A730-1)/12)+1,'ZC Curve'!$B$8:$B$107,'ZC Curve'!V$9:V$108,,0))^(1/12)-1</f>
        <v>#DIV/0!</v>
      </c>
      <c r="D730" s="502" t="e">
        <f>(1+_xlfn.XLOOKUP(INT(($A730-1)/12)+1,'ZC Curve'!$B$8:$B$107,'ZC Curve'!W$9:W$108,,0))^(1/12)-1</f>
        <v>#DIV/0!</v>
      </c>
      <c r="E730" s="503">
        <f t="shared" si="56"/>
        <v>1</v>
      </c>
      <c r="F730" s="503" t="e">
        <f t="shared" si="54"/>
        <v>#DIV/0!</v>
      </c>
      <c r="G730" s="503" t="e">
        <f t="shared" si="55"/>
        <v>#DIV/0!</v>
      </c>
      <c r="H730" s="517">
        <f>'Table 4 - Asset Cashflows'!D243+'Table 4 - Asset Cashflows'!E243</f>
        <v>0</v>
      </c>
    </row>
    <row r="731" spans="1:8" x14ac:dyDescent="0.25">
      <c r="A731" s="43">
        <f t="shared" si="53"/>
        <v>236</v>
      </c>
      <c r="B731" s="502">
        <f>(1+_xlfn.XLOOKUP(INT(($A731-1)/12)+1,'ZC Curve'!$B$8:$B$107,'ZC Curve'!U$9:U$108,,0))^(1/12)-1</f>
        <v>0</v>
      </c>
      <c r="C731" s="502" t="e">
        <f>(1+_xlfn.XLOOKUP(INT(($A731-1)/12)+1,'ZC Curve'!$B$8:$B$107,'ZC Curve'!V$9:V$108,,0))^(1/12)-1</f>
        <v>#DIV/0!</v>
      </c>
      <c r="D731" s="502" t="e">
        <f>(1+_xlfn.XLOOKUP(INT(($A731-1)/12)+1,'ZC Curve'!$B$8:$B$107,'ZC Curve'!W$9:W$108,,0))^(1/12)-1</f>
        <v>#DIV/0!</v>
      </c>
      <c r="E731" s="503">
        <f t="shared" si="56"/>
        <v>1</v>
      </c>
      <c r="F731" s="503" t="e">
        <f t="shared" si="54"/>
        <v>#DIV/0!</v>
      </c>
      <c r="G731" s="503" t="e">
        <f t="shared" si="55"/>
        <v>#DIV/0!</v>
      </c>
      <c r="H731" s="517">
        <f>'Table 4 - Asset Cashflows'!D244+'Table 4 - Asset Cashflows'!E244</f>
        <v>0</v>
      </c>
    </row>
    <row r="732" spans="1:8" x14ac:dyDescent="0.25">
      <c r="A732" s="43">
        <f t="shared" si="53"/>
        <v>237</v>
      </c>
      <c r="B732" s="502">
        <f>(1+_xlfn.XLOOKUP(INT(($A732-1)/12)+1,'ZC Curve'!$B$8:$B$107,'ZC Curve'!U$9:U$108,,0))^(1/12)-1</f>
        <v>0</v>
      </c>
      <c r="C732" s="502" t="e">
        <f>(1+_xlfn.XLOOKUP(INT(($A732-1)/12)+1,'ZC Curve'!$B$8:$B$107,'ZC Curve'!V$9:V$108,,0))^(1/12)-1</f>
        <v>#DIV/0!</v>
      </c>
      <c r="D732" s="502" t="e">
        <f>(1+_xlfn.XLOOKUP(INT(($A732-1)/12)+1,'ZC Curve'!$B$8:$B$107,'ZC Curve'!W$9:W$108,,0))^(1/12)-1</f>
        <v>#DIV/0!</v>
      </c>
      <c r="E732" s="503">
        <f t="shared" si="56"/>
        <v>1</v>
      </c>
      <c r="F732" s="503" t="e">
        <f t="shared" si="54"/>
        <v>#DIV/0!</v>
      </c>
      <c r="G732" s="503" t="e">
        <f t="shared" si="55"/>
        <v>#DIV/0!</v>
      </c>
      <c r="H732" s="517">
        <f>'Table 4 - Asset Cashflows'!D245+'Table 4 - Asset Cashflows'!E245</f>
        <v>0</v>
      </c>
    </row>
    <row r="733" spans="1:8" x14ac:dyDescent="0.25">
      <c r="A733" s="43">
        <f t="shared" si="53"/>
        <v>238</v>
      </c>
      <c r="B733" s="502">
        <f>(1+_xlfn.XLOOKUP(INT(($A733-1)/12)+1,'ZC Curve'!$B$8:$B$107,'ZC Curve'!U$9:U$108,,0))^(1/12)-1</f>
        <v>0</v>
      </c>
      <c r="C733" s="502" t="e">
        <f>(1+_xlfn.XLOOKUP(INT(($A733-1)/12)+1,'ZC Curve'!$B$8:$B$107,'ZC Curve'!V$9:V$108,,0))^(1/12)-1</f>
        <v>#DIV/0!</v>
      </c>
      <c r="D733" s="502" t="e">
        <f>(1+_xlfn.XLOOKUP(INT(($A733-1)/12)+1,'ZC Curve'!$B$8:$B$107,'ZC Curve'!W$9:W$108,,0))^(1/12)-1</f>
        <v>#DIV/0!</v>
      </c>
      <c r="E733" s="503">
        <f t="shared" si="56"/>
        <v>1</v>
      </c>
      <c r="F733" s="503" t="e">
        <f t="shared" si="54"/>
        <v>#DIV/0!</v>
      </c>
      <c r="G733" s="503" t="e">
        <f t="shared" si="55"/>
        <v>#DIV/0!</v>
      </c>
      <c r="H733" s="517">
        <f>'Table 4 - Asset Cashflows'!D246+'Table 4 - Asset Cashflows'!E246</f>
        <v>0</v>
      </c>
    </row>
    <row r="734" spans="1:8" x14ac:dyDescent="0.25">
      <c r="A734" s="43">
        <f t="shared" si="53"/>
        <v>239</v>
      </c>
      <c r="B734" s="502">
        <f>(1+_xlfn.XLOOKUP(INT(($A734-1)/12)+1,'ZC Curve'!$B$8:$B$107,'ZC Curve'!U$9:U$108,,0))^(1/12)-1</f>
        <v>0</v>
      </c>
      <c r="C734" s="502" t="e">
        <f>(1+_xlfn.XLOOKUP(INT(($A734-1)/12)+1,'ZC Curve'!$B$8:$B$107,'ZC Curve'!V$9:V$108,,0))^(1/12)-1</f>
        <v>#DIV/0!</v>
      </c>
      <c r="D734" s="502" t="e">
        <f>(1+_xlfn.XLOOKUP(INT(($A734-1)/12)+1,'ZC Curve'!$B$8:$B$107,'ZC Curve'!W$9:W$108,,0))^(1/12)-1</f>
        <v>#DIV/0!</v>
      </c>
      <c r="E734" s="503">
        <f t="shared" si="56"/>
        <v>1</v>
      </c>
      <c r="F734" s="503" t="e">
        <f t="shared" si="54"/>
        <v>#DIV/0!</v>
      </c>
      <c r="G734" s="503" t="e">
        <f t="shared" si="55"/>
        <v>#DIV/0!</v>
      </c>
      <c r="H734" s="517">
        <f>'Table 4 - Asset Cashflows'!D247+'Table 4 - Asset Cashflows'!E247</f>
        <v>0</v>
      </c>
    </row>
    <row r="735" spans="1:8" x14ac:dyDescent="0.25">
      <c r="A735" s="43">
        <f t="shared" si="53"/>
        <v>240</v>
      </c>
      <c r="B735" s="502">
        <f>(1+_xlfn.XLOOKUP(INT(($A735-1)/12)+1,'ZC Curve'!$B$8:$B$107,'ZC Curve'!U$9:U$108,,0))^(1/12)-1</f>
        <v>0</v>
      </c>
      <c r="C735" s="502" t="e">
        <f>(1+_xlfn.XLOOKUP(INT(($A735-1)/12)+1,'ZC Curve'!$B$8:$B$107,'ZC Curve'!V$9:V$108,,0))^(1/12)-1</f>
        <v>#DIV/0!</v>
      </c>
      <c r="D735" s="502" t="e">
        <f>(1+_xlfn.XLOOKUP(INT(($A735-1)/12)+1,'ZC Curve'!$B$8:$B$107,'ZC Curve'!W$9:W$108,,0))^(1/12)-1</f>
        <v>#DIV/0!</v>
      </c>
      <c r="E735" s="503">
        <f t="shared" si="56"/>
        <v>1</v>
      </c>
      <c r="F735" s="503" t="e">
        <f t="shared" si="54"/>
        <v>#DIV/0!</v>
      </c>
      <c r="G735" s="503" t="e">
        <f t="shared" si="55"/>
        <v>#DIV/0!</v>
      </c>
      <c r="H735" s="517">
        <f>'Table 4 - Asset Cashflows'!D248+'Table 4 - Asset Cashflows'!E248</f>
        <v>0</v>
      </c>
    </row>
    <row r="736" spans="1:8" x14ac:dyDescent="0.25">
      <c r="A736" s="43">
        <f t="shared" si="53"/>
        <v>241</v>
      </c>
      <c r="B736" s="502">
        <f>(1+_xlfn.XLOOKUP(INT(($A736-1)/12)+1,'ZC Curve'!$B$8:$B$107,'ZC Curve'!U$9:U$108,,0))^(1/12)-1</f>
        <v>0</v>
      </c>
      <c r="C736" s="502" t="e">
        <f>(1+_xlfn.XLOOKUP(INT(($A736-1)/12)+1,'ZC Curve'!$B$8:$B$107,'ZC Curve'!V$9:V$108,,0))^(1/12)-1</f>
        <v>#DIV/0!</v>
      </c>
      <c r="D736" s="502" t="e">
        <f>(1+_xlfn.XLOOKUP(INT(($A736-1)/12)+1,'ZC Curve'!$B$8:$B$107,'ZC Curve'!W$9:W$108,,0))^(1/12)-1</f>
        <v>#DIV/0!</v>
      </c>
      <c r="E736" s="503">
        <f t="shared" si="56"/>
        <v>1</v>
      </c>
      <c r="F736" s="503" t="e">
        <f t="shared" si="54"/>
        <v>#DIV/0!</v>
      </c>
      <c r="G736" s="503" t="e">
        <f t="shared" si="55"/>
        <v>#DIV/0!</v>
      </c>
      <c r="H736" s="517">
        <f>'Table 4 - Asset Cashflows'!D249+'Table 4 - Asset Cashflows'!E249</f>
        <v>0</v>
      </c>
    </row>
    <row r="737" spans="1:8" x14ac:dyDescent="0.25">
      <c r="A737" s="43">
        <f t="shared" si="53"/>
        <v>242</v>
      </c>
      <c r="B737" s="502">
        <f>(1+_xlfn.XLOOKUP(INT(($A737-1)/12)+1,'ZC Curve'!$B$8:$B$107,'ZC Curve'!U$9:U$108,,0))^(1/12)-1</f>
        <v>0</v>
      </c>
      <c r="C737" s="502" t="e">
        <f>(1+_xlfn.XLOOKUP(INT(($A737-1)/12)+1,'ZC Curve'!$B$8:$B$107,'ZC Curve'!V$9:V$108,,0))^(1/12)-1</f>
        <v>#DIV/0!</v>
      </c>
      <c r="D737" s="502" t="e">
        <f>(1+_xlfn.XLOOKUP(INT(($A737-1)/12)+1,'ZC Curve'!$B$8:$B$107,'ZC Curve'!W$9:W$108,,0))^(1/12)-1</f>
        <v>#DIV/0!</v>
      </c>
      <c r="E737" s="503">
        <f t="shared" si="56"/>
        <v>1</v>
      </c>
      <c r="F737" s="503" t="e">
        <f t="shared" si="54"/>
        <v>#DIV/0!</v>
      </c>
      <c r="G737" s="503" t="e">
        <f t="shared" si="55"/>
        <v>#DIV/0!</v>
      </c>
      <c r="H737" s="517">
        <f>'Table 4 - Asset Cashflows'!D250+'Table 4 - Asset Cashflows'!E250</f>
        <v>0</v>
      </c>
    </row>
    <row r="738" spans="1:8" x14ac:dyDescent="0.25">
      <c r="A738" s="43">
        <f t="shared" si="53"/>
        <v>243</v>
      </c>
      <c r="B738" s="502">
        <f>(1+_xlfn.XLOOKUP(INT(($A738-1)/12)+1,'ZC Curve'!$B$8:$B$107,'ZC Curve'!U$9:U$108,,0))^(1/12)-1</f>
        <v>0</v>
      </c>
      <c r="C738" s="502" t="e">
        <f>(1+_xlfn.XLOOKUP(INT(($A738-1)/12)+1,'ZC Curve'!$B$8:$B$107,'ZC Curve'!V$9:V$108,,0))^(1/12)-1</f>
        <v>#DIV/0!</v>
      </c>
      <c r="D738" s="502" t="e">
        <f>(1+_xlfn.XLOOKUP(INT(($A738-1)/12)+1,'ZC Curve'!$B$8:$B$107,'ZC Curve'!W$9:W$108,,0))^(1/12)-1</f>
        <v>#DIV/0!</v>
      </c>
      <c r="E738" s="503">
        <f t="shared" si="56"/>
        <v>1</v>
      </c>
      <c r="F738" s="503" t="e">
        <f t="shared" si="54"/>
        <v>#DIV/0!</v>
      </c>
      <c r="G738" s="503" t="e">
        <f t="shared" si="55"/>
        <v>#DIV/0!</v>
      </c>
      <c r="H738" s="517">
        <f>'Table 4 - Asset Cashflows'!D251+'Table 4 - Asset Cashflows'!E251</f>
        <v>0</v>
      </c>
    </row>
    <row r="739" spans="1:8" x14ac:dyDescent="0.25">
      <c r="A739" s="43">
        <f t="shared" si="53"/>
        <v>244</v>
      </c>
      <c r="B739" s="502">
        <f>(1+_xlfn.XLOOKUP(INT(($A739-1)/12)+1,'ZC Curve'!$B$8:$B$107,'ZC Curve'!U$9:U$108,,0))^(1/12)-1</f>
        <v>0</v>
      </c>
      <c r="C739" s="502" t="e">
        <f>(1+_xlfn.XLOOKUP(INT(($A739-1)/12)+1,'ZC Curve'!$B$8:$B$107,'ZC Curve'!V$9:V$108,,0))^(1/12)-1</f>
        <v>#DIV/0!</v>
      </c>
      <c r="D739" s="502" t="e">
        <f>(1+_xlfn.XLOOKUP(INT(($A739-1)/12)+1,'ZC Curve'!$B$8:$B$107,'ZC Curve'!W$9:W$108,,0))^(1/12)-1</f>
        <v>#DIV/0!</v>
      </c>
      <c r="E739" s="503">
        <f t="shared" si="56"/>
        <v>1</v>
      </c>
      <c r="F739" s="503" t="e">
        <f t="shared" si="54"/>
        <v>#DIV/0!</v>
      </c>
      <c r="G739" s="503" t="e">
        <f t="shared" si="55"/>
        <v>#DIV/0!</v>
      </c>
      <c r="H739" s="517">
        <f>'Table 4 - Asset Cashflows'!D252+'Table 4 - Asset Cashflows'!E252</f>
        <v>0</v>
      </c>
    </row>
    <row r="740" spans="1:8" x14ac:dyDescent="0.25">
      <c r="A740" s="43">
        <f t="shared" si="53"/>
        <v>245</v>
      </c>
      <c r="B740" s="502">
        <f>(1+_xlfn.XLOOKUP(INT(($A740-1)/12)+1,'ZC Curve'!$B$8:$B$107,'ZC Curve'!U$9:U$108,,0))^(1/12)-1</f>
        <v>0</v>
      </c>
      <c r="C740" s="502" t="e">
        <f>(1+_xlfn.XLOOKUP(INT(($A740-1)/12)+1,'ZC Curve'!$B$8:$B$107,'ZC Curve'!V$9:V$108,,0))^(1/12)-1</f>
        <v>#DIV/0!</v>
      </c>
      <c r="D740" s="502" t="e">
        <f>(1+_xlfn.XLOOKUP(INT(($A740-1)/12)+1,'ZC Curve'!$B$8:$B$107,'ZC Curve'!W$9:W$108,,0))^(1/12)-1</f>
        <v>#DIV/0!</v>
      </c>
      <c r="E740" s="503">
        <f t="shared" si="56"/>
        <v>1</v>
      </c>
      <c r="F740" s="503" t="e">
        <f t="shared" si="54"/>
        <v>#DIV/0!</v>
      </c>
      <c r="G740" s="503" t="e">
        <f t="shared" si="55"/>
        <v>#DIV/0!</v>
      </c>
      <c r="H740" s="517">
        <f>'Table 4 - Asset Cashflows'!D253+'Table 4 - Asset Cashflows'!E253</f>
        <v>0</v>
      </c>
    </row>
    <row r="741" spans="1:8" x14ac:dyDescent="0.25">
      <c r="A741" s="43">
        <f t="shared" si="53"/>
        <v>246</v>
      </c>
      <c r="B741" s="502">
        <f>(1+_xlfn.XLOOKUP(INT(($A741-1)/12)+1,'ZC Curve'!$B$8:$B$107,'ZC Curve'!U$9:U$108,,0))^(1/12)-1</f>
        <v>0</v>
      </c>
      <c r="C741" s="502" t="e">
        <f>(1+_xlfn.XLOOKUP(INT(($A741-1)/12)+1,'ZC Curve'!$B$8:$B$107,'ZC Curve'!V$9:V$108,,0))^(1/12)-1</f>
        <v>#DIV/0!</v>
      </c>
      <c r="D741" s="502" t="e">
        <f>(1+_xlfn.XLOOKUP(INT(($A741-1)/12)+1,'ZC Curve'!$B$8:$B$107,'ZC Curve'!W$9:W$108,,0))^(1/12)-1</f>
        <v>#DIV/0!</v>
      </c>
      <c r="E741" s="503">
        <f t="shared" si="56"/>
        <v>1</v>
      </c>
      <c r="F741" s="503" t="e">
        <f t="shared" si="54"/>
        <v>#DIV/0!</v>
      </c>
      <c r="G741" s="503" t="e">
        <f t="shared" si="55"/>
        <v>#DIV/0!</v>
      </c>
      <c r="H741" s="517">
        <f>'Table 4 - Asset Cashflows'!D254+'Table 4 - Asset Cashflows'!E254</f>
        <v>0</v>
      </c>
    </row>
    <row r="742" spans="1:8" x14ac:dyDescent="0.25">
      <c r="A742" s="43">
        <f t="shared" si="53"/>
        <v>247</v>
      </c>
      <c r="B742" s="502">
        <f>(1+_xlfn.XLOOKUP(INT(($A742-1)/12)+1,'ZC Curve'!$B$8:$B$107,'ZC Curve'!U$9:U$108,,0))^(1/12)-1</f>
        <v>0</v>
      </c>
      <c r="C742" s="502" t="e">
        <f>(1+_xlfn.XLOOKUP(INT(($A742-1)/12)+1,'ZC Curve'!$B$8:$B$107,'ZC Curve'!V$9:V$108,,0))^(1/12)-1</f>
        <v>#DIV/0!</v>
      </c>
      <c r="D742" s="502" t="e">
        <f>(1+_xlfn.XLOOKUP(INT(($A742-1)/12)+1,'ZC Curve'!$B$8:$B$107,'ZC Curve'!W$9:W$108,,0))^(1/12)-1</f>
        <v>#DIV/0!</v>
      </c>
      <c r="E742" s="503">
        <f t="shared" si="56"/>
        <v>1</v>
      </c>
      <c r="F742" s="503" t="e">
        <f t="shared" si="54"/>
        <v>#DIV/0!</v>
      </c>
      <c r="G742" s="503" t="e">
        <f t="shared" si="55"/>
        <v>#DIV/0!</v>
      </c>
      <c r="H742" s="517">
        <f>'Table 4 - Asset Cashflows'!D255+'Table 4 - Asset Cashflows'!E255</f>
        <v>0</v>
      </c>
    </row>
    <row r="743" spans="1:8" x14ac:dyDescent="0.25">
      <c r="A743" s="43">
        <f t="shared" si="53"/>
        <v>248</v>
      </c>
      <c r="B743" s="502">
        <f>(1+_xlfn.XLOOKUP(INT(($A743-1)/12)+1,'ZC Curve'!$B$8:$B$107,'ZC Curve'!U$9:U$108,,0))^(1/12)-1</f>
        <v>0</v>
      </c>
      <c r="C743" s="502" t="e">
        <f>(1+_xlfn.XLOOKUP(INT(($A743-1)/12)+1,'ZC Curve'!$B$8:$B$107,'ZC Curve'!V$9:V$108,,0))^(1/12)-1</f>
        <v>#DIV/0!</v>
      </c>
      <c r="D743" s="502" t="e">
        <f>(1+_xlfn.XLOOKUP(INT(($A743-1)/12)+1,'ZC Curve'!$B$8:$B$107,'ZC Curve'!W$9:W$108,,0))^(1/12)-1</f>
        <v>#DIV/0!</v>
      </c>
      <c r="E743" s="503">
        <f t="shared" si="56"/>
        <v>1</v>
      </c>
      <c r="F743" s="503" t="e">
        <f t="shared" si="54"/>
        <v>#DIV/0!</v>
      </c>
      <c r="G743" s="503" t="e">
        <f t="shared" si="55"/>
        <v>#DIV/0!</v>
      </c>
      <c r="H743" s="517">
        <f>'Table 4 - Asset Cashflows'!D256+'Table 4 - Asset Cashflows'!E256</f>
        <v>0</v>
      </c>
    </row>
    <row r="744" spans="1:8" x14ac:dyDescent="0.25">
      <c r="A744" s="43">
        <f t="shared" si="53"/>
        <v>249</v>
      </c>
      <c r="B744" s="502">
        <f>(1+_xlfn.XLOOKUP(INT(($A744-1)/12)+1,'ZC Curve'!$B$8:$B$107,'ZC Curve'!U$9:U$108,,0))^(1/12)-1</f>
        <v>0</v>
      </c>
      <c r="C744" s="502" t="e">
        <f>(1+_xlfn.XLOOKUP(INT(($A744-1)/12)+1,'ZC Curve'!$B$8:$B$107,'ZC Curve'!V$9:V$108,,0))^(1/12)-1</f>
        <v>#DIV/0!</v>
      </c>
      <c r="D744" s="502" t="e">
        <f>(1+_xlfn.XLOOKUP(INT(($A744-1)/12)+1,'ZC Curve'!$B$8:$B$107,'ZC Curve'!W$9:W$108,,0))^(1/12)-1</f>
        <v>#DIV/0!</v>
      </c>
      <c r="E744" s="503">
        <f t="shared" si="56"/>
        <v>1</v>
      </c>
      <c r="F744" s="503" t="e">
        <f t="shared" si="54"/>
        <v>#DIV/0!</v>
      </c>
      <c r="G744" s="503" t="e">
        <f t="shared" si="55"/>
        <v>#DIV/0!</v>
      </c>
      <c r="H744" s="517">
        <f>'Table 4 - Asset Cashflows'!D257+'Table 4 - Asset Cashflows'!E257</f>
        <v>0</v>
      </c>
    </row>
    <row r="745" spans="1:8" x14ac:dyDescent="0.25">
      <c r="A745" s="43">
        <f t="shared" si="53"/>
        <v>250</v>
      </c>
      <c r="B745" s="502">
        <f>(1+_xlfn.XLOOKUP(INT(($A745-1)/12)+1,'ZC Curve'!$B$8:$B$107,'ZC Curve'!U$9:U$108,,0))^(1/12)-1</f>
        <v>0</v>
      </c>
      <c r="C745" s="502" t="e">
        <f>(1+_xlfn.XLOOKUP(INT(($A745-1)/12)+1,'ZC Curve'!$B$8:$B$107,'ZC Curve'!V$9:V$108,,0))^(1/12)-1</f>
        <v>#DIV/0!</v>
      </c>
      <c r="D745" s="502" t="e">
        <f>(1+_xlfn.XLOOKUP(INT(($A745-1)/12)+1,'ZC Curve'!$B$8:$B$107,'ZC Curve'!W$9:W$108,,0))^(1/12)-1</f>
        <v>#DIV/0!</v>
      </c>
      <c r="E745" s="503">
        <f t="shared" si="56"/>
        <v>1</v>
      </c>
      <c r="F745" s="503" t="e">
        <f t="shared" si="54"/>
        <v>#DIV/0!</v>
      </c>
      <c r="G745" s="503" t="e">
        <f t="shared" si="55"/>
        <v>#DIV/0!</v>
      </c>
      <c r="H745" s="517">
        <f>'Table 4 - Asset Cashflows'!D258+'Table 4 - Asset Cashflows'!E258</f>
        <v>0</v>
      </c>
    </row>
    <row r="746" spans="1:8" x14ac:dyDescent="0.25">
      <c r="A746" s="43">
        <f t="shared" si="53"/>
        <v>251</v>
      </c>
      <c r="B746" s="502">
        <f>(1+_xlfn.XLOOKUP(INT(($A746-1)/12)+1,'ZC Curve'!$B$8:$B$107,'ZC Curve'!U$9:U$108,,0))^(1/12)-1</f>
        <v>0</v>
      </c>
      <c r="C746" s="502" t="e">
        <f>(1+_xlfn.XLOOKUP(INT(($A746-1)/12)+1,'ZC Curve'!$B$8:$B$107,'ZC Curve'!V$9:V$108,,0))^(1/12)-1</f>
        <v>#DIV/0!</v>
      </c>
      <c r="D746" s="502" t="e">
        <f>(1+_xlfn.XLOOKUP(INT(($A746-1)/12)+1,'ZC Curve'!$B$8:$B$107,'ZC Curve'!W$9:W$108,,0))^(1/12)-1</f>
        <v>#DIV/0!</v>
      </c>
      <c r="E746" s="503">
        <f t="shared" si="56"/>
        <v>1</v>
      </c>
      <c r="F746" s="503" t="e">
        <f t="shared" si="54"/>
        <v>#DIV/0!</v>
      </c>
      <c r="G746" s="503" t="e">
        <f t="shared" si="55"/>
        <v>#DIV/0!</v>
      </c>
      <c r="H746" s="517">
        <f>'Table 4 - Asset Cashflows'!D259+'Table 4 - Asset Cashflows'!E259</f>
        <v>0</v>
      </c>
    </row>
    <row r="747" spans="1:8" x14ac:dyDescent="0.25">
      <c r="A747" s="43">
        <f t="shared" si="53"/>
        <v>252</v>
      </c>
      <c r="B747" s="502">
        <f>(1+_xlfn.XLOOKUP(INT(($A747-1)/12)+1,'ZC Curve'!$B$8:$B$107,'ZC Curve'!U$9:U$108,,0))^(1/12)-1</f>
        <v>0</v>
      </c>
      <c r="C747" s="502" t="e">
        <f>(1+_xlfn.XLOOKUP(INT(($A747-1)/12)+1,'ZC Curve'!$B$8:$B$107,'ZC Curve'!V$9:V$108,,0))^(1/12)-1</f>
        <v>#DIV/0!</v>
      </c>
      <c r="D747" s="502" t="e">
        <f>(1+_xlfn.XLOOKUP(INT(($A747-1)/12)+1,'ZC Curve'!$B$8:$B$107,'ZC Curve'!W$9:W$108,,0))^(1/12)-1</f>
        <v>#DIV/0!</v>
      </c>
      <c r="E747" s="503">
        <f t="shared" si="56"/>
        <v>1</v>
      </c>
      <c r="F747" s="503" t="e">
        <f t="shared" si="54"/>
        <v>#DIV/0!</v>
      </c>
      <c r="G747" s="503" t="e">
        <f t="shared" si="55"/>
        <v>#DIV/0!</v>
      </c>
      <c r="H747" s="517">
        <f>'Table 4 - Asset Cashflows'!D260+'Table 4 - Asset Cashflows'!E260</f>
        <v>0</v>
      </c>
    </row>
    <row r="748" spans="1:8" x14ac:dyDescent="0.25">
      <c r="A748" s="43">
        <f t="shared" si="53"/>
        <v>253</v>
      </c>
      <c r="B748" s="502">
        <f>(1+_xlfn.XLOOKUP(INT(($A748-1)/12)+1,'ZC Curve'!$B$8:$B$107,'ZC Curve'!U$9:U$108,,0))^(1/12)-1</f>
        <v>0</v>
      </c>
      <c r="C748" s="502" t="e">
        <f>(1+_xlfn.XLOOKUP(INT(($A748-1)/12)+1,'ZC Curve'!$B$8:$B$107,'ZC Curve'!V$9:V$108,,0))^(1/12)-1</f>
        <v>#DIV/0!</v>
      </c>
      <c r="D748" s="502" t="e">
        <f>(1+_xlfn.XLOOKUP(INT(($A748-1)/12)+1,'ZC Curve'!$B$8:$B$107,'ZC Curve'!W$9:W$108,,0))^(1/12)-1</f>
        <v>#DIV/0!</v>
      </c>
      <c r="E748" s="503">
        <f t="shared" si="56"/>
        <v>1</v>
      </c>
      <c r="F748" s="503" t="e">
        <f t="shared" si="54"/>
        <v>#DIV/0!</v>
      </c>
      <c r="G748" s="503" t="e">
        <f t="shared" si="55"/>
        <v>#DIV/0!</v>
      </c>
      <c r="H748" s="517">
        <f>'Table 4 - Asset Cashflows'!D261+'Table 4 - Asset Cashflows'!E261</f>
        <v>0</v>
      </c>
    </row>
    <row r="749" spans="1:8" x14ac:dyDescent="0.25">
      <c r="A749" s="43">
        <f t="shared" si="53"/>
        <v>254</v>
      </c>
      <c r="B749" s="502">
        <f>(1+_xlfn.XLOOKUP(INT(($A749-1)/12)+1,'ZC Curve'!$B$8:$B$107,'ZC Curve'!U$9:U$108,,0))^(1/12)-1</f>
        <v>0</v>
      </c>
      <c r="C749" s="502" t="e">
        <f>(1+_xlfn.XLOOKUP(INT(($A749-1)/12)+1,'ZC Curve'!$B$8:$B$107,'ZC Curve'!V$9:V$108,,0))^(1/12)-1</f>
        <v>#DIV/0!</v>
      </c>
      <c r="D749" s="502" t="e">
        <f>(1+_xlfn.XLOOKUP(INT(($A749-1)/12)+1,'ZC Curve'!$B$8:$B$107,'ZC Curve'!W$9:W$108,,0))^(1/12)-1</f>
        <v>#DIV/0!</v>
      </c>
      <c r="E749" s="503">
        <f t="shared" si="56"/>
        <v>1</v>
      </c>
      <c r="F749" s="503" t="e">
        <f t="shared" si="54"/>
        <v>#DIV/0!</v>
      </c>
      <c r="G749" s="503" t="e">
        <f t="shared" si="55"/>
        <v>#DIV/0!</v>
      </c>
      <c r="H749" s="517">
        <f>'Table 4 - Asset Cashflows'!D262+'Table 4 - Asset Cashflows'!E262</f>
        <v>0</v>
      </c>
    </row>
    <row r="750" spans="1:8" x14ac:dyDescent="0.25">
      <c r="A750" s="43">
        <f t="shared" si="53"/>
        <v>255</v>
      </c>
      <c r="B750" s="502">
        <f>(1+_xlfn.XLOOKUP(INT(($A750-1)/12)+1,'ZC Curve'!$B$8:$B$107,'ZC Curve'!U$9:U$108,,0))^(1/12)-1</f>
        <v>0</v>
      </c>
      <c r="C750" s="502" t="e">
        <f>(1+_xlfn.XLOOKUP(INT(($A750-1)/12)+1,'ZC Curve'!$B$8:$B$107,'ZC Curve'!V$9:V$108,,0))^(1/12)-1</f>
        <v>#DIV/0!</v>
      </c>
      <c r="D750" s="502" t="e">
        <f>(1+_xlfn.XLOOKUP(INT(($A750-1)/12)+1,'ZC Curve'!$B$8:$B$107,'ZC Curve'!W$9:W$108,,0))^(1/12)-1</f>
        <v>#DIV/0!</v>
      </c>
      <c r="E750" s="503">
        <f t="shared" si="56"/>
        <v>1</v>
      </c>
      <c r="F750" s="503" t="e">
        <f t="shared" si="54"/>
        <v>#DIV/0!</v>
      </c>
      <c r="G750" s="503" t="e">
        <f t="shared" si="55"/>
        <v>#DIV/0!</v>
      </c>
      <c r="H750" s="517">
        <f>'Table 4 - Asset Cashflows'!D263+'Table 4 - Asset Cashflows'!E263</f>
        <v>0</v>
      </c>
    </row>
    <row r="751" spans="1:8" x14ac:dyDescent="0.25">
      <c r="A751" s="43">
        <f t="shared" si="53"/>
        <v>256</v>
      </c>
      <c r="B751" s="502">
        <f>(1+_xlfn.XLOOKUP(INT(($A751-1)/12)+1,'ZC Curve'!$B$8:$B$107,'ZC Curve'!U$9:U$108,,0))^(1/12)-1</f>
        <v>0</v>
      </c>
      <c r="C751" s="502" t="e">
        <f>(1+_xlfn.XLOOKUP(INT(($A751-1)/12)+1,'ZC Curve'!$B$8:$B$107,'ZC Curve'!V$9:V$108,,0))^(1/12)-1</f>
        <v>#DIV/0!</v>
      </c>
      <c r="D751" s="502" t="e">
        <f>(1+_xlfn.XLOOKUP(INT(($A751-1)/12)+1,'ZC Curve'!$B$8:$B$107,'ZC Curve'!W$9:W$108,,0))^(1/12)-1</f>
        <v>#DIV/0!</v>
      </c>
      <c r="E751" s="503">
        <f t="shared" si="56"/>
        <v>1</v>
      </c>
      <c r="F751" s="503" t="e">
        <f t="shared" si="54"/>
        <v>#DIV/0!</v>
      </c>
      <c r="G751" s="503" t="e">
        <f t="shared" si="55"/>
        <v>#DIV/0!</v>
      </c>
      <c r="H751" s="517">
        <f>'Table 4 - Asset Cashflows'!D264+'Table 4 - Asset Cashflows'!E264</f>
        <v>0</v>
      </c>
    </row>
    <row r="752" spans="1:8" x14ac:dyDescent="0.25">
      <c r="A752" s="43">
        <f t="shared" si="53"/>
        <v>257</v>
      </c>
      <c r="B752" s="502">
        <f>(1+_xlfn.XLOOKUP(INT(($A752-1)/12)+1,'ZC Curve'!$B$8:$B$107,'ZC Curve'!U$9:U$108,,0))^(1/12)-1</f>
        <v>0</v>
      </c>
      <c r="C752" s="502" t="e">
        <f>(1+_xlfn.XLOOKUP(INT(($A752-1)/12)+1,'ZC Curve'!$B$8:$B$107,'ZC Curve'!V$9:V$108,,0))^(1/12)-1</f>
        <v>#DIV/0!</v>
      </c>
      <c r="D752" s="502" t="e">
        <f>(1+_xlfn.XLOOKUP(INT(($A752-1)/12)+1,'ZC Curve'!$B$8:$B$107,'ZC Curve'!W$9:W$108,,0))^(1/12)-1</f>
        <v>#DIV/0!</v>
      </c>
      <c r="E752" s="503">
        <f t="shared" si="56"/>
        <v>1</v>
      </c>
      <c r="F752" s="503" t="e">
        <f t="shared" si="54"/>
        <v>#DIV/0!</v>
      </c>
      <c r="G752" s="503" t="e">
        <f t="shared" si="55"/>
        <v>#DIV/0!</v>
      </c>
      <c r="H752" s="517">
        <f>'Table 4 - Asset Cashflows'!D265+'Table 4 - Asset Cashflows'!E265</f>
        <v>0</v>
      </c>
    </row>
    <row r="753" spans="1:8" x14ac:dyDescent="0.25">
      <c r="A753" s="43">
        <f t="shared" ref="A753:A816" si="57">A752+1</f>
        <v>258</v>
      </c>
      <c r="B753" s="502">
        <f>(1+_xlfn.XLOOKUP(INT(($A753-1)/12)+1,'ZC Curve'!$B$8:$B$107,'ZC Curve'!U$9:U$108,,0))^(1/12)-1</f>
        <v>0</v>
      </c>
      <c r="C753" s="502" t="e">
        <f>(1+_xlfn.XLOOKUP(INT(($A753-1)/12)+1,'ZC Curve'!$B$8:$B$107,'ZC Curve'!V$9:V$108,,0))^(1/12)-1</f>
        <v>#DIV/0!</v>
      </c>
      <c r="D753" s="502" t="e">
        <f>(1+_xlfn.XLOOKUP(INT(($A753-1)/12)+1,'ZC Curve'!$B$8:$B$107,'ZC Curve'!W$9:W$108,,0))^(1/12)-1</f>
        <v>#DIV/0!</v>
      </c>
      <c r="E753" s="503">
        <f t="shared" si="56"/>
        <v>1</v>
      </c>
      <c r="F753" s="503" t="e">
        <f t="shared" ref="F753:F816" si="58">F752/(1+C753)</f>
        <v>#DIV/0!</v>
      </c>
      <c r="G753" s="503" t="e">
        <f t="shared" ref="G753:G816" si="59">G752/(1+D753)</f>
        <v>#DIV/0!</v>
      </c>
      <c r="H753" s="517">
        <f>'Table 4 - Asset Cashflows'!D266+'Table 4 - Asset Cashflows'!E266</f>
        <v>0</v>
      </c>
    </row>
    <row r="754" spans="1:8" x14ac:dyDescent="0.25">
      <c r="A754" s="43">
        <f t="shared" si="57"/>
        <v>259</v>
      </c>
      <c r="B754" s="502">
        <f>(1+_xlfn.XLOOKUP(INT(($A754-1)/12)+1,'ZC Curve'!$B$8:$B$107,'ZC Curve'!U$9:U$108,,0))^(1/12)-1</f>
        <v>0</v>
      </c>
      <c r="C754" s="502" t="e">
        <f>(1+_xlfn.XLOOKUP(INT(($A754-1)/12)+1,'ZC Curve'!$B$8:$B$107,'ZC Curve'!V$9:V$108,,0))^(1/12)-1</f>
        <v>#DIV/0!</v>
      </c>
      <c r="D754" s="502" t="e">
        <f>(1+_xlfn.XLOOKUP(INT(($A754-1)/12)+1,'ZC Curve'!$B$8:$B$107,'ZC Curve'!W$9:W$108,,0))^(1/12)-1</f>
        <v>#DIV/0!</v>
      </c>
      <c r="E754" s="503">
        <f t="shared" ref="E754:E817" si="60">E753/(1+B754)</f>
        <v>1</v>
      </c>
      <c r="F754" s="503" t="e">
        <f t="shared" si="58"/>
        <v>#DIV/0!</v>
      </c>
      <c r="G754" s="503" t="e">
        <f t="shared" si="59"/>
        <v>#DIV/0!</v>
      </c>
      <c r="H754" s="517">
        <f>'Table 4 - Asset Cashflows'!D267+'Table 4 - Asset Cashflows'!E267</f>
        <v>0</v>
      </c>
    </row>
    <row r="755" spans="1:8" x14ac:dyDescent="0.25">
      <c r="A755" s="43">
        <f t="shared" si="57"/>
        <v>260</v>
      </c>
      <c r="B755" s="502">
        <f>(1+_xlfn.XLOOKUP(INT(($A755-1)/12)+1,'ZC Curve'!$B$8:$B$107,'ZC Curve'!U$9:U$108,,0))^(1/12)-1</f>
        <v>0</v>
      </c>
      <c r="C755" s="502" t="e">
        <f>(1+_xlfn.XLOOKUP(INT(($A755-1)/12)+1,'ZC Curve'!$B$8:$B$107,'ZC Curve'!V$9:V$108,,0))^(1/12)-1</f>
        <v>#DIV/0!</v>
      </c>
      <c r="D755" s="502" t="e">
        <f>(1+_xlfn.XLOOKUP(INT(($A755-1)/12)+1,'ZC Curve'!$B$8:$B$107,'ZC Curve'!W$9:W$108,,0))^(1/12)-1</f>
        <v>#DIV/0!</v>
      </c>
      <c r="E755" s="503">
        <f t="shared" si="60"/>
        <v>1</v>
      </c>
      <c r="F755" s="503" t="e">
        <f t="shared" si="58"/>
        <v>#DIV/0!</v>
      </c>
      <c r="G755" s="503" t="e">
        <f t="shared" si="59"/>
        <v>#DIV/0!</v>
      </c>
      <c r="H755" s="517">
        <f>'Table 4 - Asset Cashflows'!D268+'Table 4 - Asset Cashflows'!E268</f>
        <v>0</v>
      </c>
    </row>
    <row r="756" spans="1:8" x14ac:dyDescent="0.25">
      <c r="A756" s="43">
        <f t="shared" si="57"/>
        <v>261</v>
      </c>
      <c r="B756" s="502">
        <f>(1+_xlfn.XLOOKUP(INT(($A756-1)/12)+1,'ZC Curve'!$B$8:$B$107,'ZC Curve'!U$9:U$108,,0))^(1/12)-1</f>
        <v>0</v>
      </c>
      <c r="C756" s="502" t="e">
        <f>(1+_xlfn.XLOOKUP(INT(($A756-1)/12)+1,'ZC Curve'!$B$8:$B$107,'ZC Curve'!V$9:V$108,,0))^(1/12)-1</f>
        <v>#DIV/0!</v>
      </c>
      <c r="D756" s="502" t="e">
        <f>(1+_xlfn.XLOOKUP(INT(($A756-1)/12)+1,'ZC Curve'!$B$8:$B$107,'ZC Curve'!W$9:W$108,,0))^(1/12)-1</f>
        <v>#DIV/0!</v>
      </c>
      <c r="E756" s="503">
        <f t="shared" si="60"/>
        <v>1</v>
      </c>
      <c r="F756" s="503" t="e">
        <f t="shared" si="58"/>
        <v>#DIV/0!</v>
      </c>
      <c r="G756" s="503" t="e">
        <f t="shared" si="59"/>
        <v>#DIV/0!</v>
      </c>
      <c r="H756" s="517">
        <f>'Table 4 - Asset Cashflows'!D269+'Table 4 - Asset Cashflows'!E269</f>
        <v>0</v>
      </c>
    </row>
    <row r="757" spans="1:8" x14ac:dyDescent="0.25">
      <c r="A757" s="43">
        <f t="shared" si="57"/>
        <v>262</v>
      </c>
      <c r="B757" s="502">
        <f>(1+_xlfn.XLOOKUP(INT(($A757-1)/12)+1,'ZC Curve'!$B$8:$B$107,'ZC Curve'!U$9:U$108,,0))^(1/12)-1</f>
        <v>0</v>
      </c>
      <c r="C757" s="502" t="e">
        <f>(1+_xlfn.XLOOKUP(INT(($A757-1)/12)+1,'ZC Curve'!$B$8:$B$107,'ZC Curve'!V$9:V$108,,0))^(1/12)-1</f>
        <v>#DIV/0!</v>
      </c>
      <c r="D757" s="502" t="e">
        <f>(1+_xlfn.XLOOKUP(INT(($A757-1)/12)+1,'ZC Curve'!$B$8:$B$107,'ZC Curve'!W$9:W$108,,0))^(1/12)-1</f>
        <v>#DIV/0!</v>
      </c>
      <c r="E757" s="503">
        <f t="shared" si="60"/>
        <v>1</v>
      </c>
      <c r="F757" s="503" t="e">
        <f t="shared" si="58"/>
        <v>#DIV/0!</v>
      </c>
      <c r="G757" s="503" t="e">
        <f t="shared" si="59"/>
        <v>#DIV/0!</v>
      </c>
      <c r="H757" s="517">
        <f>'Table 4 - Asset Cashflows'!D270+'Table 4 - Asset Cashflows'!E270</f>
        <v>0</v>
      </c>
    </row>
    <row r="758" spans="1:8" x14ac:dyDescent="0.25">
      <c r="A758" s="43">
        <f t="shared" si="57"/>
        <v>263</v>
      </c>
      <c r="B758" s="502">
        <f>(1+_xlfn.XLOOKUP(INT(($A758-1)/12)+1,'ZC Curve'!$B$8:$B$107,'ZC Curve'!U$9:U$108,,0))^(1/12)-1</f>
        <v>0</v>
      </c>
      <c r="C758" s="502" t="e">
        <f>(1+_xlfn.XLOOKUP(INT(($A758-1)/12)+1,'ZC Curve'!$B$8:$B$107,'ZC Curve'!V$9:V$108,,0))^(1/12)-1</f>
        <v>#DIV/0!</v>
      </c>
      <c r="D758" s="502" t="e">
        <f>(1+_xlfn.XLOOKUP(INT(($A758-1)/12)+1,'ZC Curve'!$B$8:$B$107,'ZC Curve'!W$9:W$108,,0))^(1/12)-1</f>
        <v>#DIV/0!</v>
      </c>
      <c r="E758" s="503">
        <f t="shared" si="60"/>
        <v>1</v>
      </c>
      <c r="F758" s="503" t="e">
        <f t="shared" si="58"/>
        <v>#DIV/0!</v>
      </c>
      <c r="G758" s="503" t="e">
        <f t="shared" si="59"/>
        <v>#DIV/0!</v>
      </c>
      <c r="H758" s="517">
        <f>'Table 4 - Asset Cashflows'!D271+'Table 4 - Asset Cashflows'!E271</f>
        <v>0</v>
      </c>
    </row>
    <row r="759" spans="1:8" x14ac:dyDescent="0.25">
      <c r="A759" s="43">
        <f t="shared" si="57"/>
        <v>264</v>
      </c>
      <c r="B759" s="502">
        <f>(1+_xlfn.XLOOKUP(INT(($A759-1)/12)+1,'ZC Curve'!$B$8:$B$107,'ZC Curve'!U$9:U$108,,0))^(1/12)-1</f>
        <v>0</v>
      </c>
      <c r="C759" s="502" t="e">
        <f>(1+_xlfn.XLOOKUP(INT(($A759-1)/12)+1,'ZC Curve'!$B$8:$B$107,'ZC Curve'!V$9:V$108,,0))^(1/12)-1</f>
        <v>#DIV/0!</v>
      </c>
      <c r="D759" s="502" t="e">
        <f>(1+_xlfn.XLOOKUP(INT(($A759-1)/12)+1,'ZC Curve'!$B$8:$B$107,'ZC Curve'!W$9:W$108,,0))^(1/12)-1</f>
        <v>#DIV/0!</v>
      </c>
      <c r="E759" s="503">
        <f t="shared" si="60"/>
        <v>1</v>
      </c>
      <c r="F759" s="503" t="e">
        <f t="shared" si="58"/>
        <v>#DIV/0!</v>
      </c>
      <c r="G759" s="503" t="e">
        <f t="shared" si="59"/>
        <v>#DIV/0!</v>
      </c>
      <c r="H759" s="517">
        <f>'Table 4 - Asset Cashflows'!D272+'Table 4 - Asset Cashflows'!E272</f>
        <v>0</v>
      </c>
    </row>
    <row r="760" spans="1:8" x14ac:dyDescent="0.25">
      <c r="A760" s="43">
        <f t="shared" si="57"/>
        <v>265</v>
      </c>
      <c r="B760" s="502">
        <f>(1+_xlfn.XLOOKUP(INT(($A760-1)/12)+1,'ZC Curve'!$B$8:$B$107,'ZC Curve'!U$9:U$108,,0))^(1/12)-1</f>
        <v>0</v>
      </c>
      <c r="C760" s="502" t="e">
        <f>(1+_xlfn.XLOOKUP(INT(($A760-1)/12)+1,'ZC Curve'!$B$8:$B$107,'ZC Curve'!V$9:V$108,,0))^(1/12)-1</f>
        <v>#DIV/0!</v>
      </c>
      <c r="D760" s="502" t="e">
        <f>(1+_xlfn.XLOOKUP(INT(($A760-1)/12)+1,'ZC Curve'!$B$8:$B$107,'ZC Curve'!W$9:W$108,,0))^(1/12)-1</f>
        <v>#DIV/0!</v>
      </c>
      <c r="E760" s="503">
        <f t="shared" si="60"/>
        <v>1</v>
      </c>
      <c r="F760" s="503" t="e">
        <f t="shared" si="58"/>
        <v>#DIV/0!</v>
      </c>
      <c r="G760" s="503" t="e">
        <f t="shared" si="59"/>
        <v>#DIV/0!</v>
      </c>
      <c r="H760" s="517">
        <f>'Table 4 - Asset Cashflows'!D273+'Table 4 - Asset Cashflows'!E273</f>
        <v>0</v>
      </c>
    </row>
    <row r="761" spans="1:8" x14ac:dyDescent="0.25">
      <c r="A761" s="43">
        <f t="shared" si="57"/>
        <v>266</v>
      </c>
      <c r="B761" s="502">
        <f>(1+_xlfn.XLOOKUP(INT(($A761-1)/12)+1,'ZC Curve'!$B$8:$B$107,'ZC Curve'!U$9:U$108,,0))^(1/12)-1</f>
        <v>0</v>
      </c>
      <c r="C761" s="502" t="e">
        <f>(1+_xlfn.XLOOKUP(INT(($A761-1)/12)+1,'ZC Curve'!$B$8:$B$107,'ZC Curve'!V$9:V$108,,0))^(1/12)-1</f>
        <v>#DIV/0!</v>
      </c>
      <c r="D761" s="502" t="e">
        <f>(1+_xlfn.XLOOKUP(INT(($A761-1)/12)+1,'ZC Curve'!$B$8:$B$107,'ZC Curve'!W$9:W$108,,0))^(1/12)-1</f>
        <v>#DIV/0!</v>
      </c>
      <c r="E761" s="503">
        <f t="shared" si="60"/>
        <v>1</v>
      </c>
      <c r="F761" s="503" t="e">
        <f t="shared" si="58"/>
        <v>#DIV/0!</v>
      </c>
      <c r="G761" s="503" t="e">
        <f t="shared" si="59"/>
        <v>#DIV/0!</v>
      </c>
      <c r="H761" s="517">
        <f>'Table 4 - Asset Cashflows'!D274+'Table 4 - Asset Cashflows'!E274</f>
        <v>0</v>
      </c>
    </row>
    <row r="762" spans="1:8" x14ac:dyDescent="0.25">
      <c r="A762" s="43">
        <f t="shared" si="57"/>
        <v>267</v>
      </c>
      <c r="B762" s="502">
        <f>(1+_xlfn.XLOOKUP(INT(($A762-1)/12)+1,'ZC Curve'!$B$8:$B$107,'ZC Curve'!U$9:U$108,,0))^(1/12)-1</f>
        <v>0</v>
      </c>
      <c r="C762" s="502" t="e">
        <f>(1+_xlfn.XLOOKUP(INT(($A762-1)/12)+1,'ZC Curve'!$B$8:$B$107,'ZC Curve'!V$9:V$108,,0))^(1/12)-1</f>
        <v>#DIV/0!</v>
      </c>
      <c r="D762" s="502" t="e">
        <f>(1+_xlfn.XLOOKUP(INT(($A762-1)/12)+1,'ZC Curve'!$B$8:$B$107,'ZC Curve'!W$9:W$108,,0))^(1/12)-1</f>
        <v>#DIV/0!</v>
      </c>
      <c r="E762" s="503">
        <f t="shared" si="60"/>
        <v>1</v>
      </c>
      <c r="F762" s="503" t="e">
        <f t="shared" si="58"/>
        <v>#DIV/0!</v>
      </c>
      <c r="G762" s="503" t="e">
        <f t="shared" si="59"/>
        <v>#DIV/0!</v>
      </c>
      <c r="H762" s="517">
        <f>'Table 4 - Asset Cashflows'!D275+'Table 4 - Asset Cashflows'!E275</f>
        <v>0</v>
      </c>
    </row>
    <row r="763" spans="1:8" x14ac:dyDescent="0.25">
      <c r="A763" s="43">
        <f t="shared" si="57"/>
        <v>268</v>
      </c>
      <c r="B763" s="502">
        <f>(1+_xlfn.XLOOKUP(INT(($A763-1)/12)+1,'ZC Curve'!$B$8:$B$107,'ZC Curve'!U$9:U$108,,0))^(1/12)-1</f>
        <v>0</v>
      </c>
      <c r="C763" s="502" t="e">
        <f>(1+_xlfn.XLOOKUP(INT(($A763-1)/12)+1,'ZC Curve'!$B$8:$B$107,'ZC Curve'!V$9:V$108,,0))^(1/12)-1</f>
        <v>#DIV/0!</v>
      </c>
      <c r="D763" s="502" t="e">
        <f>(1+_xlfn.XLOOKUP(INT(($A763-1)/12)+1,'ZC Curve'!$B$8:$B$107,'ZC Curve'!W$9:W$108,,0))^(1/12)-1</f>
        <v>#DIV/0!</v>
      </c>
      <c r="E763" s="503">
        <f t="shared" si="60"/>
        <v>1</v>
      </c>
      <c r="F763" s="503" t="e">
        <f t="shared" si="58"/>
        <v>#DIV/0!</v>
      </c>
      <c r="G763" s="503" t="e">
        <f t="shared" si="59"/>
        <v>#DIV/0!</v>
      </c>
      <c r="H763" s="517">
        <f>'Table 4 - Asset Cashflows'!D276+'Table 4 - Asset Cashflows'!E276</f>
        <v>0</v>
      </c>
    </row>
    <row r="764" spans="1:8" x14ac:dyDescent="0.25">
      <c r="A764" s="43">
        <f t="shared" si="57"/>
        <v>269</v>
      </c>
      <c r="B764" s="502">
        <f>(1+_xlfn.XLOOKUP(INT(($A764-1)/12)+1,'ZC Curve'!$B$8:$B$107,'ZC Curve'!U$9:U$108,,0))^(1/12)-1</f>
        <v>0</v>
      </c>
      <c r="C764" s="502" t="e">
        <f>(1+_xlfn.XLOOKUP(INT(($A764-1)/12)+1,'ZC Curve'!$B$8:$B$107,'ZC Curve'!V$9:V$108,,0))^(1/12)-1</f>
        <v>#DIV/0!</v>
      </c>
      <c r="D764" s="502" t="e">
        <f>(1+_xlfn.XLOOKUP(INT(($A764-1)/12)+1,'ZC Curve'!$B$8:$B$107,'ZC Curve'!W$9:W$108,,0))^(1/12)-1</f>
        <v>#DIV/0!</v>
      </c>
      <c r="E764" s="503">
        <f t="shared" si="60"/>
        <v>1</v>
      </c>
      <c r="F764" s="503" t="e">
        <f t="shared" si="58"/>
        <v>#DIV/0!</v>
      </c>
      <c r="G764" s="503" t="e">
        <f t="shared" si="59"/>
        <v>#DIV/0!</v>
      </c>
      <c r="H764" s="517">
        <f>'Table 4 - Asset Cashflows'!D277+'Table 4 - Asset Cashflows'!E277</f>
        <v>0</v>
      </c>
    </row>
    <row r="765" spans="1:8" x14ac:dyDescent="0.25">
      <c r="A765" s="43">
        <f t="shared" si="57"/>
        <v>270</v>
      </c>
      <c r="B765" s="502">
        <f>(1+_xlfn.XLOOKUP(INT(($A765-1)/12)+1,'ZC Curve'!$B$8:$B$107,'ZC Curve'!U$9:U$108,,0))^(1/12)-1</f>
        <v>0</v>
      </c>
      <c r="C765" s="502" t="e">
        <f>(1+_xlfn.XLOOKUP(INT(($A765-1)/12)+1,'ZC Curve'!$B$8:$B$107,'ZC Curve'!V$9:V$108,,0))^(1/12)-1</f>
        <v>#DIV/0!</v>
      </c>
      <c r="D765" s="502" t="e">
        <f>(1+_xlfn.XLOOKUP(INT(($A765-1)/12)+1,'ZC Curve'!$B$8:$B$107,'ZC Curve'!W$9:W$108,,0))^(1/12)-1</f>
        <v>#DIV/0!</v>
      </c>
      <c r="E765" s="503">
        <f t="shared" si="60"/>
        <v>1</v>
      </c>
      <c r="F765" s="503" t="e">
        <f t="shared" si="58"/>
        <v>#DIV/0!</v>
      </c>
      <c r="G765" s="503" t="e">
        <f t="shared" si="59"/>
        <v>#DIV/0!</v>
      </c>
      <c r="H765" s="517">
        <f>'Table 4 - Asset Cashflows'!D278+'Table 4 - Asset Cashflows'!E278</f>
        <v>0</v>
      </c>
    </row>
    <row r="766" spans="1:8" x14ac:dyDescent="0.25">
      <c r="A766" s="43">
        <f t="shared" si="57"/>
        <v>271</v>
      </c>
      <c r="B766" s="502">
        <f>(1+_xlfn.XLOOKUP(INT(($A766-1)/12)+1,'ZC Curve'!$B$8:$B$107,'ZC Curve'!U$9:U$108,,0))^(1/12)-1</f>
        <v>0</v>
      </c>
      <c r="C766" s="502" t="e">
        <f>(1+_xlfn.XLOOKUP(INT(($A766-1)/12)+1,'ZC Curve'!$B$8:$B$107,'ZC Curve'!V$9:V$108,,0))^(1/12)-1</f>
        <v>#DIV/0!</v>
      </c>
      <c r="D766" s="502" t="e">
        <f>(1+_xlfn.XLOOKUP(INT(($A766-1)/12)+1,'ZC Curve'!$B$8:$B$107,'ZC Curve'!W$9:W$108,,0))^(1/12)-1</f>
        <v>#DIV/0!</v>
      </c>
      <c r="E766" s="503">
        <f t="shared" si="60"/>
        <v>1</v>
      </c>
      <c r="F766" s="503" t="e">
        <f t="shared" si="58"/>
        <v>#DIV/0!</v>
      </c>
      <c r="G766" s="503" t="e">
        <f t="shared" si="59"/>
        <v>#DIV/0!</v>
      </c>
      <c r="H766" s="517">
        <f>'Table 4 - Asset Cashflows'!D279+'Table 4 - Asset Cashflows'!E279</f>
        <v>0</v>
      </c>
    </row>
    <row r="767" spans="1:8" x14ac:dyDescent="0.25">
      <c r="A767" s="43">
        <f t="shared" si="57"/>
        <v>272</v>
      </c>
      <c r="B767" s="502">
        <f>(1+_xlfn.XLOOKUP(INT(($A767-1)/12)+1,'ZC Curve'!$B$8:$B$107,'ZC Curve'!U$9:U$108,,0))^(1/12)-1</f>
        <v>0</v>
      </c>
      <c r="C767" s="502" t="e">
        <f>(1+_xlfn.XLOOKUP(INT(($A767-1)/12)+1,'ZC Curve'!$B$8:$B$107,'ZC Curve'!V$9:V$108,,0))^(1/12)-1</f>
        <v>#DIV/0!</v>
      </c>
      <c r="D767" s="502" t="e">
        <f>(1+_xlfn.XLOOKUP(INT(($A767-1)/12)+1,'ZC Curve'!$B$8:$B$107,'ZC Curve'!W$9:W$108,,0))^(1/12)-1</f>
        <v>#DIV/0!</v>
      </c>
      <c r="E767" s="503">
        <f t="shared" si="60"/>
        <v>1</v>
      </c>
      <c r="F767" s="503" t="e">
        <f t="shared" si="58"/>
        <v>#DIV/0!</v>
      </c>
      <c r="G767" s="503" t="e">
        <f t="shared" si="59"/>
        <v>#DIV/0!</v>
      </c>
      <c r="H767" s="517">
        <f>'Table 4 - Asset Cashflows'!D280+'Table 4 - Asset Cashflows'!E280</f>
        <v>0</v>
      </c>
    </row>
    <row r="768" spans="1:8" x14ac:dyDescent="0.25">
      <c r="A768" s="43">
        <f t="shared" si="57"/>
        <v>273</v>
      </c>
      <c r="B768" s="502">
        <f>(1+_xlfn.XLOOKUP(INT(($A768-1)/12)+1,'ZC Curve'!$B$8:$B$107,'ZC Curve'!U$9:U$108,,0))^(1/12)-1</f>
        <v>0</v>
      </c>
      <c r="C768" s="502" t="e">
        <f>(1+_xlfn.XLOOKUP(INT(($A768-1)/12)+1,'ZC Curve'!$B$8:$B$107,'ZC Curve'!V$9:V$108,,0))^(1/12)-1</f>
        <v>#DIV/0!</v>
      </c>
      <c r="D768" s="502" t="e">
        <f>(1+_xlfn.XLOOKUP(INT(($A768-1)/12)+1,'ZC Curve'!$B$8:$B$107,'ZC Curve'!W$9:W$108,,0))^(1/12)-1</f>
        <v>#DIV/0!</v>
      </c>
      <c r="E768" s="503">
        <f t="shared" si="60"/>
        <v>1</v>
      </c>
      <c r="F768" s="503" t="e">
        <f t="shared" si="58"/>
        <v>#DIV/0!</v>
      </c>
      <c r="G768" s="503" t="e">
        <f t="shared" si="59"/>
        <v>#DIV/0!</v>
      </c>
      <c r="H768" s="517">
        <f>'Table 4 - Asset Cashflows'!D281+'Table 4 - Asset Cashflows'!E281</f>
        <v>0</v>
      </c>
    </row>
    <row r="769" spans="1:8" x14ac:dyDescent="0.25">
      <c r="A769" s="43">
        <f t="shared" si="57"/>
        <v>274</v>
      </c>
      <c r="B769" s="502">
        <f>(1+_xlfn.XLOOKUP(INT(($A769-1)/12)+1,'ZC Curve'!$B$8:$B$107,'ZC Curve'!U$9:U$108,,0))^(1/12)-1</f>
        <v>0</v>
      </c>
      <c r="C769" s="502" t="e">
        <f>(1+_xlfn.XLOOKUP(INT(($A769-1)/12)+1,'ZC Curve'!$B$8:$B$107,'ZC Curve'!V$9:V$108,,0))^(1/12)-1</f>
        <v>#DIV/0!</v>
      </c>
      <c r="D769" s="502" t="e">
        <f>(1+_xlfn.XLOOKUP(INT(($A769-1)/12)+1,'ZC Curve'!$B$8:$B$107,'ZC Curve'!W$9:W$108,,0))^(1/12)-1</f>
        <v>#DIV/0!</v>
      </c>
      <c r="E769" s="503">
        <f t="shared" si="60"/>
        <v>1</v>
      </c>
      <c r="F769" s="503" t="e">
        <f t="shared" si="58"/>
        <v>#DIV/0!</v>
      </c>
      <c r="G769" s="503" t="e">
        <f t="shared" si="59"/>
        <v>#DIV/0!</v>
      </c>
      <c r="H769" s="517">
        <f>'Table 4 - Asset Cashflows'!D282+'Table 4 - Asset Cashflows'!E282</f>
        <v>0</v>
      </c>
    </row>
    <row r="770" spans="1:8" x14ac:dyDescent="0.25">
      <c r="A770" s="43">
        <f t="shared" si="57"/>
        <v>275</v>
      </c>
      <c r="B770" s="502">
        <f>(1+_xlfn.XLOOKUP(INT(($A770-1)/12)+1,'ZC Curve'!$B$8:$B$107,'ZC Curve'!U$9:U$108,,0))^(1/12)-1</f>
        <v>0</v>
      </c>
      <c r="C770" s="502" t="e">
        <f>(1+_xlfn.XLOOKUP(INT(($A770-1)/12)+1,'ZC Curve'!$B$8:$B$107,'ZC Curve'!V$9:V$108,,0))^(1/12)-1</f>
        <v>#DIV/0!</v>
      </c>
      <c r="D770" s="502" t="e">
        <f>(1+_xlfn.XLOOKUP(INT(($A770-1)/12)+1,'ZC Curve'!$B$8:$B$107,'ZC Curve'!W$9:W$108,,0))^(1/12)-1</f>
        <v>#DIV/0!</v>
      </c>
      <c r="E770" s="503">
        <f t="shared" si="60"/>
        <v>1</v>
      </c>
      <c r="F770" s="503" t="e">
        <f t="shared" si="58"/>
        <v>#DIV/0!</v>
      </c>
      <c r="G770" s="503" t="e">
        <f t="shared" si="59"/>
        <v>#DIV/0!</v>
      </c>
      <c r="H770" s="517">
        <f>'Table 4 - Asset Cashflows'!D283+'Table 4 - Asset Cashflows'!E283</f>
        <v>0</v>
      </c>
    </row>
    <row r="771" spans="1:8" x14ac:dyDescent="0.25">
      <c r="A771" s="43">
        <f t="shared" si="57"/>
        <v>276</v>
      </c>
      <c r="B771" s="502">
        <f>(1+_xlfn.XLOOKUP(INT(($A771-1)/12)+1,'ZC Curve'!$B$8:$B$107,'ZC Curve'!U$9:U$108,,0))^(1/12)-1</f>
        <v>0</v>
      </c>
      <c r="C771" s="502" t="e">
        <f>(1+_xlfn.XLOOKUP(INT(($A771-1)/12)+1,'ZC Curve'!$B$8:$B$107,'ZC Curve'!V$9:V$108,,0))^(1/12)-1</f>
        <v>#DIV/0!</v>
      </c>
      <c r="D771" s="502" t="e">
        <f>(1+_xlfn.XLOOKUP(INT(($A771-1)/12)+1,'ZC Curve'!$B$8:$B$107,'ZC Curve'!W$9:W$108,,0))^(1/12)-1</f>
        <v>#DIV/0!</v>
      </c>
      <c r="E771" s="503">
        <f t="shared" si="60"/>
        <v>1</v>
      </c>
      <c r="F771" s="503" t="e">
        <f t="shared" si="58"/>
        <v>#DIV/0!</v>
      </c>
      <c r="G771" s="503" t="e">
        <f t="shared" si="59"/>
        <v>#DIV/0!</v>
      </c>
      <c r="H771" s="517">
        <f>'Table 4 - Asset Cashflows'!D284+'Table 4 - Asset Cashflows'!E284</f>
        <v>0</v>
      </c>
    </row>
    <row r="772" spans="1:8" x14ac:dyDescent="0.25">
      <c r="A772" s="43">
        <f t="shared" si="57"/>
        <v>277</v>
      </c>
      <c r="B772" s="502">
        <f>(1+_xlfn.XLOOKUP(INT(($A772-1)/12)+1,'ZC Curve'!$B$8:$B$107,'ZC Curve'!U$9:U$108,,0))^(1/12)-1</f>
        <v>0</v>
      </c>
      <c r="C772" s="502" t="e">
        <f>(1+_xlfn.XLOOKUP(INT(($A772-1)/12)+1,'ZC Curve'!$B$8:$B$107,'ZC Curve'!V$9:V$108,,0))^(1/12)-1</f>
        <v>#DIV/0!</v>
      </c>
      <c r="D772" s="502" t="e">
        <f>(1+_xlfn.XLOOKUP(INT(($A772-1)/12)+1,'ZC Curve'!$B$8:$B$107,'ZC Curve'!W$9:W$108,,0))^(1/12)-1</f>
        <v>#DIV/0!</v>
      </c>
      <c r="E772" s="503">
        <f t="shared" si="60"/>
        <v>1</v>
      </c>
      <c r="F772" s="503" t="e">
        <f t="shared" si="58"/>
        <v>#DIV/0!</v>
      </c>
      <c r="G772" s="503" t="e">
        <f t="shared" si="59"/>
        <v>#DIV/0!</v>
      </c>
      <c r="H772" s="517">
        <f>'Table 4 - Asset Cashflows'!D285+'Table 4 - Asset Cashflows'!E285</f>
        <v>0</v>
      </c>
    </row>
    <row r="773" spans="1:8" x14ac:dyDescent="0.25">
      <c r="A773" s="43">
        <f t="shared" si="57"/>
        <v>278</v>
      </c>
      <c r="B773" s="502">
        <f>(1+_xlfn.XLOOKUP(INT(($A773-1)/12)+1,'ZC Curve'!$B$8:$B$107,'ZC Curve'!U$9:U$108,,0))^(1/12)-1</f>
        <v>0</v>
      </c>
      <c r="C773" s="502" t="e">
        <f>(1+_xlfn.XLOOKUP(INT(($A773-1)/12)+1,'ZC Curve'!$B$8:$B$107,'ZC Curve'!V$9:V$108,,0))^(1/12)-1</f>
        <v>#DIV/0!</v>
      </c>
      <c r="D773" s="502" t="e">
        <f>(1+_xlfn.XLOOKUP(INT(($A773-1)/12)+1,'ZC Curve'!$B$8:$B$107,'ZC Curve'!W$9:W$108,,0))^(1/12)-1</f>
        <v>#DIV/0!</v>
      </c>
      <c r="E773" s="503">
        <f t="shared" si="60"/>
        <v>1</v>
      </c>
      <c r="F773" s="503" t="e">
        <f t="shared" si="58"/>
        <v>#DIV/0!</v>
      </c>
      <c r="G773" s="503" t="e">
        <f t="shared" si="59"/>
        <v>#DIV/0!</v>
      </c>
      <c r="H773" s="517">
        <f>'Table 4 - Asset Cashflows'!D286+'Table 4 - Asset Cashflows'!E286</f>
        <v>0</v>
      </c>
    </row>
    <row r="774" spans="1:8" x14ac:dyDescent="0.25">
      <c r="A774" s="43">
        <f t="shared" si="57"/>
        <v>279</v>
      </c>
      <c r="B774" s="502">
        <f>(1+_xlfn.XLOOKUP(INT(($A774-1)/12)+1,'ZC Curve'!$B$8:$B$107,'ZC Curve'!U$9:U$108,,0))^(1/12)-1</f>
        <v>0</v>
      </c>
      <c r="C774" s="502" t="e">
        <f>(1+_xlfn.XLOOKUP(INT(($A774-1)/12)+1,'ZC Curve'!$B$8:$B$107,'ZC Curve'!V$9:V$108,,0))^(1/12)-1</f>
        <v>#DIV/0!</v>
      </c>
      <c r="D774" s="502" t="e">
        <f>(1+_xlfn.XLOOKUP(INT(($A774-1)/12)+1,'ZC Curve'!$B$8:$B$107,'ZC Curve'!W$9:W$108,,0))^(1/12)-1</f>
        <v>#DIV/0!</v>
      </c>
      <c r="E774" s="503">
        <f t="shared" si="60"/>
        <v>1</v>
      </c>
      <c r="F774" s="503" t="e">
        <f t="shared" si="58"/>
        <v>#DIV/0!</v>
      </c>
      <c r="G774" s="503" t="e">
        <f t="shared" si="59"/>
        <v>#DIV/0!</v>
      </c>
      <c r="H774" s="517">
        <f>'Table 4 - Asset Cashflows'!D287+'Table 4 - Asset Cashflows'!E287</f>
        <v>0</v>
      </c>
    </row>
    <row r="775" spans="1:8" x14ac:dyDescent="0.25">
      <c r="A775" s="43">
        <f t="shared" si="57"/>
        <v>280</v>
      </c>
      <c r="B775" s="502">
        <f>(1+_xlfn.XLOOKUP(INT(($A775-1)/12)+1,'ZC Curve'!$B$8:$B$107,'ZC Curve'!U$9:U$108,,0))^(1/12)-1</f>
        <v>0</v>
      </c>
      <c r="C775" s="502" t="e">
        <f>(1+_xlfn.XLOOKUP(INT(($A775-1)/12)+1,'ZC Curve'!$B$8:$B$107,'ZC Curve'!V$9:V$108,,0))^(1/12)-1</f>
        <v>#DIV/0!</v>
      </c>
      <c r="D775" s="502" t="e">
        <f>(1+_xlfn.XLOOKUP(INT(($A775-1)/12)+1,'ZC Curve'!$B$8:$B$107,'ZC Curve'!W$9:W$108,,0))^(1/12)-1</f>
        <v>#DIV/0!</v>
      </c>
      <c r="E775" s="503">
        <f t="shared" si="60"/>
        <v>1</v>
      </c>
      <c r="F775" s="503" t="e">
        <f t="shared" si="58"/>
        <v>#DIV/0!</v>
      </c>
      <c r="G775" s="503" t="e">
        <f t="shared" si="59"/>
        <v>#DIV/0!</v>
      </c>
      <c r="H775" s="517">
        <f>'Table 4 - Asset Cashflows'!D288+'Table 4 - Asset Cashflows'!E288</f>
        <v>0</v>
      </c>
    </row>
    <row r="776" spans="1:8" x14ac:dyDescent="0.25">
      <c r="A776" s="43">
        <f t="shared" si="57"/>
        <v>281</v>
      </c>
      <c r="B776" s="502">
        <f>(1+_xlfn.XLOOKUP(INT(($A776-1)/12)+1,'ZC Curve'!$B$8:$B$107,'ZC Curve'!U$9:U$108,,0))^(1/12)-1</f>
        <v>0</v>
      </c>
      <c r="C776" s="502" t="e">
        <f>(1+_xlfn.XLOOKUP(INT(($A776-1)/12)+1,'ZC Curve'!$B$8:$B$107,'ZC Curve'!V$9:V$108,,0))^(1/12)-1</f>
        <v>#DIV/0!</v>
      </c>
      <c r="D776" s="502" t="e">
        <f>(1+_xlfn.XLOOKUP(INT(($A776-1)/12)+1,'ZC Curve'!$B$8:$B$107,'ZC Curve'!W$9:W$108,,0))^(1/12)-1</f>
        <v>#DIV/0!</v>
      </c>
      <c r="E776" s="503">
        <f t="shared" si="60"/>
        <v>1</v>
      </c>
      <c r="F776" s="503" t="e">
        <f t="shared" si="58"/>
        <v>#DIV/0!</v>
      </c>
      <c r="G776" s="503" t="e">
        <f t="shared" si="59"/>
        <v>#DIV/0!</v>
      </c>
      <c r="H776" s="517">
        <f>'Table 4 - Asset Cashflows'!D289+'Table 4 - Asset Cashflows'!E289</f>
        <v>0</v>
      </c>
    </row>
    <row r="777" spans="1:8" x14ac:dyDescent="0.25">
      <c r="A777" s="43">
        <f t="shared" si="57"/>
        <v>282</v>
      </c>
      <c r="B777" s="502">
        <f>(1+_xlfn.XLOOKUP(INT(($A777-1)/12)+1,'ZC Curve'!$B$8:$B$107,'ZC Curve'!U$9:U$108,,0))^(1/12)-1</f>
        <v>0</v>
      </c>
      <c r="C777" s="502" t="e">
        <f>(1+_xlfn.XLOOKUP(INT(($A777-1)/12)+1,'ZC Curve'!$B$8:$B$107,'ZC Curve'!V$9:V$108,,0))^(1/12)-1</f>
        <v>#DIV/0!</v>
      </c>
      <c r="D777" s="502" t="e">
        <f>(1+_xlfn.XLOOKUP(INT(($A777-1)/12)+1,'ZC Curve'!$B$8:$B$107,'ZC Curve'!W$9:W$108,,0))^(1/12)-1</f>
        <v>#DIV/0!</v>
      </c>
      <c r="E777" s="503">
        <f t="shared" si="60"/>
        <v>1</v>
      </c>
      <c r="F777" s="503" t="e">
        <f t="shared" si="58"/>
        <v>#DIV/0!</v>
      </c>
      <c r="G777" s="503" t="e">
        <f t="shared" si="59"/>
        <v>#DIV/0!</v>
      </c>
      <c r="H777" s="517">
        <f>'Table 4 - Asset Cashflows'!D290+'Table 4 - Asset Cashflows'!E290</f>
        <v>0</v>
      </c>
    </row>
    <row r="778" spans="1:8" x14ac:dyDescent="0.25">
      <c r="A778" s="43">
        <f t="shared" si="57"/>
        <v>283</v>
      </c>
      <c r="B778" s="502">
        <f>(1+_xlfn.XLOOKUP(INT(($A778-1)/12)+1,'ZC Curve'!$B$8:$B$107,'ZC Curve'!U$9:U$108,,0))^(1/12)-1</f>
        <v>0</v>
      </c>
      <c r="C778" s="502" t="e">
        <f>(1+_xlfn.XLOOKUP(INT(($A778-1)/12)+1,'ZC Curve'!$B$8:$B$107,'ZC Curve'!V$9:V$108,,0))^(1/12)-1</f>
        <v>#DIV/0!</v>
      </c>
      <c r="D778" s="502" t="e">
        <f>(1+_xlfn.XLOOKUP(INT(($A778-1)/12)+1,'ZC Curve'!$B$8:$B$107,'ZC Curve'!W$9:W$108,,0))^(1/12)-1</f>
        <v>#DIV/0!</v>
      </c>
      <c r="E778" s="503">
        <f t="shared" si="60"/>
        <v>1</v>
      </c>
      <c r="F778" s="503" t="e">
        <f t="shared" si="58"/>
        <v>#DIV/0!</v>
      </c>
      <c r="G778" s="503" t="e">
        <f t="shared" si="59"/>
        <v>#DIV/0!</v>
      </c>
      <c r="H778" s="517">
        <f>'Table 4 - Asset Cashflows'!D291+'Table 4 - Asset Cashflows'!E291</f>
        <v>0</v>
      </c>
    </row>
    <row r="779" spans="1:8" x14ac:dyDescent="0.25">
      <c r="A779" s="43">
        <f t="shared" si="57"/>
        <v>284</v>
      </c>
      <c r="B779" s="502">
        <f>(1+_xlfn.XLOOKUP(INT(($A779-1)/12)+1,'ZC Curve'!$B$8:$B$107,'ZC Curve'!U$9:U$108,,0))^(1/12)-1</f>
        <v>0</v>
      </c>
      <c r="C779" s="502" t="e">
        <f>(1+_xlfn.XLOOKUP(INT(($A779-1)/12)+1,'ZC Curve'!$B$8:$B$107,'ZC Curve'!V$9:V$108,,0))^(1/12)-1</f>
        <v>#DIV/0!</v>
      </c>
      <c r="D779" s="502" t="e">
        <f>(1+_xlfn.XLOOKUP(INT(($A779-1)/12)+1,'ZC Curve'!$B$8:$B$107,'ZC Curve'!W$9:W$108,,0))^(1/12)-1</f>
        <v>#DIV/0!</v>
      </c>
      <c r="E779" s="503">
        <f t="shared" si="60"/>
        <v>1</v>
      </c>
      <c r="F779" s="503" t="e">
        <f t="shared" si="58"/>
        <v>#DIV/0!</v>
      </c>
      <c r="G779" s="503" t="e">
        <f t="shared" si="59"/>
        <v>#DIV/0!</v>
      </c>
      <c r="H779" s="517">
        <f>'Table 4 - Asset Cashflows'!D292+'Table 4 - Asset Cashflows'!E292</f>
        <v>0</v>
      </c>
    </row>
    <row r="780" spans="1:8" x14ac:dyDescent="0.25">
      <c r="A780" s="43">
        <f t="shared" si="57"/>
        <v>285</v>
      </c>
      <c r="B780" s="502">
        <f>(1+_xlfn.XLOOKUP(INT(($A780-1)/12)+1,'ZC Curve'!$B$8:$B$107,'ZC Curve'!U$9:U$108,,0))^(1/12)-1</f>
        <v>0</v>
      </c>
      <c r="C780" s="502" t="e">
        <f>(1+_xlfn.XLOOKUP(INT(($A780-1)/12)+1,'ZC Curve'!$B$8:$B$107,'ZC Curve'!V$9:V$108,,0))^(1/12)-1</f>
        <v>#DIV/0!</v>
      </c>
      <c r="D780" s="502" t="e">
        <f>(1+_xlfn.XLOOKUP(INT(($A780-1)/12)+1,'ZC Curve'!$B$8:$B$107,'ZC Curve'!W$9:W$108,,0))^(1/12)-1</f>
        <v>#DIV/0!</v>
      </c>
      <c r="E780" s="503">
        <f t="shared" si="60"/>
        <v>1</v>
      </c>
      <c r="F780" s="503" t="e">
        <f t="shared" si="58"/>
        <v>#DIV/0!</v>
      </c>
      <c r="G780" s="503" t="e">
        <f t="shared" si="59"/>
        <v>#DIV/0!</v>
      </c>
      <c r="H780" s="517">
        <f>'Table 4 - Asset Cashflows'!D293+'Table 4 - Asset Cashflows'!E293</f>
        <v>0</v>
      </c>
    </row>
    <row r="781" spans="1:8" x14ac:dyDescent="0.25">
      <c r="A781" s="43">
        <f t="shared" si="57"/>
        <v>286</v>
      </c>
      <c r="B781" s="502">
        <f>(1+_xlfn.XLOOKUP(INT(($A781-1)/12)+1,'ZC Curve'!$B$8:$B$107,'ZC Curve'!U$9:U$108,,0))^(1/12)-1</f>
        <v>0</v>
      </c>
      <c r="C781" s="502" t="e">
        <f>(1+_xlfn.XLOOKUP(INT(($A781-1)/12)+1,'ZC Curve'!$B$8:$B$107,'ZC Curve'!V$9:V$108,,0))^(1/12)-1</f>
        <v>#DIV/0!</v>
      </c>
      <c r="D781" s="502" t="e">
        <f>(1+_xlfn.XLOOKUP(INT(($A781-1)/12)+1,'ZC Curve'!$B$8:$B$107,'ZC Curve'!W$9:W$108,,0))^(1/12)-1</f>
        <v>#DIV/0!</v>
      </c>
      <c r="E781" s="503">
        <f t="shared" si="60"/>
        <v>1</v>
      </c>
      <c r="F781" s="503" t="e">
        <f t="shared" si="58"/>
        <v>#DIV/0!</v>
      </c>
      <c r="G781" s="503" t="e">
        <f t="shared" si="59"/>
        <v>#DIV/0!</v>
      </c>
      <c r="H781" s="517">
        <f>'Table 4 - Asset Cashflows'!D294+'Table 4 - Asset Cashflows'!E294</f>
        <v>0</v>
      </c>
    </row>
    <row r="782" spans="1:8" x14ac:dyDescent="0.25">
      <c r="A782" s="43">
        <f t="shared" si="57"/>
        <v>287</v>
      </c>
      <c r="B782" s="502">
        <f>(1+_xlfn.XLOOKUP(INT(($A782-1)/12)+1,'ZC Curve'!$B$8:$B$107,'ZC Curve'!U$9:U$108,,0))^(1/12)-1</f>
        <v>0</v>
      </c>
      <c r="C782" s="502" t="e">
        <f>(1+_xlfn.XLOOKUP(INT(($A782-1)/12)+1,'ZC Curve'!$B$8:$B$107,'ZC Curve'!V$9:V$108,,0))^(1/12)-1</f>
        <v>#DIV/0!</v>
      </c>
      <c r="D782" s="502" t="e">
        <f>(1+_xlfn.XLOOKUP(INT(($A782-1)/12)+1,'ZC Curve'!$B$8:$B$107,'ZC Curve'!W$9:W$108,,0))^(1/12)-1</f>
        <v>#DIV/0!</v>
      </c>
      <c r="E782" s="503">
        <f t="shared" si="60"/>
        <v>1</v>
      </c>
      <c r="F782" s="503" t="e">
        <f t="shared" si="58"/>
        <v>#DIV/0!</v>
      </c>
      <c r="G782" s="503" t="e">
        <f t="shared" si="59"/>
        <v>#DIV/0!</v>
      </c>
      <c r="H782" s="517">
        <f>'Table 4 - Asset Cashflows'!D295+'Table 4 - Asset Cashflows'!E295</f>
        <v>0</v>
      </c>
    </row>
    <row r="783" spans="1:8" x14ac:dyDescent="0.25">
      <c r="A783" s="43">
        <f t="shared" si="57"/>
        <v>288</v>
      </c>
      <c r="B783" s="502">
        <f>(1+_xlfn.XLOOKUP(INT(($A783-1)/12)+1,'ZC Curve'!$B$8:$B$107,'ZC Curve'!U$9:U$108,,0))^(1/12)-1</f>
        <v>0</v>
      </c>
      <c r="C783" s="502" t="e">
        <f>(1+_xlfn.XLOOKUP(INT(($A783-1)/12)+1,'ZC Curve'!$B$8:$B$107,'ZC Curve'!V$9:V$108,,0))^(1/12)-1</f>
        <v>#DIV/0!</v>
      </c>
      <c r="D783" s="502" t="e">
        <f>(1+_xlfn.XLOOKUP(INT(($A783-1)/12)+1,'ZC Curve'!$B$8:$B$107,'ZC Curve'!W$9:W$108,,0))^(1/12)-1</f>
        <v>#DIV/0!</v>
      </c>
      <c r="E783" s="503">
        <f t="shared" si="60"/>
        <v>1</v>
      </c>
      <c r="F783" s="503" t="e">
        <f t="shared" si="58"/>
        <v>#DIV/0!</v>
      </c>
      <c r="G783" s="503" t="e">
        <f t="shared" si="59"/>
        <v>#DIV/0!</v>
      </c>
      <c r="H783" s="517">
        <f>'Table 4 - Asset Cashflows'!D296+'Table 4 - Asset Cashflows'!E296</f>
        <v>0</v>
      </c>
    </row>
    <row r="784" spans="1:8" x14ac:dyDescent="0.25">
      <c r="A784" s="43">
        <f t="shared" si="57"/>
        <v>289</v>
      </c>
      <c r="B784" s="502">
        <f>(1+_xlfn.XLOOKUP(INT(($A784-1)/12)+1,'ZC Curve'!$B$8:$B$107,'ZC Curve'!U$9:U$108,,0))^(1/12)-1</f>
        <v>0</v>
      </c>
      <c r="C784" s="502" t="e">
        <f>(1+_xlfn.XLOOKUP(INT(($A784-1)/12)+1,'ZC Curve'!$B$8:$B$107,'ZC Curve'!V$9:V$108,,0))^(1/12)-1</f>
        <v>#DIV/0!</v>
      </c>
      <c r="D784" s="502" t="e">
        <f>(1+_xlfn.XLOOKUP(INT(($A784-1)/12)+1,'ZC Curve'!$B$8:$B$107,'ZC Curve'!W$9:W$108,,0))^(1/12)-1</f>
        <v>#DIV/0!</v>
      </c>
      <c r="E784" s="503">
        <f t="shared" si="60"/>
        <v>1</v>
      </c>
      <c r="F784" s="503" t="e">
        <f t="shared" si="58"/>
        <v>#DIV/0!</v>
      </c>
      <c r="G784" s="503" t="e">
        <f t="shared" si="59"/>
        <v>#DIV/0!</v>
      </c>
      <c r="H784" s="517">
        <f>'Table 4 - Asset Cashflows'!D297+'Table 4 - Asset Cashflows'!E297</f>
        <v>0</v>
      </c>
    </row>
    <row r="785" spans="1:8" x14ac:dyDescent="0.25">
      <c r="A785" s="43">
        <f t="shared" si="57"/>
        <v>290</v>
      </c>
      <c r="B785" s="502">
        <f>(1+_xlfn.XLOOKUP(INT(($A785-1)/12)+1,'ZC Curve'!$B$8:$B$107,'ZC Curve'!U$9:U$108,,0))^(1/12)-1</f>
        <v>0</v>
      </c>
      <c r="C785" s="502" t="e">
        <f>(1+_xlfn.XLOOKUP(INT(($A785-1)/12)+1,'ZC Curve'!$B$8:$B$107,'ZC Curve'!V$9:V$108,,0))^(1/12)-1</f>
        <v>#DIV/0!</v>
      </c>
      <c r="D785" s="502" t="e">
        <f>(1+_xlfn.XLOOKUP(INT(($A785-1)/12)+1,'ZC Curve'!$B$8:$B$107,'ZC Curve'!W$9:W$108,,0))^(1/12)-1</f>
        <v>#DIV/0!</v>
      </c>
      <c r="E785" s="503">
        <f t="shared" si="60"/>
        <v>1</v>
      </c>
      <c r="F785" s="503" t="e">
        <f t="shared" si="58"/>
        <v>#DIV/0!</v>
      </c>
      <c r="G785" s="503" t="e">
        <f t="shared" si="59"/>
        <v>#DIV/0!</v>
      </c>
      <c r="H785" s="517">
        <f>'Table 4 - Asset Cashflows'!D298+'Table 4 - Asset Cashflows'!E298</f>
        <v>0</v>
      </c>
    </row>
    <row r="786" spans="1:8" x14ac:dyDescent="0.25">
      <c r="A786" s="43">
        <f t="shared" si="57"/>
        <v>291</v>
      </c>
      <c r="B786" s="502">
        <f>(1+_xlfn.XLOOKUP(INT(($A786-1)/12)+1,'ZC Curve'!$B$8:$B$107,'ZC Curve'!U$9:U$108,,0))^(1/12)-1</f>
        <v>0</v>
      </c>
      <c r="C786" s="502" t="e">
        <f>(1+_xlfn.XLOOKUP(INT(($A786-1)/12)+1,'ZC Curve'!$B$8:$B$107,'ZC Curve'!V$9:V$108,,0))^(1/12)-1</f>
        <v>#DIV/0!</v>
      </c>
      <c r="D786" s="502" t="e">
        <f>(1+_xlfn.XLOOKUP(INT(($A786-1)/12)+1,'ZC Curve'!$B$8:$B$107,'ZC Curve'!W$9:W$108,,0))^(1/12)-1</f>
        <v>#DIV/0!</v>
      </c>
      <c r="E786" s="503">
        <f t="shared" si="60"/>
        <v>1</v>
      </c>
      <c r="F786" s="503" t="e">
        <f t="shared" si="58"/>
        <v>#DIV/0!</v>
      </c>
      <c r="G786" s="503" t="e">
        <f t="shared" si="59"/>
        <v>#DIV/0!</v>
      </c>
      <c r="H786" s="517">
        <f>'Table 4 - Asset Cashflows'!D299+'Table 4 - Asset Cashflows'!E299</f>
        <v>0</v>
      </c>
    </row>
    <row r="787" spans="1:8" x14ac:dyDescent="0.25">
      <c r="A787" s="43">
        <f t="shared" si="57"/>
        <v>292</v>
      </c>
      <c r="B787" s="502">
        <f>(1+_xlfn.XLOOKUP(INT(($A787-1)/12)+1,'ZC Curve'!$B$8:$B$107,'ZC Curve'!U$9:U$108,,0))^(1/12)-1</f>
        <v>0</v>
      </c>
      <c r="C787" s="502" t="e">
        <f>(1+_xlfn.XLOOKUP(INT(($A787-1)/12)+1,'ZC Curve'!$B$8:$B$107,'ZC Curve'!V$9:V$108,,0))^(1/12)-1</f>
        <v>#DIV/0!</v>
      </c>
      <c r="D787" s="502" t="e">
        <f>(1+_xlfn.XLOOKUP(INT(($A787-1)/12)+1,'ZC Curve'!$B$8:$B$107,'ZC Curve'!W$9:W$108,,0))^(1/12)-1</f>
        <v>#DIV/0!</v>
      </c>
      <c r="E787" s="503">
        <f t="shared" si="60"/>
        <v>1</v>
      </c>
      <c r="F787" s="503" t="e">
        <f t="shared" si="58"/>
        <v>#DIV/0!</v>
      </c>
      <c r="G787" s="503" t="e">
        <f t="shared" si="59"/>
        <v>#DIV/0!</v>
      </c>
      <c r="H787" s="517">
        <f>'Table 4 - Asset Cashflows'!D300+'Table 4 - Asset Cashflows'!E300</f>
        <v>0</v>
      </c>
    </row>
    <row r="788" spans="1:8" x14ac:dyDescent="0.25">
      <c r="A788" s="43">
        <f t="shared" si="57"/>
        <v>293</v>
      </c>
      <c r="B788" s="502">
        <f>(1+_xlfn.XLOOKUP(INT(($A788-1)/12)+1,'ZC Curve'!$B$8:$B$107,'ZC Curve'!U$9:U$108,,0))^(1/12)-1</f>
        <v>0</v>
      </c>
      <c r="C788" s="502" t="e">
        <f>(1+_xlfn.XLOOKUP(INT(($A788-1)/12)+1,'ZC Curve'!$B$8:$B$107,'ZC Curve'!V$9:V$108,,0))^(1/12)-1</f>
        <v>#DIV/0!</v>
      </c>
      <c r="D788" s="502" t="e">
        <f>(1+_xlfn.XLOOKUP(INT(($A788-1)/12)+1,'ZC Curve'!$B$8:$B$107,'ZC Curve'!W$9:W$108,,0))^(1/12)-1</f>
        <v>#DIV/0!</v>
      </c>
      <c r="E788" s="503">
        <f t="shared" si="60"/>
        <v>1</v>
      </c>
      <c r="F788" s="503" t="e">
        <f t="shared" si="58"/>
        <v>#DIV/0!</v>
      </c>
      <c r="G788" s="503" t="e">
        <f t="shared" si="59"/>
        <v>#DIV/0!</v>
      </c>
      <c r="H788" s="517">
        <f>'Table 4 - Asset Cashflows'!D301+'Table 4 - Asset Cashflows'!E301</f>
        <v>0</v>
      </c>
    </row>
    <row r="789" spans="1:8" x14ac:dyDescent="0.25">
      <c r="A789" s="43">
        <f t="shared" si="57"/>
        <v>294</v>
      </c>
      <c r="B789" s="502">
        <f>(1+_xlfn.XLOOKUP(INT(($A789-1)/12)+1,'ZC Curve'!$B$8:$B$107,'ZC Curve'!U$9:U$108,,0))^(1/12)-1</f>
        <v>0</v>
      </c>
      <c r="C789" s="502" t="e">
        <f>(1+_xlfn.XLOOKUP(INT(($A789-1)/12)+1,'ZC Curve'!$B$8:$B$107,'ZC Curve'!V$9:V$108,,0))^(1/12)-1</f>
        <v>#DIV/0!</v>
      </c>
      <c r="D789" s="502" t="e">
        <f>(1+_xlfn.XLOOKUP(INT(($A789-1)/12)+1,'ZC Curve'!$B$8:$B$107,'ZC Curve'!W$9:W$108,,0))^(1/12)-1</f>
        <v>#DIV/0!</v>
      </c>
      <c r="E789" s="503">
        <f t="shared" si="60"/>
        <v>1</v>
      </c>
      <c r="F789" s="503" t="e">
        <f t="shared" si="58"/>
        <v>#DIV/0!</v>
      </c>
      <c r="G789" s="503" t="e">
        <f t="shared" si="59"/>
        <v>#DIV/0!</v>
      </c>
      <c r="H789" s="517">
        <f>'Table 4 - Asset Cashflows'!D302+'Table 4 - Asset Cashflows'!E302</f>
        <v>0</v>
      </c>
    </row>
    <row r="790" spans="1:8" x14ac:dyDescent="0.25">
      <c r="A790" s="43">
        <f t="shared" si="57"/>
        <v>295</v>
      </c>
      <c r="B790" s="502">
        <f>(1+_xlfn.XLOOKUP(INT(($A790-1)/12)+1,'ZC Curve'!$B$8:$B$107,'ZC Curve'!U$9:U$108,,0))^(1/12)-1</f>
        <v>0</v>
      </c>
      <c r="C790" s="502" t="e">
        <f>(1+_xlfn.XLOOKUP(INT(($A790-1)/12)+1,'ZC Curve'!$B$8:$B$107,'ZC Curve'!V$9:V$108,,0))^(1/12)-1</f>
        <v>#DIV/0!</v>
      </c>
      <c r="D790" s="502" t="e">
        <f>(1+_xlfn.XLOOKUP(INT(($A790-1)/12)+1,'ZC Curve'!$B$8:$B$107,'ZC Curve'!W$9:W$108,,0))^(1/12)-1</f>
        <v>#DIV/0!</v>
      </c>
      <c r="E790" s="503">
        <f t="shared" si="60"/>
        <v>1</v>
      </c>
      <c r="F790" s="503" t="e">
        <f t="shared" si="58"/>
        <v>#DIV/0!</v>
      </c>
      <c r="G790" s="503" t="e">
        <f t="shared" si="59"/>
        <v>#DIV/0!</v>
      </c>
      <c r="H790" s="517">
        <f>'Table 4 - Asset Cashflows'!D303+'Table 4 - Asset Cashflows'!E303</f>
        <v>0</v>
      </c>
    </row>
    <row r="791" spans="1:8" x14ac:dyDescent="0.25">
      <c r="A791" s="43">
        <f t="shared" si="57"/>
        <v>296</v>
      </c>
      <c r="B791" s="502">
        <f>(1+_xlfn.XLOOKUP(INT(($A791-1)/12)+1,'ZC Curve'!$B$8:$B$107,'ZC Curve'!U$9:U$108,,0))^(1/12)-1</f>
        <v>0</v>
      </c>
      <c r="C791" s="502" t="e">
        <f>(1+_xlfn.XLOOKUP(INT(($A791-1)/12)+1,'ZC Curve'!$B$8:$B$107,'ZC Curve'!V$9:V$108,,0))^(1/12)-1</f>
        <v>#DIV/0!</v>
      </c>
      <c r="D791" s="502" t="e">
        <f>(1+_xlfn.XLOOKUP(INT(($A791-1)/12)+1,'ZC Curve'!$B$8:$B$107,'ZC Curve'!W$9:W$108,,0))^(1/12)-1</f>
        <v>#DIV/0!</v>
      </c>
      <c r="E791" s="503">
        <f t="shared" si="60"/>
        <v>1</v>
      </c>
      <c r="F791" s="503" t="e">
        <f t="shared" si="58"/>
        <v>#DIV/0!</v>
      </c>
      <c r="G791" s="503" t="e">
        <f t="shared" si="59"/>
        <v>#DIV/0!</v>
      </c>
      <c r="H791" s="517">
        <f>'Table 4 - Asset Cashflows'!D304+'Table 4 - Asset Cashflows'!E304</f>
        <v>0</v>
      </c>
    </row>
    <row r="792" spans="1:8" x14ac:dyDescent="0.25">
      <c r="A792" s="43">
        <f t="shared" si="57"/>
        <v>297</v>
      </c>
      <c r="B792" s="502">
        <f>(1+_xlfn.XLOOKUP(INT(($A792-1)/12)+1,'ZC Curve'!$B$8:$B$107,'ZC Curve'!U$9:U$108,,0))^(1/12)-1</f>
        <v>0</v>
      </c>
      <c r="C792" s="502" t="e">
        <f>(1+_xlfn.XLOOKUP(INT(($A792-1)/12)+1,'ZC Curve'!$B$8:$B$107,'ZC Curve'!V$9:V$108,,0))^(1/12)-1</f>
        <v>#DIV/0!</v>
      </c>
      <c r="D792" s="502" t="e">
        <f>(1+_xlfn.XLOOKUP(INT(($A792-1)/12)+1,'ZC Curve'!$B$8:$B$107,'ZC Curve'!W$9:W$108,,0))^(1/12)-1</f>
        <v>#DIV/0!</v>
      </c>
      <c r="E792" s="503">
        <f t="shared" si="60"/>
        <v>1</v>
      </c>
      <c r="F792" s="503" t="e">
        <f t="shared" si="58"/>
        <v>#DIV/0!</v>
      </c>
      <c r="G792" s="503" t="e">
        <f t="shared" si="59"/>
        <v>#DIV/0!</v>
      </c>
      <c r="H792" s="517">
        <f>'Table 4 - Asset Cashflows'!D305+'Table 4 - Asset Cashflows'!E305</f>
        <v>0</v>
      </c>
    </row>
    <row r="793" spans="1:8" x14ac:dyDescent="0.25">
      <c r="A793" s="43">
        <f t="shared" si="57"/>
        <v>298</v>
      </c>
      <c r="B793" s="502">
        <f>(1+_xlfn.XLOOKUP(INT(($A793-1)/12)+1,'ZC Curve'!$B$8:$B$107,'ZC Curve'!U$9:U$108,,0))^(1/12)-1</f>
        <v>0</v>
      </c>
      <c r="C793" s="502" t="e">
        <f>(1+_xlfn.XLOOKUP(INT(($A793-1)/12)+1,'ZC Curve'!$B$8:$B$107,'ZC Curve'!V$9:V$108,,0))^(1/12)-1</f>
        <v>#DIV/0!</v>
      </c>
      <c r="D793" s="502" t="e">
        <f>(1+_xlfn.XLOOKUP(INT(($A793-1)/12)+1,'ZC Curve'!$B$8:$B$107,'ZC Curve'!W$9:W$108,,0))^(1/12)-1</f>
        <v>#DIV/0!</v>
      </c>
      <c r="E793" s="503">
        <f t="shared" si="60"/>
        <v>1</v>
      </c>
      <c r="F793" s="503" t="e">
        <f t="shared" si="58"/>
        <v>#DIV/0!</v>
      </c>
      <c r="G793" s="503" t="e">
        <f t="shared" si="59"/>
        <v>#DIV/0!</v>
      </c>
      <c r="H793" s="517">
        <f>'Table 4 - Asset Cashflows'!D306+'Table 4 - Asset Cashflows'!E306</f>
        <v>0</v>
      </c>
    </row>
    <row r="794" spans="1:8" x14ac:dyDescent="0.25">
      <c r="A794" s="43">
        <f t="shared" si="57"/>
        <v>299</v>
      </c>
      <c r="B794" s="502">
        <f>(1+_xlfn.XLOOKUP(INT(($A794-1)/12)+1,'ZC Curve'!$B$8:$B$107,'ZC Curve'!U$9:U$108,,0))^(1/12)-1</f>
        <v>0</v>
      </c>
      <c r="C794" s="502" t="e">
        <f>(1+_xlfn.XLOOKUP(INT(($A794-1)/12)+1,'ZC Curve'!$B$8:$B$107,'ZC Curve'!V$9:V$108,,0))^(1/12)-1</f>
        <v>#DIV/0!</v>
      </c>
      <c r="D794" s="502" t="e">
        <f>(1+_xlfn.XLOOKUP(INT(($A794-1)/12)+1,'ZC Curve'!$B$8:$B$107,'ZC Curve'!W$9:W$108,,0))^(1/12)-1</f>
        <v>#DIV/0!</v>
      </c>
      <c r="E794" s="503">
        <f t="shared" si="60"/>
        <v>1</v>
      </c>
      <c r="F794" s="503" t="e">
        <f t="shared" si="58"/>
        <v>#DIV/0!</v>
      </c>
      <c r="G794" s="503" t="e">
        <f t="shared" si="59"/>
        <v>#DIV/0!</v>
      </c>
      <c r="H794" s="517">
        <f>'Table 4 - Asset Cashflows'!D307+'Table 4 - Asset Cashflows'!E307</f>
        <v>0</v>
      </c>
    </row>
    <row r="795" spans="1:8" x14ac:dyDescent="0.25">
      <c r="A795" s="43">
        <f t="shared" si="57"/>
        <v>300</v>
      </c>
      <c r="B795" s="502">
        <f>(1+_xlfn.XLOOKUP(INT(($A795-1)/12)+1,'ZC Curve'!$B$8:$B$107,'ZC Curve'!U$9:U$108,,0))^(1/12)-1</f>
        <v>0</v>
      </c>
      <c r="C795" s="502" t="e">
        <f>(1+_xlfn.XLOOKUP(INT(($A795-1)/12)+1,'ZC Curve'!$B$8:$B$107,'ZC Curve'!V$9:V$108,,0))^(1/12)-1</f>
        <v>#DIV/0!</v>
      </c>
      <c r="D795" s="502" t="e">
        <f>(1+_xlfn.XLOOKUP(INT(($A795-1)/12)+1,'ZC Curve'!$B$8:$B$107,'ZC Curve'!W$9:W$108,,0))^(1/12)-1</f>
        <v>#DIV/0!</v>
      </c>
      <c r="E795" s="503">
        <f t="shared" si="60"/>
        <v>1</v>
      </c>
      <c r="F795" s="503" t="e">
        <f t="shared" si="58"/>
        <v>#DIV/0!</v>
      </c>
      <c r="G795" s="503" t="e">
        <f t="shared" si="59"/>
        <v>#DIV/0!</v>
      </c>
      <c r="H795" s="517">
        <f>'Table 4 - Asset Cashflows'!D308+'Table 4 - Asset Cashflows'!E308</f>
        <v>0</v>
      </c>
    </row>
    <row r="796" spans="1:8" x14ac:dyDescent="0.25">
      <c r="A796" s="43">
        <f t="shared" si="57"/>
        <v>301</v>
      </c>
      <c r="B796" s="502">
        <f>(1+_xlfn.XLOOKUP(INT(($A796-1)/12)+1,'ZC Curve'!$B$8:$B$107,'ZC Curve'!U$9:U$108,,0))^(1/12)-1</f>
        <v>0</v>
      </c>
      <c r="C796" s="502" t="e">
        <f>(1+_xlfn.XLOOKUP(INT(($A796-1)/12)+1,'ZC Curve'!$B$8:$B$107,'ZC Curve'!V$9:V$108,,0))^(1/12)-1</f>
        <v>#DIV/0!</v>
      </c>
      <c r="D796" s="502" t="e">
        <f>(1+_xlfn.XLOOKUP(INT(($A796-1)/12)+1,'ZC Curve'!$B$8:$B$107,'ZC Curve'!W$9:W$108,,0))^(1/12)-1</f>
        <v>#DIV/0!</v>
      </c>
      <c r="E796" s="503">
        <f t="shared" si="60"/>
        <v>1</v>
      </c>
      <c r="F796" s="503" t="e">
        <f t="shared" si="58"/>
        <v>#DIV/0!</v>
      </c>
      <c r="G796" s="503" t="e">
        <f t="shared" si="59"/>
        <v>#DIV/0!</v>
      </c>
      <c r="H796" s="517">
        <f>'Table 4 - Asset Cashflows'!D309+'Table 4 - Asset Cashflows'!E309</f>
        <v>0</v>
      </c>
    </row>
    <row r="797" spans="1:8" x14ac:dyDescent="0.25">
      <c r="A797" s="43">
        <f t="shared" si="57"/>
        <v>302</v>
      </c>
      <c r="B797" s="502">
        <f>(1+_xlfn.XLOOKUP(INT(($A797-1)/12)+1,'ZC Curve'!$B$8:$B$107,'ZC Curve'!U$9:U$108,,0))^(1/12)-1</f>
        <v>0</v>
      </c>
      <c r="C797" s="502" t="e">
        <f>(1+_xlfn.XLOOKUP(INT(($A797-1)/12)+1,'ZC Curve'!$B$8:$B$107,'ZC Curve'!V$9:V$108,,0))^(1/12)-1</f>
        <v>#DIV/0!</v>
      </c>
      <c r="D797" s="502" t="e">
        <f>(1+_xlfn.XLOOKUP(INT(($A797-1)/12)+1,'ZC Curve'!$B$8:$B$107,'ZC Curve'!W$9:W$108,,0))^(1/12)-1</f>
        <v>#DIV/0!</v>
      </c>
      <c r="E797" s="503">
        <f t="shared" si="60"/>
        <v>1</v>
      </c>
      <c r="F797" s="503" t="e">
        <f t="shared" si="58"/>
        <v>#DIV/0!</v>
      </c>
      <c r="G797" s="503" t="e">
        <f t="shared" si="59"/>
        <v>#DIV/0!</v>
      </c>
      <c r="H797" s="517">
        <f>'Table 4 - Asset Cashflows'!D310+'Table 4 - Asset Cashflows'!E310</f>
        <v>0</v>
      </c>
    </row>
    <row r="798" spans="1:8" x14ac:dyDescent="0.25">
      <c r="A798" s="43">
        <f t="shared" si="57"/>
        <v>303</v>
      </c>
      <c r="B798" s="502">
        <f>(1+_xlfn.XLOOKUP(INT(($A798-1)/12)+1,'ZC Curve'!$B$8:$B$107,'ZC Curve'!U$9:U$108,,0))^(1/12)-1</f>
        <v>0</v>
      </c>
      <c r="C798" s="502" t="e">
        <f>(1+_xlfn.XLOOKUP(INT(($A798-1)/12)+1,'ZC Curve'!$B$8:$B$107,'ZC Curve'!V$9:V$108,,0))^(1/12)-1</f>
        <v>#DIV/0!</v>
      </c>
      <c r="D798" s="502" t="e">
        <f>(1+_xlfn.XLOOKUP(INT(($A798-1)/12)+1,'ZC Curve'!$B$8:$B$107,'ZC Curve'!W$9:W$108,,0))^(1/12)-1</f>
        <v>#DIV/0!</v>
      </c>
      <c r="E798" s="503">
        <f t="shared" si="60"/>
        <v>1</v>
      </c>
      <c r="F798" s="503" t="e">
        <f t="shared" si="58"/>
        <v>#DIV/0!</v>
      </c>
      <c r="G798" s="503" t="e">
        <f t="shared" si="59"/>
        <v>#DIV/0!</v>
      </c>
      <c r="H798" s="517">
        <f>'Table 4 - Asset Cashflows'!D311+'Table 4 - Asset Cashflows'!E311</f>
        <v>0</v>
      </c>
    </row>
    <row r="799" spans="1:8" x14ac:dyDescent="0.25">
      <c r="A799" s="43">
        <f t="shared" si="57"/>
        <v>304</v>
      </c>
      <c r="B799" s="502">
        <f>(1+_xlfn.XLOOKUP(INT(($A799-1)/12)+1,'ZC Curve'!$B$8:$B$107,'ZC Curve'!U$9:U$108,,0))^(1/12)-1</f>
        <v>0</v>
      </c>
      <c r="C799" s="502" t="e">
        <f>(1+_xlfn.XLOOKUP(INT(($A799-1)/12)+1,'ZC Curve'!$B$8:$B$107,'ZC Curve'!V$9:V$108,,0))^(1/12)-1</f>
        <v>#DIV/0!</v>
      </c>
      <c r="D799" s="502" t="e">
        <f>(1+_xlfn.XLOOKUP(INT(($A799-1)/12)+1,'ZC Curve'!$B$8:$B$107,'ZC Curve'!W$9:W$108,,0))^(1/12)-1</f>
        <v>#DIV/0!</v>
      </c>
      <c r="E799" s="503">
        <f t="shared" si="60"/>
        <v>1</v>
      </c>
      <c r="F799" s="503" t="e">
        <f t="shared" si="58"/>
        <v>#DIV/0!</v>
      </c>
      <c r="G799" s="503" t="e">
        <f t="shared" si="59"/>
        <v>#DIV/0!</v>
      </c>
      <c r="H799" s="517">
        <f>'Table 4 - Asset Cashflows'!D312+'Table 4 - Asset Cashflows'!E312</f>
        <v>0</v>
      </c>
    </row>
    <row r="800" spans="1:8" x14ac:dyDescent="0.25">
      <c r="A800" s="43">
        <f t="shared" si="57"/>
        <v>305</v>
      </c>
      <c r="B800" s="502">
        <f>(1+_xlfn.XLOOKUP(INT(($A800-1)/12)+1,'ZC Curve'!$B$8:$B$107,'ZC Curve'!U$9:U$108,,0))^(1/12)-1</f>
        <v>0</v>
      </c>
      <c r="C800" s="502" t="e">
        <f>(1+_xlfn.XLOOKUP(INT(($A800-1)/12)+1,'ZC Curve'!$B$8:$B$107,'ZC Curve'!V$9:V$108,,0))^(1/12)-1</f>
        <v>#DIV/0!</v>
      </c>
      <c r="D800" s="502" t="e">
        <f>(1+_xlfn.XLOOKUP(INT(($A800-1)/12)+1,'ZC Curve'!$B$8:$B$107,'ZC Curve'!W$9:W$108,,0))^(1/12)-1</f>
        <v>#DIV/0!</v>
      </c>
      <c r="E800" s="503">
        <f t="shared" si="60"/>
        <v>1</v>
      </c>
      <c r="F800" s="503" t="e">
        <f t="shared" si="58"/>
        <v>#DIV/0!</v>
      </c>
      <c r="G800" s="503" t="e">
        <f t="shared" si="59"/>
        <v>#DIV/0!</v>
      </c>
      <c r="H800" s="517">
        <f>'Table 4 - Asset Cashflows'!D313+'Table 4 - Asset Cashflows'!E313</f>
        <v>0</v>
      </c>
    </row>
    <row r="801" spans="1:8" x14ac:dyDescent="0.25">
      <c r="A801" s="43">
        <f t="shared" si="57"/>
        <v>306</v>
      </c>
      <c r="B801" s="502">
        <f>(1+_xlfn.XLOOKUP(INT(($A801-1)/12)+1,'ZC Curve'!$B$8:$B$107,'ZC Curve'!U$9:U$108,,0))^(1/12)-1</f>
        <v>0</v>
      </c>
      <c r="C801" s="502" t="e">
        <f>(1+_xlfn.XLOOKUP(INT(($A801-1)/12)+1,'ZC Curve'!$B$8:$B$107,'ZC Curve'!V$9:V$108,,0))^(1/12)-1</f>
        <v>#DIV/0!</v>
      </c>
      <c r="D801" s="502" t="e">
        <f>(1+_xlfn.XLOOKUP(INT(($A801-1)/12)+1,'ZC Curve'!$B$8:$B$107,'ZC Curve'!W$9:W$108,,0))^(1/12)-1</f>
        <v>#DIV/0!</v>
      </c>
      <c r="E801" s="503">
        <f t="shared" si="60"/>
        <v>1</v>
      </c>
      <c r="F801" s="503" t="e">
        <f t="shared" si="58"/>
        <v>#DIV/0!</v>
      </c>
      <c r="G801" s="503" t="e">
        <f t="shared" si="59"/>
        <v>#DIV/0!</v>
      </c>
      <c r="H801" s="517">
        <f>'Table 4 - Asset Cashflows'!D314+'Table 4 - Asset Cashflows'!E314</f>
        <v>0</v>
      </c>
    </row>
    <row r="802" spans="1:8" x14ac:dyDescent="0.25">
      <c r="A802" s="43">
        <f t="shared" si="57"/>
        <v>307</v>
      </c>
      <c r="B802" s="502">
        <f>(1+_xlfn.XLOOKUP(INT(($A802-1)/12)+1,'ZC Curve'!$B$8:$B$107,'ZC Curve'!U$9:U$108,,0))^(1/12)-1</f>
        <v>0</v>
      </c>
      <c r="C802" s="502" t="e">
        <f>(1+_xlfn.XLOOKUP(INT(($A802-1)/12)+1,'ZC Curve'!$B$8:$B$107,'ZC Curve'!V$9:V$108,,0))^(1/12)-1</f>
        <v>#DIV/0!</v>
      </c>
      <c r="D802" s="502" t="e">
        <f>(1+_xlfn.XLOOKUP(INT(($A802-1)/12)+1,'ZC Curve'!$B$8:$B$107,'ZC Curve'!W$9:W$108,,0))^(1/12)-1</f>
        <v>#DIV/0!</v>
      </c>
      <c r="E802" s="503">
        <f t="shared" si="60"/>
        <v>1</v>
      </c>
      <c r="F802" s="503" t="e">
        <f t="shared" si="58"/>
        <v>#DIV/0!</v>
      </c>
      <c r="G802" s="503" t="e">
        <f t="shared" si="59"/>
        <v>#DIV/0!</v>
      </c>
      <c r="H802" s="517">
        <f>'Table 4 - Asset Cashflows'!D315+'Table 4 - Asset Cashflows'!E315</f>
        <v>0</v>
      </c>
    </row>
    <row r="803" spans="1:8" x14ac:dyDescent="0.25">
      <c r="A803" s="43">
        <f t="shared" si="57"/>
        <v>308</v>
      </c>
      <c r="B803" s="502">
        <f>(1+_xlfn.XLOOKUP(INT(($A803-1)/12)+1,'ZC Curve'!$B$8:$B$107,'ZC Curve'!U$9:U$108,,0))^(1/12)-1</f>
        <v>0</v>
      </c>
      <c r="C803" s="502" t="e">
        <f>(1+_xlfn.XLOOKUP(INT(($A803-1)/12)+1,'ZC Curve'!$B$8:$B$107,'ZC Curve'!V$9:V$108,,0))^(1/12)-1</f>
        <v>#DIV/0!</v>
      </c>
      <c r="D803" s="502" t="e">
        <f>(1+_xlfn.XLOOKUP(INT(($A803-1)/12)+1,'ZC Curve'!$B$8:$B$107,'ZC Curve'!W$9:W$108,,0))^(1/12)-1</f>
        <v>#DIV/0!</v>
      </c>
      <c r="E803" s="503">
        <f t="shared" si="60"/>
        <v>1</v>
      </c>
      <c r="F803" s="503" t="e">
        <f t="shared" si="58"/>
        <v>#DIV/0!</v>
      </c>
      <c r="G803" s="503" t="e">
        <f t="shared" si="59"/>
        <v>#DIV/0!</v>
      </c>
      <c r="H803" s="517">
        <f>'Table 4 - Asset Cashflows'!D316+'Table 4 - Asset Cashflows'!E316</f>
        <v>0</v>
      </c>
    </row>
    <row r="804" spans="1:8" x14ac:dyDescent="0.25">
      <c r="A804" s="43">
        <f t="shared" si="57"/>
        <v>309</v>
      </c>
      <c r="B804" s="502">
        <f>(1+_xlfn.XLOOKUP(INT(($A804-1)/12)+1,'ZC Curve'!$B$8:$B$107,'ZC Curve'!U$9:U$108,,0))^(1/12)-1</f>
        <v>0</v>
      </c>
      <c r="C804" s="502" t="e">
        <f>(1+_xlfn.XLOOKUP(INT(($A804-1)/12)+1,'ZC Curve'!$B$8:$B$107,'ZC Curve'!V$9:V$108,,0))^(1/12)-1</f>
        <v>#DIV/0!</v>
      </c>
      <c r="D804" s="502" t="e">
        <f>(1+_xlfn.XLOOKUP(INT(($A804-1)/12)+1,'ZC Curve'!$B$8:$B$107,'ZC Curve'!W$9:W$108,,0))^(1/12)-1</f>
        <v>#DIV/0!</v>
      </c>
      <c r="E804" s="503">
        <f t="shared" si="60"/>
        <v>1</v>
      </c>
      <c r="F804" s="503" t="e">
        <f t="shared" si="58"/>
        <v>#DIV/0!</v>
      </c>
      <c r="G804" s="503" t="e">
        <f t="shared" si="59"/>
        <v>#DIV/0!</v>
      </c>
      <c r="H804" s="517">
        <f>'Table 4 - Asset Cashflows'!D317+'Table 4 - Asset Cashflows'!E317</f>
        <v>0</v>
      </c>
    </row>
    <row r="805" spans="1:8" x14ac:dyDescent="0.25">
      <c r="A805" s="43">
        <f t="shared" si="57"/>
        <v>310</v>
      </c>
      <c r="B805" s="502">
        <f>(1+_xlfn.XLOOKUP(INT(($A805-1)/12)+1,'ZC Curve'!$B$8:$B$107,'ZC Curve'!U$9:U$108,,0))^(1/12)-1</f>
        <v>0</v>
      </c>
      <c r="C805" s="502" t="e">
        <f>(1+_xlfn.XLOOKUP(INT(($A805-1)/12)+1,'ZC Curve'!$B$8:$B$107,'ZC Curve'!V$9:V$108,,0))^(1/12)-1</f>
        <v>#DIV/0!</v>
      </c>
      <c r="D805" s="502" t="e">
        <f>(1+_xlfn.XLOOKUP(INT(($A805-1)/12)+1,'ZC Curve'!$B$8:$B$107,'ZC Curve'!W$9:W$108,,0))^(1/12)-1</f>
        <v>#DIV/0!</v>
      </c>
      <c r="E805" s="503">
        <f t="shared" si="60"/>
        <v>1</v>
      </c>
      <c r="F805" s="503" t="e">
        <f t="shared" si="58"/>
        <v>#DIV/0!</v>
      </c>
      <c r="G805" s="503" t="e">
        <f t="shared" si="59"/>
        <v>#DIV/0!</v>
      </c>
      <c r="H805" s="517">
        <f>'Table 4 - Asset Cashflows'!D318+'Table 4 - Asset Cashflows'!E318</f>
        <v>0</v>
      </c>
    </row>
    <row r="806" spans="1:8" x14ac:dyDescent="0.25">
      <c r="A806" s="43">
        <f t="shared" si="57"/>
        <v>311</v>
      </c>
      <c r="B806" s="502">
        <f>(1+_xlfn.XLOOKUP(INT(($A806-1)/12)+1,'ZC Curve'!$B$8:$B$107,'ZC Curve'!U$9:U$108,,0))^(1/12)-1</f>
        <v>0</v>
      </c>
      <c r="C806" s="502" t="e">
        <f>(1+_xlfn.XLOOKUP(INT(($A806-1)/12)+1,'ZC Curve'!$B$8:$B$107,'ZC Curve'!V$9:V$108,,0))^(1/12)-1</f>
        <v>#DIV/0!</v>
      </c>
      <c r="D806" s="502" t="e">
        <f>(1+_xlfn.XLOOKUP(INT(($A806-1)/12)+1,'ZC Curve'!$B$8:$B$107,'ZC Curve'!W$9:W$108,,0))^(1/12)-1</f>
        <v>#DIV/0!</v>
      </c>
      <c r="E806" s="503">
        <f t="shared" si="60"/>
        <v>1</v>
      </c>
      <c r="F806" s="503" t="e">
        <f t="shared" si="58"/>
        <v>#DIV/0!</v>
      </c>
      <c r="G806" s="503" t="e">
        <f t="shared" si="59"/>
        <v>#DIV/0!</v>
      </c>
      <c r="H806" s="517">
        <f>'Table 4 - Asset Cashflows'!D319+'Table 4 - Asset Cashflows'!E319</f>
        <v>0</v>
      </c>
    </row>
    <row r="807" spans="1:8" x14ac:dyDescent="0.25">
      <c r="A807" s="43">
        <f t="shared" si="57"/>
        <v>312</v>
      </c>
      <c r="B807" s="502">
        <f>(1+_xlfn.XLOOKUP(INT(($A807-1)/12)+1,'ZC Curve'!$B$8:$B$107,'ZC Curve'!U$9:U$108,,0))^(1/12)-1</f>
        <v>0</v>
      </c>
      <c r="C807" s="502" t="e">
        <f>(1+_xlfn.XLOOKUP(INT(($A807-1)/12)+1,'ZC Curve'!$B$8:$B$107,'ZC Curve'!V$9:V$108,,0))^(1/12)-1</f>
        <v>#DIV/0!</v>
      </c>
      <c r="D807" s="502" t="e">
        <f>(1+_xlfn.XLOOKUP(INT(($A807-1)/12)+1,'ZC Curve'!$B$8:$B$107,'ZC Curve'!W$9:W$108,,0))^(1/12)-1</f>
        <v>#DIV/0!</v>
      </c>
      <c r="E807" s="503">
        <f t="shared" si="60"/>
        <v>1</v>
      </c>
      <c r="F807" s="503" t="e">
        <f t="shared" si="58"/>
        <v>#DIV/0!</v>
      </c>
      <c r="G807" s="503" t="e">
        <f t="shared" si="59"/>
        <v>#DIV/0!</v>
      </c>
      <c r="H807" s="517">
        <f>'Table 4 - Asset Cashflows'!D320+'Table 4 - Asset Cashflows'!E320</f>
        <v>0</v>
      </c>
    </row>
    <row r="808" spans="1:8" x14ac:dyDescent="0.25">
      <c r="A808" s="43">
        <f t="shared" si="57"/>
        <v>313</v>
      </c>
      <c r="B808" s="502">
        <f>(1+_xlfn.XLOOKUP(INT(($A808-1)/12)+1,'ZC Curve'!$B$8:$B$107,'ZC Curve'!U$9:U$108,,0))^(1/12)-1</f>
        <v>0</v>
      </c>
      <c r="C808" s="502" t="e">
        <f>(1+_xlfn.XLOOKUP(INT(($A808-1)/12)+1,'ZC Curve'!$B$8:$B$107,'ZC Curve'!V$9:V$108,,0))^(1/12)-1</f>
        <v>#DIV/0!</v>
      </c>
      <c r="D808" s="502" t="e">
        <f>(1+_xlfn.XLOOKUP(INT(($A808-1)/12)+1,'ZC Curve'!$B$8:$B$107,'ZC Curve'!W$9:W$108,,0))^(1/12)-1</f>
        <v>#DIV/0!</v>
      </c>
      <c r="E808" s="503">
        <f t="shared" si="60"/>
        <v>1</v>
      </c>
      <c r="F808" s="503" t="e">
        <f t="shared" si="58"/>
        <v>#DIV/0!</v>
      </c>
      <c r="G808" s="503" t="e">
        <f t="shared" si="59"/>
        <v>#DIV/0!</v>
      </c>
      <c r="H808" s="517">
        <f>'Table 4 - Asset Cashflows'!D321+'Table 4 - Asset Cashflows'!E321</f>
        <v>0</v>
      </c>
    </row>
    <row r="809" spans="1:8" x14ac:dyDescent="0.25">
      <c r="A809" s="43">
        <f t="shared" si="57"/>
        <v>314</v>
      </c>
      <c r="B809" s="502">
        <f>(1+_xlfn.XLOOKUP(INT(($A809-1)/12)+1,'ZC Curve'!$B$8:$B$107,'ZC Curve'!U$9:U$108,,0))^(1/12)-1</f>
        <v>0</v>
      </c>
      <c r="C809" s="502" t="e">
        <f>(1+_xlfn.XLOOKUP(INT(($A809-1)/12)+1,'ZC Curve'!$B$8:$B$107,'ZC Curve'!V$9:V$108,,0))^(1/12)-1</f>
        <v>#DIV/0!</v>
      </c>
      <c r="D809" s="502" t="e">
        <f>(1+_xlfn.XLOOKUP(INT(($A809-1)/12)+1,'ZC Curve'!$B$8:$B$107,'ZC Curve'!W$9:W$108,,0))^(1/12)-1</f>
        <v>#DIV/0!</v>
      </c>
      <c r="E809" s="503">
        <f t="shared" si="60"/>
        <v>1</v>
      </c>
      <c r="F809" s="503" t="e">
        <f t="shared" si="58"/>
        <v>#DIV/0!</v>
      </c>
      <c r="G809" s="503" t="e">
        <f t="shared" si="59"/>
        <v>#DIV/0!</v>
      </c>
      <c r="H809" s="517">
        <f>'Table 4 - Asset Cashflows'!D322+'Table 4 - Asset Cashflows'!E322</f>
        <v>0</v>
      </c>
    </row>
    <row r="810" spans="1:8" x14ac:dyDescent="0.25">
      <c r="A810" s="43">
        <f t="shared" si="57"/>
        <v>315</v>
      </c>
      <c r="B810" s="502">
        <f>(1+_xlfn.XLOOKUP(INT(($A810-1)/12)+1,'ZC Curve'!$B$8:$B$107,'ZC Curve'!U$9:U$108,,0))^(1/12)-1</f>
        <v>0</v>
      </c>
      <c r="C810" s="502" t="e">
        <f>(1+_xlfn.XLOOKUP(INT(($A810-1)/12)+1,'ZC Curve'!$B$8:$B$107,'ZC Curve'!V$9:V$108,,0))^(1/12)-1</f>
        <v>#DIV/0!</v>
      </c>
      <c r="D810" s="502" t="e">
        <f>(1+_xlfn.XLOOKUP(INT(($A810-1)/12)+1,'ZC Curve'!$B$8:$B$107,'ZC Curve'!W$9:W$108,,0))^(1/12)-1</f>
        <v>#DIV/0!</v>
      </c>
      <c r="E810" s="503">
        <f t="shared" si="60"/>
        <v>1</v>
      </c>
      <c r="F810" s="503" t="e">
        <f t="shared" si="58"/>
        <v>#DIV/0!</v>
      </c>
      <c r="G810" s="503" t="e">
        <f t="shared" si="59"/>
        <v>#DIV/0!</v>
      </c>
      <c r="H810" s="517">
        <f>'Table 4 - Asset Cashflows'!D323+'Table 4 - Asset Cashflows'!E323</f>
        <v>0</v>
      </c>
    </row>
    <row r="811" spans="1:8" x14ac:dyDescent="0.25">
      <c r="A811" s="43">
        <f t="shared" si="57"/>
        <v>316</v>
      </c>
      <c r="B811" s="502">
        <f>(1+_xlfn.XLOOKUP(INT(($A811-1)/12)+1,'ZC Curve'!$B$8:$B$107,'ZC Curve'!U$9:U$108,,0))^(1/12)-1</f>
        <v>0</v>
      </c>
      <c r="C811" s="502" t="e">
        <f>(1+_xlfn.XLOOKUP(INT(($A811-1)/12)+1,'ZC Curve'!$B$8:$B$107,'ZC Curve'!V$9:V$108,,0))^(1/12)-1</f>
        <v>#DIV/0!</v>
      </c>
      <c r="D811" s="502" t="e">
        <f>(1+_xlfn.XLOOKUP(INT(($A811-1)/12)+1,'ZC Curve'!$B$8:$B$107,'ZC Curve'!W$9:W$108,,0))^(1/12)-1</f>
        <v>#DIV/0!</v>
      </c>
      <c r="E811" s="503">
        <f t="shared" si="60"/>
        <v>1</v>
      </c>
      <c r="F811" s="503" t="e">
        <f t="shared" si="58"/>
        <v>#DIV/0!</v>
      </c>
      <c r="G811" s="503" t="e">
        <f t="shared" si="59"/>
        <v>#DIV/0!</v>
      </c>
      <c r="H811" s="517">
        <f>'Table 4 - Asset Cashflows'!D324+'Table 4 - Asset Cashflows'!E324</f>
        <v>0</v>
      </c>
    </row>
    <row r="812" spans="1:8" x14ac:dyDescent="0.25">
      <c r="A812" s="43">
        <f t="shared" si="57"/>
        <v>317</v>
      </c>
      <c r="B812" s="502">
        <f>(1+_xlfn.XLOOKUP(INT(($A812-1)/12)+1,'ZC Curve'!$B$8:$B$107,'ZC Curve'!U$9:U$108,,0))^(1/12)-1</f>
        <v>0</v>
      </c>
      <c r="C812" s="502" t="e">
        <f>(1+_xlfn.XLOOKUP(INT(($A812-1)/12)+1,'ZC Curve'!$B$8:$B$107,'ZC Curve'!V$9:V$108,,0))^(1/12)-1</f>
        <v>#DIV/0!</v>
      </c>
      <c r="D812" s="502" t="e">
        <f>(1+_xlfn.XLOOKUP(INT(($A812-1)/12)+1,'ZC Curve'!$B$8:$B$107,'ZC Curve'!W$9:W$108,,0))^(1/12)-1</f>
        <v>#DIV/0!</v>
      </c>
      <c r="E812" s="503">
        <f t="shared" si="60"/>
        <v>1</v>
      </c>
      <c r="F812" s="503" t="e">
        <f t="shared" si="58"/>
        <v>#DIV/0!</v>
      </c>
      <c r="G812" s="503" t="e">
        <f t="shared" si="59"/>
        <v>#DIV/0!</v>
      </c>
      <c r="H812" s="517">
        <f>'Table 4 - Asset Cashflows'!D325+'Table 4 - Asset Cashflows'!E325</f>
        <v>0</v>
      </c>
    </row>
    <row r="813" spans="1:8" x14ac:dyDescent="0.25">
      <c r="A813" s="43">
        <f t="shared" si="57"/>
        <v>318</v>
      </c>
      <c r="B813" s="502">
        <f>(1+_xlfn.XLOOKUP(INT(($A813-1)/12)+1,'ZC Curve'!$B$8:$B$107,'ZC Curve'!U$9:U$108,,0))^(1/12)-1</f>
        <v>0</v>
      </c>
      <c r="C813" s="502" t="e">
        <f>(1+_xlfn.XLOOKUP(INT(($A813-1)/12)+1,'ZC Curve'!$B$8:$B$107,'ZC Curve'!V$9:V$108,,0))^(1/12)-1</f>
        <v>#DIV/0!</v>
      </c>
      <c r="D813" s="502" t="e">
        <f>(1+_xlfn.XLOOKUP(INT(($A813-1)/12)+1,'ZC Curve'!$B$8:$B$107,'ZC Curve'!W$9:W$108,,0))^(1/12)-1</f>
        <v>#DIV/0!</v>
      </c>
      <c r="E813" s="503">
        <f t="shared" si="60"/>
        <v>1</v>
      </c>
      <c r="F813" s="503" t="e">
        <f t="shared" si="58"/>
        <v>#DIV/0!</v>
      </c>
      <c r="G813" s="503" t="e">
        <f t="shared" si="59"/>
        <v>#DIV/0!</v>
      </c>
      <c r="H813" s="517">
        <f>'Table 4 - Asset Cashflows'!D326+'Table 4 - Asset Cashflows'!E326</f>
        <v>0</v>
      </c>
    </row>
    <row r="814" spans="1:8" x14ac:dyDescent="0.25">
      <c r="A814" s="43">
        <f t="shared" si="57"/>
        <v>319</v>
      </c>
      <c r="B814" s="502">
        <f>(1+_xlfn.XLOOKUP(INT(($A814-1)/12)+1,'ZC Curve'!$B$8:$B$107,'ZC Curve'!U$9:U$108,,0))^(1/12)-1</f>
        <v>0</v>
      </c>
      <c r="C814" s="502" t="e">
        <f>(1+_xlfn.XLOOKUP(INT(($A814-1)/12)+1,'ZC Curve'!$B$8:$B$107,'ZC Curve'!V$9:V$108,,0))^(1/12)-1</f>
        <v>#DIV/0!</v>
      </c>
      <c r="D814" s="502" t="e">
        <f>(1+_xlfn.XLOOKUP(INT(($A814-1)/12)+1,'ZC Curve'!$B$8:$B$107,'ZC Curve'!W$9:W$108,,0))^(1/12)-1</f>
        <v>#DIV/0!</v>
      </c>
      <c r="E814" s="503">
        <f t="shared" si="60"/>
        <v>1</v>
      </c>
      <c r="F814" s="503" t="e">
        <f t="shared" si="58"/>
        <v>#DIV/0!</v>
      </c>
      <c r="G814" s="503" t="e">
        <f t="shared" si="59"/>
        <v>#DIV/0!</v>
      </c>
      <c r="H814" s="517">
        <f>'Table 4 - Asset Cashflows'!D327+'Table 4 - Asset Cashflows'!E327</f>
        <v>0</v>
      </c>
    </row>
    <row r="815" spans="1:8" x14ac:dyDescent="0.25">
      <c r="A815" s="43">
        <f t="shared" si="57"/>
        <v>320</v>
      </c>
      <c r="B815" s="502">
        <f>(1+_xlfn.XLOOKUP(INT(($A815-1)/12)+1,'ZC Curve'!$B$8:$B$107,'ZC Curve'!U$9:U$108,,0))^(1/12)-1</f>
        <v>0</v>
      </c>
      <c r="C815" s="502" t="e">
        <f>(1+_xlfn.XLOOKUP(INT(($A815-1)/12)+1,'ZC Curve'!$B$8:$B$107,'ZC Curve'!V$9:V$108,,0))^(1/12)-1</f>
        <v>#DIV/0!</v>
      </c>
      <c r="D815" s="502" t="e">
        <f>(1+_xlfn.XLOOKUP(INT(($A815-1)/12)+1,'ZC Curve'!$B$8:$B$107,'ZC Curve'!W$9:W$108,,0))^(1/12)-1</f>
        <v>#DIV/0!</v>
      </c>
      <c r="E815" s="503">
        <f t="shared" si="60"/>
        <v>1</v>
      </c>
      <c r="F815" s="503" t="e">
        <f t="shared" si="58"/>
        <v>#DIV/0!</v>
      </c>
      <c r="G815" s="503" t="e">
        <f t="shared" si="59"/>
        <v>#DIV/0!</v>
      </c>
      <c r="H815" s="517">
        <f>'Table 4 - Asset Cashflows'!D328+'Table 4 - Asset Cashflows'!E328</f>
        <v>0</v>
      </c>
    </row>
    <row r="816" spans="1:8" x14ac:dyDescent="0.25">
      <c r="A816" s="43">
        <f t="shared" si="57"/>
        <v>321</v>
      </c>
      <c r="B816" s="502">
        <f>(1+_xlfn.XLOOKUP(INT(($A816-1)/12)+1,'ZC Curve'!$B$8:$B$107,'ZC Curve'!U$9:U$108,,0))^(1/12)-1</f>
        <v>0</v>
      </c>
      <c r="C816" s="502" t="e">
        <f>(1+_xlfn.XLOOKUP(INT(($A816-1)/12)+1,'ZC Curve'!$B$8:$B$107,'ZC Curve'!V$9:V$108,,0))^(1/12)-1</f>
        <v>#DIV/0!</v>
      </c>
      <c r="D816" s="502" t="e">
        <f>(1+_xlfn.XLOOKUP(INT(($A816-1)/12)+1,'ZC Curve'!$B$8:$B$107,'ZC Curve'!W$9:W$108,,0))^(1/12)-1</f>
        <v>#DIV/0!</v>
      </c>
      <c r="E816" s="503">
        <f t="shared" si="60"/>
        <v>1</v>
      </c>
      <c r="F816" s="503" t="e">
        <f t="shared" si="58"/>
        <v>#DIV/0!</v>
      </c>
      <c r="G816" s="503" t="e">
        <f t="shared" si="59"/>
        <v>#DIV/0!</v>
      </c>
      <c r="H816" s="517">
        <f>'Table 4 - Asset Cashflows'!D329+'Table 4 - Asset Cashflows'!E329</f>
        <v>0</v>
      </c>
    </row>
    <row r="817" spans="1:8" x14ac:dyDescent="0.25">
      <c r="A817" s="43">
        <f t="shared" ref="A817:A880" si="61">A816+1</f>
        <v>322</v>
      </c>
      <c r="B817" s="502">
        <f>(1+_xlfn.XLOOKUP(INT(($A817-1)/12)+1,'ZC Curve'!$B$8:$B$107,'ZC Curve'!U$9:U$108,,0))^(1/12)-1</f>
        <v>0</v>
      </c>
      <c r="C817" s="502" t="e">
        <f>(1+_xlfn.XLOOKUP(INT(($A817-1)/12)+1,'ZC Curve'!$B$8:$B$107,'ZC Curve'!V$9:V$108,,0))^(1/12)-1</f>
        <v>#DIV/0!</v>
      </c>
      <c r="D817" s="502" t="e">
        <f>(1+_xlfn.XLOOKUP(INT(($A817-1)/12)+1,'ZC Curve'!$B$8:$B$107,'ZC Curve'!W$9:W$108,,0))^(1/12)-1</f>
        <v>#DIV/0!</v>
      </c>
      <c r="E817" s="503">
        <f t="shared" si="60"/>
        <v>1</v>
      </c>
      <c r="F817" s="503" t="e">
        <f t="shared" ref="F817:F880" si="62">F816/(1+C817)</f>
        <v>#DIV/0!</v>
      </c>
      <c r="G817" s="503" t="e">
        <f t="shared" ref="G817:G880" si="63">G816/(1+D817)</f>
        <v>#DIV/0!</v>
      </c>
      <c r="H817" s="517">
        <f>'Table 4 - Asset Cashflows'!D330+'Table 4 - Asset Cashflows'!E330</f>
        <v>0</v>
      </c>
    </row>
    <row r="818" spans="1:8" x14ac:dyDescent="0.25">
      <c r="A818" s="43">
        <f t="shared" si="61"/>
        <v>323</v>
      </c>
      <c r="B818" s="502">
        <f>(1+_xlfn.XLOOKUP(INT(($A818-1)/12)+1,'ZC Curve'!$B$8:$B$107,'ZC Curve'!U$9:U$108,,0))^(1/12)-1</f>
        <v>0</v>
      </c>
      <c r="C818" s="502" t="e">
        <f>(1+_xlfn.XLOOKUP(INT(($A818-1)/12)+1,'ZC Curve'!$B$8:$B$107,'ZC Curve'!V$9:V$108,,0))^(1/12)-1</f>
        <v>#DIV/0!</v>
      </c>
      <c r="D818" s="502" t="e">
        <f>(1+_xlfn.XLOOKUP(INT(($A818-1)/12)+1,'ZC Curve'!$B$8:$B$107,'ZC Curve'!W$9:W$108,,0))^(1/12)-1</f>
        <v>#DIV/0!</v>
      </c>
      <c r="E818" s="503">
        <f t="shared" ref="E818:E881" si="64">E817/(1+B818)</f>
        <v>1</v>
      </c>
      <c r="F818" s="503" t="e">
        <f t="shared" si="62"/>
        <v>#DIV/0!</v>
      </c>
      <c r="G818" s="503" t="e">
        <f t="shared" si="63"/>
        <v>#DIV/0!</v>
      </c>
      <c r="H818" s="517">
        <f>'Table 4 - Asset Cashflows'!D331+'Table 4 - Asset Cashflows'!E331</f>
        <v>0</v>
      </c>
    </row>
    <row r="819" spans="1:8" x14ac:dyDescent="0.25">
      <c r="A819" s="43">
        <f t="shared" si="61"/>
        <v>324</v>
      </c>
      <c r="B819" s="502">
        <f>(1+_xlfn.XLOOKUP(INT(($A819-1)/12)+1,'ZC Curve'!$B$8:$B$107,'ZC Curve'!U$9:U$108,,0))^(1/12)-1</f>
        <v>0</v>
      </c>
      <c r="C819" s="502" t="e">
        <f>(1+_xlfn.XLOOKUP(INT(($A819-1)/12)+1,'ZC Curve'!$B$8:$B$107,'ZC Curve'!V$9:V$108,,0))^(1/12)-1</f>
        <v>#DIV/0!</v>
      </c>
      <c r="D819" s="502" t="e">
        <f>(1+_xlfn.XLOOKUP(INT(($A819-1)/12)+1,'ZC Curve'!$B$8:$B$107,'ZC Curve'!W$9:W$108,,0))^(1/12)-1</f>
        <v>#DIV/0!</v>
      </c>
      <c r="E819" s="503">
        <f t="shared" si="64"/>
        <v>1</v>
      </c>
      <c r="F819" s="503" t="e">
        <f t="shared" si="62"/>
        <v>#DIV/0!</v>
      </c>
      <c r="G819" s="503" t="e">
        <f t="shared" si="63"/>
        <v>#DIV/0!</v>
      </c>
      <c r="H819" s="517">
        <f>'Table 4 - Asset Cashflows'!D332+'Table 4 - Asset Cashflows'!E332</f>
        <v>0</v>
      </c>
    </row>
    <row r="820" spans="1:8" x14ac:dyDescent="0.25">
      <c r="A820" s="43">
        <f t="shared" si="61"/>
        <v>325</v>
      </c>
      <c r="B820" s="502">
        <f>(1+_xlfn.XLOOKUP(INT(($A820-1)/12)+1,'ZC Curve'!$B$8:$B$107,'ZC Curve'!U$9:U$108,,0))^(1/12)-1</f>
        <v>0</v>
      </c>
      <c r="C820" s="502" t="e">
        <f>(1+_xlfn.XLOOKUP(INT(($A820-1)/12)+1,'ZC Curve'!$B$8:$B$107,'ZC Curve'!V$9:V$108,,0))^(1/12)-1</f>
        <v>#DIV/0!</v>
      </c>
      <c r="D820" s="502" t="e">
        <f>(1+_xlfn.XLOOKUP(INT(($A820-1)/12)+1,'ZC Curve'!$B$8:$B$107,'ZC Curve'!W$9:W$108,,0))^(1/12)-1</f>
        <v>#DIV/0!</v>
      </c>
      <c r="E820" s="503">
        <f t="shared" si="64"/>
        <v>1</v>
      </c>
      <c r="F820" s="503" t="e">
        <f t="shared" si="62"/>
        <v>#DIV/0!</v>
      </c>
      <c r="G820" s="503" t="e">
        <f t="shared" si="63"/>
        <v>#DIV/0!</v>
      </c>
      <c r="H820" s="517">
        <f>'Table 4 - Asset Cashflows'!D333+'Table 4 - Asset Cashflows'!E333</f>
        <v>0</v>
      </c>
    </row>
    <row r="821" spans="1:8" x14ac:dyDescent="0.25">
      <c r="A821" s="43">
        <f t="shared" si="61"/>
        <v>326</v>
      </c>
      <c r="B821" s="502">
        <f>(1+_xlfn.XLOOKUP(INT(($A821-1)/12)+1,'ZC Curve'!$B$8:$B$107,'ZC Curve'!U$9:U$108,,0))^(1/12)-1</f>
        <v>0</v>
      </c>
      <c r="C821" s="502" t="e">
        <f>(1+_xlfn.XLOOKUP(INT(($A821-1)/12)+1,'ZC Curve'!$B$8:$B$107,'ZC Curve'!V$9:V$108,,0))^(1/12)-1</f>
        <v>#DIV/0!</v>
      </c>
      <c r="D821" s="502" t="e">
        <f>(1+_xlfn.XLOOKUP(INT(($A821-1)/12)+1,'ZC Curve'!$B$8:$B$107,'ZC Curve'!W$9:W$108,,0))^(1/12)-1</f>
        <v>#DIV/0!</v>
      </c>
      <c r="E821" s="503">
        <f t="shared" si="64"/>
        <v>1</v>
      </c>
      <c r="F821" s="503" t="e">
        <f t="shared" si="62"/>
        <v>#DIV/0!</v>
      </c>
      <c r="G821" s="503" t="e">
        <f t="shared" si="63"/>
        <v>#DIV/0!</v>
      </c>
      <c r="H821" s="517">
        <f>'Table 4 - Asset Cashflows'!D334+'Table 4 - Asset Cashflows'!E334</f>
        <v>0</v>
      </c>
    </row>
    <row r="822" spans="1:8" x14ac:dyDescent="0.25">
      <c r="A822" s="43">
        <f t="shared" si="61"/>
        <v>327</v>
      </c>
      <c r="B822" s="502">
        <f>(1+_xlfn.XLOOKUP(INT(($A822-1)/12)+1,'ZC Curve'!$B$8:$B$107,'ZC Curve'!U$9:U$108,,0))^(1/12)-1</f>
        <v>0</v>
      </c>
      <c r="C822" s="502" t="e">
        <f>(1+_xlfn.XLOOKUP(INT(($A822-1)/12)+1,'ZC Curve'!$B$8:$B$107,'ZC Curve'!V$9:V$108,,0))^(1/12)-1</f>
        <v>#DIV/0!</v>
      </c>
      <c r="D822" s="502" t="e">
        <f>(1+_xlfn.XLOOKUP(INT(($A822-1)/12)+1,'ZC Curve'!$B$8:$B$107,'ZC Curve'!W$9:W$108,,0))^(1/12)-1</f>
        <v>#DIV/0!</v>
      </c>
      <c r="E822" s="503">
        <f t="shared" si="64"/>
        <v>1</v>
      </c>
      <c r="F822" s="503" t="e">
        <f t="shared" si="62"/>
        <v>#DIV/0!</v>
      </c>
      <c r="G822" s="503" t="e">
        <f t="shared" si="63"/>
        <v>#DIV/0!</v>
      </c>
      <c r="H822" s="517">
        <f>'Table 4 - Asset Cashflows'!D335+'Table 4 - Asset Cashflows'!E335</f>
        <v>0</v>
      </c>
    </row>
    <row r="823" spans="1:8" x14ac:dyDescent="0.25">
      <c r="A823" s="43">
        <f t="shared" si="61"/>
        <v>328</v>
      </c>
      <c r="B823" s="502">
        <f>(1+_xlfn.XLOOKUP(INT(($A823-1)/12)+1,'ZC Curve'!$B$8:$B$107,'ZC Curve'!U$9:U$108,,0))^(1/12)-1</f>
        <v>0</v>
      </c>
      <c r="C823" s="502" t="e">
        <f>(1+_xlfn.XLOOKUP(INT(($A823-1)/12)+1,'ZC Curve'!$B$8:$B$107,'ZC Curve'!V$9:V$108,,0))^(1/12)-1</f>
        <v>#DIV/0!</v>
      </c>
      <c r="D823" s="502" t="e">
        <f>(1+_xlfn.XLOOKUP(INT(($A823-1)/12)+1,'ZC Curve'!$B$8:$B$107,'ZC Curve'!W$9:W$108,,0))^(1/12)-1</f>
        <v>#DIV/0!</v>
      </c>
      <c r="E823" s="503">
        <f t="shared" si="64"/>
        <v>1</v>
      </c>
      <c r="F823" s="503" t="e">
        <f t="shared" si="62"/>
        <v>#DIV/0!</v>
      </c>
      <c r="G823" s="503" t="e">
        <f t="shared" si="63"/>
        <v>#DIV/0!</v>
      </c>
      <c r="H823" s="517">
        <f>'Table 4 - Asset Cashflows'!D336+'Table 4 - Asset Cashflows'!E336</f>
        <v>0</v>
      </c>
    </row>
    <row r="824" spans="1:8" x14ac:dyDescent="0.25">
      <c r="A824" s="43">
        <f t="shared" si="61"/>
        <v>329</v>
      </c>
      <c r="B824" s="502">
        <f>(1+_xlfn.XLOOKUP(INT(($A824-1)/12)+1,'ZC Curve'!$B$8:$B$107,'ZC Curve'!U$9:U$108,,0))^(1/12)-1</f>
        <v>0</v>
      </c>
      <c r="C824" s="502" t="e">
        <f>(1+_xlfn.XLOOKUP(INT(($A824-1)/12)+1,'ZC Curve'!$B$8:$B$107,'ZC Curve'!V$9:V$108,,0))^(1/12)-1</f>
        <v>#DIV/0!</v>
      </c>
      <c r="D824" s="502" t="e">
        <f>(1+_xlfn.XLOOKUP(INT(($A824-1)/12)+1,'ZC Curve'!$B$8:$B$107,'ZC Curve'!W$9:W$108,,0))^(1/12)-1</f>
        <v>#DIV/0!</v>
      </c>
      <c r="E824" s="503">
        <f t="shared" si="64"/>
        <v>1</v>
      </c>
      <c r="F824" s="503" t="e">
        <f t="shared" si="62"/>
        <v>#DIV/0!</v>
      </c>
      <c r="G824" s="503" t="e">
        <f t="shared" si="63"/>
        <v>#DIV/0!</v>
      </c>
      <c r="H824" s="517">
        <f>'Table 4 - Asset Cashflows'!D337+'Table 4 - Asset Cashflows'!E337</f>
        <v>0</v>
      </c>
    </row>
    <row r="825" spans="1:8" x14ac:dyDescent="0.25">
      <c r="A825" s="43">
        <f t="shared" si="61"/>
        <v>330</v>
      </c>
      <c r="B825" s="502">
        <f>(1+_xlfn.XLOOKUP(INT(($A825-1)/12)+1,'ZC Curve'!$B$8:$B$107,'ZC Curve'!U$9:U$108,,0))^(1/12)-1</f>
        <v>0</v>
      </c>
      <c r="C825" s="502" t="e">
        <f>(1+_xlfn.XLOOKUP(INT(($A825-1)/12)+1,'ZC Curve'!$B$8:$B$107,'ZC Curve'!V$9:V$108,,0))^(1/12)-1</f>
        <v>#DIV/0!</v>
      </c>
      <c r="D825" s="502" t="e">
        <f>(1+_xlfn.XLOOKUP(INT(($A825-1)/12)+1,'ZC Curve'!$B$8:$B$107,'ZC Curve'!W$9:W$108,,0))^(1/12)-1</f>
        <v>#DIV/0!</v>
      </c>
      <c r="E825" s="503">
        <f t="shared" si="64"/>
        <v>1</v>
      </c>
      <c r="F825" s="503" t="e">
        <f t="shared" si="62"/>
        <v>#DIV/0!</v>
      </c>
      <c r="G825" s="503" t="e">
        <f t="shared" si="63"/>
        <v>#DIV/0!</v>
      </c>
      <c r="H825" s="517">
        <f>'Table 4 - Asset Cashflows'!D338+'Table 4 - Asset Cashflows'!E338</f>
        <v>0</v>
      </c>
    </row>
    <row r="826" spans="1:8" x14ac:dyDescent="0.25">
      <c r="A826" s="43">
        <f t="shared" si="61"/>
        <v>331</v>
      </c>
      <c r="B826" s="502">
        <f>(1+_xlfn.XLOOKUP(INT(($A826-1)/12)+1,'ZC Curve'!$B$8:$B$107,'ZC Curve'!U$9:U$108,,0))^(1/12)-1</f>
        <v>0</v>
      </c>
      <c r="C826" s="502" t="e">
        <f>(1+_xlfn.XLOOKUP(INT(($A826-1)/12)+1,'ZC Curve'!$B$8:$B$107,'ZC Curve'!V$9:V$108,,0))^(1/12)-1</f>
        <v>#DIV/0!</v>
      </c>
      <c r="D826" s="502" t="e">
        <f>(1+_xlfn.XLOOKUP(INT(($A826-1)/12)+1,'ZC Curve'!$B$8:$B$107,'ZC Curve'!W$9:W$108,,0))^(1/12)-1</f>
        <v>#DIV/0!</v>
      </c>
      <c r="E826" s="503">
        <f t="shared" si="64"/>
        <v>1</v>
      </c>
      <c r="F826" s="503" t="e">
        <f t="shared" si="62"/>
        <v>#DIV/0!</v>
      </c>
      <c r="G826" s="503" t="e">
        <f t="shared" si="63"/>
        <v>#DIV/0!</v>
      </c>
      <c r="H826" s="517">
        <f>'Table 4 - Asset Cashflows'!D339+'Table 4 - Asset Cashflows'!E339</f>
        <v>0</v>
      </c>
    </row>
    <row r="827" spans="1:8" x14ac:dyDescent="0.25">
      <c r="A827" s="43">
        <f t="shared" si="61"/>
        <v>332</v>
      </c>
      <c r="B827" s="502">
        <f>(1+_xlfn.XLOOKUP(INT(($A827-1)/12)+1,'ZC Curve'!$B$8:$B$107,'ZC Curve'!U$9:U$108,,0))^(1/12)-1</f>
        <v>0</v>
      </c>
      <c r="C827" s="502" t="e">
        <f>(1+_xlfn.XLOOKUP(INT(($A827-1)/12)+1,'ZC Curve'!$B$8:$B$107,'ZC Curve'!V$9:V$108,,0))^(1/12)-1</f>
        <v>#DIV/0!</v>
      </c>
      <c r="D827" s="502" t="e">
        <f>(1+_xlfn.XLOOKUP(INT(($A827-1)/12)+1,'ZC Curve'!$B$8:$B$107,'ZC Curve'!W$9:W$108,,0))^(1/12)-1</f>
        <v>#DIV/0!</v>
      </c>
      <c r="E827" s="503">
        <f t="shared" si="64"/>
        <v>1</v>
      </c>
      <c r="F827" s="503" t="e">
        <f t="shared" si="62"/>
        <v>#DIV/0!</v>
      </c>
      <c r="G827" s="503" t="e">
        <f t="shared" si="63"/>
        <v>#DIV/0!</v>
      </c>
      <c r="H827" s="517">
        <f>'Table 4 - Asset Cashflows'!D340+'Table 4 - Asset Cashflows'!E340</f>
        <v>0</v>
      </c>
    </row>
    <row r="828" spans="1:8" x14ac:dyDescent="0.25">
      <c r="A828" s="43">
        <f t="shared" si="61"/>
        <v>333</v>
      </c>
      <c r="B828" s="502">
        <f>(1+_xlfn.XLOOKUP(INT(($A828-1)/12)+1,'ZC Curve'!$B$8:$B$107,'ZC Curve'!U$9:U$108,,0))^(1/12)-1</f>
        <v>0</v>
      </c>
      <c r="C828" s="502" t="e">
        <f>(1+_xlfn.XLOOKUP(INT(($A828-1)/12)+1,'ZC Curve'!$B$8:$B$107,'ZC Curve'!V$9:V$108,,0))^(1/12)-1</f>
        <v>#DIV/0!</v>
      </c>
      <c r="D828" s="502" t="e">
        <f>(1+_xlfn.XLOOKUP(INT(($A828-1)/12)+1,'ZC Curve'!$B$8:$B$107,'ZC Curve'!W$9:W$108,,0))^(1/12)-1</f>
        <v>#DIV/0!</v>
      </c>
      <c r="E828" s="503">
        <f t="shared" si="64"/>
        <v>1</v>
      </c>
      <c r="F828" s="503" t="e">
        <f t="shared" si="62"/>
        <v>#DIV/0!</v>
      </c>
      <c r="G828" s="503" t="e">
        <f t="shared" si="63"/>
        <v>#DIV/0!</v>
      </c>
      <c r="H828" s="517">
        <f>'Table 4 - Asset Cashflows'!D341+'Table 4 - Asset Cashflows'!E341</f>
        <v>0</v>
      </c>
    </row>
    <row r="829" spans="1:8" x14ac:dyDescent="0.25">
      <c r="A829" s="43">
        <f t="shared" si="61"/>
        <v>334</v>
      </c>
      <c r="B829" s="502">
        <f>(1+_xlfn.XLOOKUP(INT(($A829-1)/12)+1,'ZC Curve'!$B$8:$B$107,'ZC Curve'!U$9:U$108,,0))^(1/12)-1</f>
        <v>0</v>
      </c>
      <c r="C829" s="502" t="e">
        <f>(1+_xlfn.XLOOKUP(INT(($A829-1)/12)+1,'ZC Curve'!$B$8:$B$107,'ZC Curve'!V$9:V$108,,0))^(1/12)-1</f>
        <v>#DIV/0!</v>
      </c>
      <c r="D829" s="502" t="e">
        <f>(1+_xlfn.XLOOKUP(INT(($A829-1)/12)+1,'ZC Curve'!$B$8:$B$107,'ZC Curve'!W$9:W$108,,0))^(1/12)-1</f>
        <v>#DIV/0!</v>
      </c>
      <c r="E829" s="503">
        <f t="shared" si="64"/>
        <v>1</v>
      </c>
      <c r="F829" s="503" t="e">
        <f t="shared" si="62"/>
        <v>#DIV/0!</v>
      </c>
      <c r="G829" s="503" t="e">
        <f t="shared" si="63"/>
        <v>#DIV/0!</v>
      </c>
      <c r="H829" s="517">
        <f>'Table 4 - Asset Cashflows'!D342+'Table 4 - Asset Cashflows'!E342</f>
        <v>0</v>
      </c>
    </row>
    <row r="830" spans="1:8" x14ac:dyDescent="0.25">
      <c r="A830" s="43">
        <f t="shared" si="61"/>
        <v>335</v>
      </c>
      <c r="B830" s="502">
        <f>(1+_xlfn.XLOOKUP(INT(($A830-1)/12)+1,'ZC Curve'!$B$8:$B$107,'ZC Curve'!U$9:U$108,,0))^(1/12)-1</f>
        <v>0</v>
      </c>
      <c r="C830" s="502" t="e">
        <f>(1+_xlfn.XLOOKUP(INT(($A830-1)/12)+1,'ZC Curve'!$B$8:$B$107,'ZC Curve'!V$9:V$108,,0))^(1/12)-1</f>
        <v>#DIV/0!</v>
      </c>
      <c r="D830" s="502" t="e">
        <f>(1+_xlfn.XLOOKUP(INT(($A830-1)/12)+1,'ZC Curve'!$B$8:$B$107,'ZC Curve'!W$9:W$108,,0))^(1/12)-1</f>
        <v>#DIV/0!</v>
      </c>
      <c r="E830" s="503">
        <f t="shared" si="64"/>
        <v>1</v>
      </c>
      <c r="F830" s="503" t="e">
        <f t="shared" si="62"/>
        <v>#DIV/0!</v>
      </c>
      <c r="G830" s="503" t="e">
        <f t="shared" si="63"/>
        <v>#DIV/0!</v>
      </c>
      <c r="H830" s="517">
        <f>'Table 4 - Asset Cashflows'!D343+'Table 4 - Asset Cashflows'!E343</f>
        <v>0</v>
      </c>
    </row>
    <row r="831" spans="1:8" x14ac:dyDescent="0.25">
      <c r="A831" s="43">
        <f t="shared" si="61"/>
        <v>336</v>
      </c>
      <c r="B831" s="502">
        <f>(1+_xlfn.XLOOKUP(INT(($A831-1)/12)+1,'ZC Curve'!$B$8:$B$107,'ZC Curve'!U$9:U$108,,0))^(1/12)-1</f>
        <v>0</v>
      </c>
      <c r="C831" s="502" t="e">
        <f>(1+_xlfn.XLOOKUP(INT(($A831-1)/12)+1,'ZC Curve'!$B$8:$B$107,'ZC Curve'!V$9:V$108,,0))^(1/12)-1</f>
        <v>#DIV/0!</v>
      </c>
      <c r="D831" s="502" t="e">
        <f>(1+_xlfn.XLOOKUP(INT(($A831-1)/12)+1,'ZC Curve'!$B$8:$B$107,'ZC Curve'!W$9:W$108,,0))^(1/12)-1</f>
        <v>#DIV/0!</v>
      </c>
      <c r="E831" s="503">
        <f t="shared" si="64"/>
        <v>1</v>
      </c>
      <c r="F831" s="503" t="e">
        <f t="shared" si="62"/>
        <v>#DIV/0!</v>
      </c>
      <c r="G831" s="503" t="e">
        <f t="shared" si="63"/>
        <v>#DIV/0!</v>
      </c>
      <c r="H831" s="517">
        <f>'Table 4 - Asset Cashflows'!D344+'Table 4 - Asset Cashflows'!E344</f>
        <v>0</v>
      </c>
    </row>
    <row r="832" spans="1:8" x14ac:dyDescent="0.25">
      <c r="A832" s="43">
        <f t="shared" si="61"/>
        <v>337</v>
      </c>
      <c r="B832" s="502">
        <f>(1+_xlfn.XLOOKUP(INT(($A832-1)/12)+1,'ZC Curve'!$B$8:$B$107,'ZC Curve'!U$9:U$108,,0))^(1/12)-1</f>
        <v>0</v>
      </c>
      <c r="C832" s="502" t="e">
        <f>(1+_xlfn.XLOOKUP(INT(($A832-1)/12)+1,'ZC Curve'!$B$8:$B$107,'ZC Curve'!V$9:V$108,,0))^(1/12)-1</f>
        <v>#DIV/0!</v>
      </c>
      <c r="D832" s="502" t="e">
        <f>(1+_xlfn.XLOOKUP(INT(($A832-1)/12)+1,'ZC Curve'!$B$8:$B$107,'ZC Curve'!W$9:W$108,,0))^(1/12)-1</f>
        <v>#DIV/0!</v>
      </c>
      <c r="E832" s="503">
        <f t="shared" si="64"/>
        <v>1</v>
      </c>
      <c r="F832" s="503" t="e">
        <f t="shared" si="62"/>
        <v>#DIV/0!</v>
      </c>
      <c r="G832" s="503" t="e">
        <f t="shared" si="63"/>
        <v>#DIV/0!</v>
      </c>
      <c r="H832" s="517">
        <f>'Table 4 - Asset Cashflows'!D345+'Table 4 - Asset Cashflows'!E345</f>
        <v>0</v>
      </c>
    </row>
    <row r="833" spans="1:8" x14ac:dyDescent="0.25">
      <c r="A833" s="43">
        <f t="shared" si="61"/>
        <v>338</v>
      </c>
      <c r="B833" s="502">
        <f>(1+_xlfn.XLOOKUP(INT(($A833-1)/12)+1,'ZC Curve'!$B$8:$B$107,'ZC Curve'!U$9:U$108,,0))^(1/12)-1</f>
        <v>0</v>
      </c>
      <c r="C833" s="502" t="e">
        <f>(1+_xlfn.XLOOKUP(INT(($A833-1)/12)+1,'ZC Curve'!$B$8:$B$107,'ZC Curve'!V$9:V$108,,0))^(1/12)-1</f>
        <v>#DIV/0!</v>
      </c>
      <c r="D833" s="502" t="e">
        <f>(1+_xlfn.XLOOKUP(INT(($A833-1)/12)+1,'ZC Curve'!$B$8:$B$107,'ZC Curve'!W$9:W$108,,0))^(1/12)-1</f>
        <v>#DIV/0!</v>
      </c>
      <c r="E833" s="503">
        <f t="shared" si="64"/>
        <v>1</v>
      </c>
      <c r="F833" s="503" t="e">
        <f t="shared" si="62"/>
        <v>#DIV/0!</v>
      </c>
      <c r="G833" s="503" t="e">
        <f t="shared" si="63"/>
        <v>#DIV/0!</v>
      </c>
      <c r="H833" s="517">
        <f>'Table 4 - Asset Cashflows'!D346+'Table 4 - Asset Cashflows'!E346</f>
        <v>0</v>
      </c>
    </row>
    <row r="834" spans="1:8" x14ac:dyDescent="0.25">
      <c r="A834" s="43">
        <f t="shared" si="61"/>
        <v>339</v>
      </c>
      <c r="B834" s="502">
        <f>(1+_xlfn.XLOOKUP(INT(($A834-1)/12)+1,'ZC Curve'!$B$8:$B$107,'ZC Curve'!U$9:U$108,,0))^(1/12)-1</f>
        <v>0</v>
      </c>
      <c r="C834" s="502" t="e">
        <f>(1+_xlfn.XLOOKUP(INT(($A834-1)/12)+1,'ZC Curve'!$B$8:$B$107,'ZC Curve'!V$9:V$108,,0))^(1/12)-1</f>
        <v>#DIV/0!</v>
      </c>
      <c r="D834" s="502" t="e">
        <f>(1+_xlfn.XLOOKUP(INT(($A834-1)/12)+1,'ZC Curve'!$B$8:$B$107,'ZC Curve'!W$9:W$108,,0))^(1/12)-1</f>
        <v>#DIV/0!</v>
      </c>
      <c r="E834" s="503">
        <f t="shared" si="64"/>
        <v>1</v>
      </c>
      <c r="F834" s="503" t="e">
        <f t="shared" si="62"/>
        <v>#DIV/0!</v>
      </c>
      <c r="G834" s="503" t="e">
        <f t="shared" si="63"/>
        <v>#DIV/0!</v>
      </c>
      <c r="H834" s="517">
        <f>'Table 4 - Asset Cashflows'!D347+'Table 4 - Asset Cashflows'!E347</f>
        <v>0</v>
      </c>
    </row>
    <row r="835" spans="1:8" x14ac:dyDescent="0.25">
      <c r="A835" s="43">
        <f t="shared" si="61"/>
        <v>340</v>
      </c>
      <c r="B835" s="502">
        <f>(1+_xlfn.XLOOKUP(INT(($A835-1)/12)+1,'ZC Curve'!$B$8:$B$107,'ZC Curve'!U$9:U$108,,0))^(1/12)-1</f>
        <v>0</v>
      </c>
      <c r="C835" s="502" t="e">
        <f>(1+_xlfn.XLOOKUP(INT(($A835-1)/12)+1,'ZC Curve'!$B$8:$B$107,'ZC Curve'!V$9:V$108,,0))^(1/12)-1</f>
        <v>#DIV/0!</v>
      </c>
      <c r="D835" s="502" t="e">
        <f>(1+_xlfn.XLOOKUP(INT(($A835-1)/12)+1,'ZC Curve'!$B$8:$B$107,'ZC Curve'!W$9:W$108,,0))^(1/12)-1</f>
        <v>#DIV/0!</v>
      </c>
      <c r="E835" s="503">
        <f t="shared" si="64"/>
        <v>1</v>
      </c>
      <c r="F835" s="503" t="e">
        <f t="shared" si="62"/>
        <v>#DIV/0!</v>
      </c>
      <c r="G835" s="503" t="e">
        <f t="shared" si="63"/>
        <v>#DIV/0!</v>
      </c>
      <c r="H835" s="517">
        <f>'Table 4 - Asset Cashflows'!D348+'Table 4 - Asset Cashflows'!E348</f>
        <v>0</v>
      </c>
    </row>
    <row r="836" spans="1:8" x14ac:dyDescent="0.25">
      <c r="A836" s="43">
        <f t="shared" si="61"/>
        <v>341</v>
      </c>
      <c r="B836" s="502">
        <f>(1+_xlfn.XLOOKUP(INT(($A836-1)/12)+1,'ZC Curve'!$B$8:$B$107,'ZC Curve'!U$9:U$108,,0))^(1/12)-1</f>
        <v>0</v>
      </c>
      <c r="C836" s="502" t="e">
        <f>(1+_xlfn.XLOOKUP(INT(($A836-1)/12)+1,'ZC Curve'!$B$8:$B$107,'ZC Curve'!V$9:V$108,,0))^(1/12)-1</f>
        <v>#DIV/0!</v>
      </c>
      <c r="D836" s="502" t="e">
        <f>(1+_xlfn.XLOOKUP(INT(($A836-1)/12)+1,'ZC Curve'!$B$8:$B$107,'ZC Curve'!W$9:W$108,,0))^(1/12)-1</f>
        <v>#DIV/0!</v>
      </c>
      <c r="E836" s="503">
        <f t="shared" si="64"/>
        <v>1</v>
      </c>
      <c r="F836" s="503" t="e">
        <f t="shared" si="62"/>
        <v>#DIV/0!</v>
      </c>
      <c r="G836" s="503" t="e">
        <f t="shared" si="63"/>
        <v>#DIV/0!</v>
      </c>
      <c r="H836" s="517">
        <f>'Table 4 - Asset Cashflows'!D349+'Table 4 - Asset Cashflows'!E349</f>
        <v>0</v>
      </c>
    </row>
    <row r="837" spans="1:8" x14ac:dyDescent="0.25">
      <c r="A837" s="43">
        <f t="shared" si="61"/>
        <v>342</v>
      </c>
      <c r="B837" s="502">
        <f>(1+_xlfn.XLOOKUP(INT(($A837-1)/12)+1,'ZC Curve'!$B$8:$B$107,'ZC Curve'!U$9:U$108,,0))^(1/12)-1</f>
        <v>0</v>
      </c>
      <c r="C837" s="502" t="e">
        <f>(1+_xlfn.XLOOKUP(INT(($A837-1)/12)+1,'ZC Curve'!$B$8:$B$107,'ZC Curve'!V$9:V$108,,0))^(1/12)-1</f>
        <v>#DIV/0!</v>
      </c>
      <c r="D837" s="502" t="e">
        <f>(1+_xlfn.XLOOKUP(INT(($A837-1)/12)+1,'ZC Curve'!$B$8:$B$107,'ZC Curve'!W$9:W$108,,0))^(1/12)-1</f>
        <v>#DIV/0!</v>
      </c>
      <c r="E837" s="503">
        <f t="shared" si="64"/>
        <v>1</v>
      </c>
      <c r="F837" s="503" t="e">
        <f t="shared" si="62"/>
        <v>#DIV/0!</v>
      </c>
      <c r="G837" s="503" t="e">
        <f t="shared" si="63"/>
        <v>#DIV/0!</v>
      </c>
      <c r="H837" s="517">
        <f>'Table 4 - Asset Cashflows'!D350+'Table 4 - Asset Cashflows'!E350</f>
        <v>0</v>
      </c>
    </row>
    <row r="838" spans="1:8" x14ac:dyDescent="0.25">
      <c r="A838" s="43">
        <f t="shared" si="61"/>
        <v>343</v>
      </c>
      <c r="B838" s="502">
        <f>(1+_xlfn.XLOOKUP(INT(($A838-1)/12)+1,'ZC Curve'!$B$8:$B$107,'ZC Curve'!U$9:U$108,,0))^(1/12)-1</f>
        <v>0</v>
      </c>
      <c r="C838" s="502" t="e">
        <f>(1+_xlfn.XLOOKUP(INT(($A838-1)/12)+1,'ZC Curve'!$B$8:$B$107,'ZC Curve'!V$9:V$108,,0))^(1/12)-1</f>
        <v>#DIV/0!</v>
      </c>
      <c r="D838" s="502" t="e">
        <f>(1+_xlfn.XLOOKUP(INT(($A838-1)/12)+1,'ZC Curve'!$B$8:$B$107,'ZC Curve'!W$9:W$108,,0))^(1/12)-1</f>
        <v>#DIV/0!</v>
      </c>
      <c r="E838" s="503">
        <f t="shared" si="64"/>
        <v>1</v>
      </c>
      <c r="F838" s="503" t="e">
        <f t="shared" si="62"/>
        <v>#DIV/0!</v>
      </c>
      <c r="G838" s="503" t="e">
        <f t="shared" si="63"/>
        <v>#DIV/0!</v>
      </c>
      <c r="H838" s="517">
        <f>'Table 4 - Asset Cashflows'!D351+'Table 4 - Asset Cashflows'!E351</f>
        <v>0</v>
      </c>
    </row>
    <row r="839" spans="1:8" x14ac:dyDescent="0.25">
      <c r="A839" s="43">
        <f t="shared" si="61"/>
        <v>344</v>
      </c>
      <c r="B839" s="502">
        <f>(1+_xlfn.XLOOKUP(INT(($A839-1)/12)+1,'ZC Curve'!$B$8:$B$107,'ZC Curve'!U$9:U$108,,0))^(1/12)-1</f>
        <v>0</v>
      </c>
      <c r="C839" s="502" t="e">
        <f>(1+_xlfn.XLOOKUP(INT(($A839-1)/12)+1,'ZC Curve'!$B$8:$B$107,'ZC Curve'!V$9:V$108,,0))^(1/12)-1</f>
        <v>#DIV/0!</v>
      </c>
      <c r="D839" s="502" t="e">
        <f>(1+_xlfn.XLOOKUP(INT(($A839-1)/12)+1,'ZC Curve'!$B$8:$B$107,'ZC Curve'!W$9:W$108,,0))^(1/12)-1</f>
        <v>#DIV/0!</v>
      </c>
      <c r="E839" s="503">
        <f t="shared" si="64"/>
        <v>1</v>
      </c>
      <c r="F839" s="503" t="e">
        <f t="shared" si="62"/>
        <v>#DIV/0!</v>
      </c>
      <c r="G839" s="503" t="e">
        <f t="shared" si="63"/>
        <v>#DIV/0!</v>
      </c>
      <c r="H839" s="517">
        <f>'Table 4 - Asset Cashflows'!D352+'Table 4 - Asset Cashflows'!E352</f>
        <v>0</v>
      </c>
    </row>
    <row r="840" spans="1:8" x14ac:dyDescent="0.25">
      <c r="A840" s="43">
        <f t="shared" si="61"/>
        <v>345</v>
      </c>
      <c r="B840" s="502">
        <f>(1+_xlfn.XLOOKUP(INT(($A840-1)/12)+1,'ZC Curve'!$B$8:$B$107,'ZC Curve'!U$9:U$108,,0))^(1/12)-1</f>
        <v>0</v>
      </c>
      <c r="C840" s="502" t="e">
        <f>(1+_xlfn.XLOOKUP(INT(($A840-1)/12)+1,'ZC Curve'!$B$8:$B$107,'ZC Curve'!V$9:V$108,,0))^(1/12)-1</f>
        <v>#DIV/0!</v>
      </c>
      <c r="D840" s="502" t="e">
        <f>(1+_xlfn.XLOOKUP(INT(($A840-1)/12)+1,'ZC Curve'!$B$8:$B$107,'ZC Curve'!W$9:W$108,,0))^(1/12)-1</f>
        <v>#DIV/0!</v>
      </c>
      <c r="E840" s="503">
        <f t="shared" si="64"/>
        <v>1</v>
      </c>
      <c r="F840" s="503" t="e">
        <f t="shared" si="62"/>
        <v>#DIV/0!</v>
      </c>
      <c r="G840" s="503" t="e">
        <f t="shared" si="63"/>
        <v>#DIV/0!</v>
      </c>
      <c r="H840" s="517">
        <f>'Table 4 - Asset Cashflows'!D353+'Table 4 - Asset Cashflows'!E353</f>
        <v>0</v>
      </c>
    </row>
    <row r="841" spans="1:8" x14ac:dyDescent="0.25">
      <c r="A841" s="43">
        <f t="shared" si="61"/>
        <v>346</v>
      </c>
      <c r="B841" s="502">
        <f>(1+_xlfn.XLOOKUP(INT(($A841-1)/12)+1,'ZC Curve'!$B$8:$B$107,'ZC Curve'!U$9:U$108,,0))^(1/12)-1</f>
        <v>0</v>
      </c>
      <c r="C841" s="502" t="e">
        <f>(1+_xlfn.XLOOKUP(INT(($A841-1)/12)+1,'ZC Curve'!$B$8:$B$107,'ZC Curve'!V$9:V$108,,0))^(1/12)-1</f>
        <v>#DIV/0!</v>
      </c>
      <c r="D841" s="502" t="e">
        <f>(1+_xlfn.XLOOKUP(INT(($A841-1)/12)+1,'ZC Curve'!$B$8:$B$107,'ZC Curve'!W$9:W$108,,0))^(1/12)-1</f>
        <v>#DIV/0!</v>
      </c>
      <c r="E841" s="503">
        <f t="shared" si="64"/>
        <v>1</v>
      </c>
      <c r="F841" s="503" t="e">
        <f t="shared" si="62"/>
        <v>#DIV/0!</v>
      </c>
      <c r="G841" s="503" t="e">
        <f t="shared" si="63"/>
        <v>#DIV/0!</v>
      </c>
      <c r="H841" s="517">
        <f>'Table 4 - Asset Cashflows'!D354+'Table 4 - Asset Cashflows'!E354</f>
        <v>0</v>
      </c>
    </row>
    <row r="842" spans="1:8" x14ac:dyDescent="0.25">
      <c r="A842" s="43">
        <f t="shared" si="61"/>
        <v>347</v>
      </c>
      <c r="B842" s="502">
        <f>(1+_xlfn.XLOOKUP(INT(($A842-1)/12)+1,'ZC Curve'!$B$8:$B$107,'ZC Curve'!U$9:U$108,,0))^(1/12)-1</f>
        <v>0</v>
      </c>
      <c r="C842" s="502" t="e">
        <f>(1+_xlfn.XLOOKUP(INT(($A842-1)/12)+1,'ZC Curve'!$B$8:$B$107,'ZC Curve'!V$9:V$108,,0))^(1/12)-1</f>
        <v>#DIV/0!</v>
      </c>
      <c r="D842" s="502" t="e">
        <f>(1+_xlfn.XLOOKUP(INT(($A842-1)/12)+1,'ZC Curve'!$B$8:$B$107,'ZC Curve'!W$9:W$108,,0))^(1/12)-1</f>
        <v>#DIV/0!</v>
      </c>
      <c r="E842" s="503">
        <f t="shared" si="64"/>
        <v>1</v>
      </c>
      <c r="F842" s="503" t="e">
        <f t="shared" si="62"/>
        <v>#DIV/0!</v>
      </c>
      <c r="G842" s="503" t="e">
        <f t="shared" si="63"/>
        <v>#DIV/0!</v>
      </c>
      <c r="H842" s="517">
        <f>'Table 4 - Asset Cashflows'!D355+'Table 4 - Asset Cashflows'!E355</f>
        <v>0</v>
      </c>
    </row>
    <row r="843" spans="1:8" x14ac:dyDescent="0.25">
      <c r="A843" s="43">
        <f t="shared" si="61"/>
        <v>348</v>
      </c>
      <c r="B843" s="502">
        <f>(1+_xlfn.XLOOKUP(INT(($A843-1)/12)+1,'ZC Curve'!$B$8:$B$107,'ZC Curve'!U$9:U$108,,0))^(1/12)-1</f>
        <v>0</v>
      </c>
      <c r="C843" s="502" t="e">
        <f>(1+_xlfn.XLOOKUP(INT(($A843-1)/12)+1,'ZC Curve'!$B$8:$B$107,'ZC Curve'!V$9:V$108,,0))^(1/12)-1</f>
        <v>#DIV/0!</v>
      </c>
      <c r="D843" s="502" t="e">
        <f>(1+_xlfn.XLOOKUP(INT(($A843-1)/12)+1,'ZC Curve'!$B$8:$B$107,'ZC Curve'!W$9:W$108,,0))^(1/12)-1</f>
        <v>#DIV/0!</v>
      </c>
      <c r="E843" s="503">
        <f t="shared" si="64"/>
        <v>1</v>
      </c>
      <c r="F843" s="503" t="e">
        <f t="shared" si="62"/>
        <v>#DIV/0!</v>
      </c>
      <c r="G843" s="503" t="e">
        <f t="shared" si="63"/>
        <v>#DIV/0!</v>
      </c>
      <c r="H843" s="517">
        <f>'Table 4 - Asset Cashflows'!D356+'Table 4 - Asset Cashflows'!E356</f>
        <v>0</v>
      </c>
    </row>
    <row r="844" spans="1:8" x14ac:dyDescent="0.25">
      <c r="A844" s="43">
        <f t="shared" si="61"/>
        <v>349</v>
      </c>
      <c r="B844" s="502">
        <f>(1+_xlfn.XLOOKUP(INT(($A844-1)/12)+1,'ZC Curve'!$B$8:$B$107,'ZC Curve'!U$9:U$108,,0))^(1/12)-1</f>
        <v>0</v>
      </c>
      <c r="C844" s="502" t="e">
        <f>(1+_xlfn.XLOOKUP(INT(($A844-1)/12)+1,'ZC Curve'!$B$8:$B$107,'ZC Curve'!V$9:V$108,,0))^(1/12)-1</f>
        <v>#DIV/0!</v>
      </c>
      <c r="D844" s="502" t="e">
        <f>(1+_xlfn.XLOOKUP(INT(($A844-1)/12)+1,'ZC Curve'!$B$8:$B$107,'ZC Curve'!W$9:W$108,,0))^(1/12)-1</f>
        <v>#DIV/0!</v>
      </c>
      <c r="E844" s="503">
        <f t="shared" si="64"/>
        <v>1</v>
      </c>
      <c r="F844" s="503" t="e">
        <f t="shared" si="62"/>
        <v>#DIV/0!</v>
      </c>
      <c r="G844" s="503" t="e">
        <f t="shared" si="63"/>
        <v>#DIV/0!</v>
      </c>
      <c r="H844" s="517">
        <f>'Table 4 - Asset Cashflows'!D357+'Table 4 - Asset Cashflows'!E357</f>
        <v>0</v>
      </c>
    </row>
    <row r="845" spans="1:8" x14ac:dyDescent="0.25">
      <c r="A845" s="43">
        <f t="shared" si="61"/>
        <v>350</v>
      </c>
      <c r="B845" s="502">
        <f>(1+_xlfn.XLOOKUP(INT(($A845-1)/12)+1,'ZC Curve'!$B$8:$B$107,'ZC Curve'!U$9:U$108,,0))^(1/12)-1</f>
        <v>0</v>
      </c>
      <c r="C845" s="502" t="e">
        <f>(1+_xlfn.XLOOKUP(INT(($A845-1)/12)+1,'ZC Curve'!$B$8:$B$107,'ZC Curve'!V$9:V$108,,0))^(1/12)-1</f>
        <v>#DIV/0!</v>
      </c>
      <c r="D845" s="502" t="e">
        <f>(1+_xlfn.XLOOKUP(INT(($A845-1)/12)+1,'ZC Curve'!$B$8:$B$107,'ZC Curve'!W$9:W$108,,0))^(1/12)-1</f>
        <v>#DIV/0!</v>
      </c>
      <c r="E845" s="503">
        <f t="shared" si="64"/>
        <v>1</v>
      </c>
      <c r="F845" s="503" t="e">
        <f t="shared" si="62"/>
        <v>#DIV/0!</v>
      </c>
      <c r="G845" s="503" t="e">
        <f t="shared" si="63"/>
        <v>#DIV/0!</v>
      </c>
      <c r="H845" s="517">
        <f>'Table 4 - Asset Cashflows'!D358+'Table 4 - Asset Cashflows'!E358</f>
        <v>0</v>
      </c>
    </row>
    <row r="846" spans="1:8" x14ac:dyDescent="0.25">
      <c r="A846" s="43">
        <f t="shared" si="61"/>
        <v>351</v>
      </c>
      <c r="B846" s="502">
        <f>(1+_xlfn.XLOOKUP(INT(($A846-1)/12)+1,'ZC Curve'!$B$8:$B$107,'ZC Curve'!U$9:U$108,,0))^(1/12)-1</f>
        <v>0</v>
      </c>
      <c r="C846" s="502" t="e">
        <f>(1+_xlfn.XLOOKUP(INT(($A846-1)/12)+1,'ZC Curve'!$B$8:$B$107,'ZC Curve'!V$9:V$108,,0))^(1/12)-1</f>
        <v>#DIV/0!</v>
      </c>
      <c r="D846" s="502" t="e">
        <f>(1+_xlfn.XLOOKUP(INT(($A846-1)/12)+1,'ZC Curve'!$B$8:$B$107,'ZC Curve'!W$9:W$108,,0))^(1/12)-1</f>
        <v>#DIV/0!</v>
      </c>
      <c r="E846" s="503">
        <f t="shared" si="64"/>
        <v>1</v>
      </c>
      <c r="F846" s="503" t="e">
        <f t="shared" si="62"/>
        <v>#DIV/0!</v>
      </c>
      <c r="G846" s="503" t="e">
        <f t="shared" si="63"/>
        <v>#DIV/0!</v>
      </c>
      <c r="H846" s="517">
        <f>'Table 4 - Asset Cashflows'!D359+'Table 4 - Asset Cashflows'!E359</f>
        <v>0</v>
      </c>
    </row>
    <row r="847" spans="1:8" x14ac:dyDescent="0.25">
      <c r="A847" s="43">
        <f t="shared" si="61"/>
        <v>352</v>
      </c>
      <c r="B847" s="502">
        <f>(1+_xlfn.XLOOKUP(INT(($A847-1)/12)+1,'ZC Curve'!$B$8:$B$107,'ZC Curve'!U$9:U$108,,0))^(1/12)-1</f>
        <v>0</v>
      </c>
      <c r="C847" s="502" t="e">
        <f>(1+_xlfn.XLOOKUP(INT(($A847-1)/12)+1,'ZC Curve'!$B$8:$B$107,'ZC Curve'!V$9:V$108,,0))^(1/12)-1</f>
        <v>#DIV/0!</v>
      </c>
      <c r="D847" s="502" t="e">
        <f>(1+_xlfn.XLOOKUP(INT(($A847-1)/12)+1,'ZC Curve'!$B$8:$B$107,'ZC Curve'!W$9:W$108,,0))^(1/12)-1</f>
        <v>#DIV/0!</v>
      </c>
      <c r="E847" s="503">
        <f t="shared" si="64"/>
        <v>1</v>
      </c>
      <c r="F847" s="503" t="e">
        <f t="shared" si="62"/>
        <v>#DIV/0!</v>
      </c>
      <c r="G847" s="503" t="e">
        <f t="shared" si="63"/>
        <v>#DIV/0!</v>
      </c>
      <c r="H847" s="517">
        <f>'Table 4 - Asset Cashflows'!D360+'Table 4 - Asset Cashflows'!E360</f>
        <v>0</v>
      </c>
    </row>
    <row r="848" spans="1:8" x14ac:dyDescent="0.25">
      <c r="A848" s="43">
        <f t="shared" si="61"/>
        <v>353</v>
      </c>
      <c r="B848" s="502">
        <f>(1+_xlfn.XLOOKUP(INT(($A848-1)/12)+1,'ZC Curve'!$B$8:$B$107,'ZC Curve'!U$9:U$108,,0))^(1/12)-1</f>
        <v>0</v>
      </c>
      <c r="C848" s="502" t="e">
        <f>(1+_xlfn.XLOOKUP(INT(($A848-1)/12)+1,'ZC Curve'!$B$8:$B$107,'ZC Curve'!V$9:V$108,,0))^(1/12)-1</f>
        <v>#DIV/0!</v>
      </c>
      <c r="D848" s="502" t="e">
        <f>(1+_xlfn.XLOOKUP(INT(($A848-1)/12)+1,'ZC Curve'!$B$8:$B$107,'ZC Curve'!W$9:W$108,,0))^(1/12)-1</f>
        <v>#DIV/0!</v>
      </c>
      <c r="E848" s="503">
        <f t="shared" si="64"/>
        <v>1</v>
      </c>
      <c r="F848" s="503" t="e">
        <f t="shared" si="62"/>
        <v>#DIV/0!</v>
      </c>
      <c r="G848" s="503" t="e">
        <f t="shared" si="63"/>
        <v>#DIV/0!</v>
      </c>
      <c r="H848" s="517">
        <f>'Table 4 - Asset Cashflows'!D361+'Table 4 - Asset Cashflows'!E361</f>
        <v>0</v>
      </c>
    </row>
    <row r="849" spans="1:8" x14ac:dyDescent="0.25">
      <c r="A849" s="43">
        <f t="shared" si="61"/>
        <v>354</v>
      </c>
      <c r="B849" s="502">
        <f>(1+_xlfn.XLOOKUP(INT(($A849-1)/12)+1,'ZC Curve'!$B$8:$B$107,'ZC Curve'!U$9:U$108,,0))^(1/12)-1</f>
        <v>0</v>
      </c>
      <c r="C849" s="502" t="e">
        <f>(1+_xlfn.XLOOKUP(INT(($A849-1)/12)+1,'ZC Curve'!$B$8:$B$107,'ZC Curve'!V$9:V$108,,0))^(1/12)-1</f>
        <v>#DIV/0!</v>
      </c>
      <c r="D849" s="502" t="e">
        <f>(1+_xlfn.XLOOKUP(INT(($A849-1)/12)+1,'ZC Curve'!$B$8:$B$107,'ZC Curve'!W$9:W$108,,0))^(1/12)-1</f>
        <v>#DIV/0!</v>
      </c>
      <c r="E849" s="503">
        <f t="shared" si="64"/>
        <v>1</v>
      </c>
      <c r="F849" s="503" t="e">
        <f t="shared" si="62"/>
        <v>#DIV/0!</v>
      </c>
      <c r="G849" s="503" t="e">
        <f t="shared" si="63"/>
        <v>#DIV/0!</v>
      </c>
      <c r="H849" s="517">
        <f>'Table 4 - Asset Cashflows'!D362+'Table 4 - Asset Cashflows'!E362</f>
        <v>0</v>
      </c>
    </row>
    <row r="850" spans="1:8" x14ac:dyDescent="0.25">
      <c r="A850" s="43">
        <f t="shared" si="61"/>
        <v>355</v>
      </c>
      <c r="B850" s="502">
        <f>(1+_xlfn.XLOOKUP(INT(($A850-1)/12)+1,'ZC Curve'!$B$8:$B$107,'ZC Curve'!U$9:U$108,,0))^(1/12)-1</f>
        <v>0</v>
      </c>
      <c r="C850" s="502" t="e">
        <f>(1+_xlfn.XLOOKUP(INT(($A850-1)/12)+1,'ZC Curve'!$B$8:$B$107,'ZC Curve'!V$9:V$108,,0))^(1/12)-1</f>
        <v>#DIV/0!</v>
      </c>
      <c r="D850" s="502" t="e">
        <f>(1+_xlfn.XLOOKUP(INT(($A850-1)/12)+1,'ZC Curve'!$B$8:$B$107,'ZC Curve'!W$9:W$108,,0))^(1/12)-1</f>
        <v>#DIV/0!</v>
      </c>
      <c r="E850" s="503">
        <f t="shared" si="64"/>
        <v>1</v>
      </c>
      <c r="F850" s="503" t="e">
        <f t="shared" si="62"/>
        <v>#DIV/0!</v>
      </c>
      <c r="G850" s="503" t="e">
        <f t="shared" si="63"/>
        <v>#DIV/0!</v>
      </c>
      <c r="H850" s="517">
        <f>'Table 4 - Asset Cashflows'!D363+'Table 4 - Asset Cashflows'!E363</f>
        <v>0</v>
      </c>
    </row>
    <row r="851" spans="1:8" x14ac:dyDescent="0.25">
      <c r="A851" s="43">
        <f t="shared" si="61"/>
        <v>356</v>
      </c>
      <c r="B851" s="502">
        <f>(1+_xlfn.XLOOKUP(INT(($A851-1)/12)+1,'ZC Curve'!$B$8:$B$107,'ZC Curve'!U$9:U$108,,0))^(1/12)-1</f>
        <v>0</v>
      </c>
      <c r="C851" s="502" t="e">
        <f>(1+_xlfn.XLOOKUP(INT(($A851-1)/12)+1,'ZC Curve'!$B$8:$B$107,'ZC Curve'!V$9:V$108,,0))^(1/12)-1</f>
        <v>#DIV/0!</v>
      </c>
      <c r="D851" s="502" t="e">
        <f>(1+_xlfn.XLOOKUP(INT(($A851-1)/12)+1,'ZC Curve'!$B$8:$B$107,'ZC Curve'!W$9:W$108,,0))^(1/12)-1</f>
        <v>#DIV/0!</v>
      </c>
      <c r="E851" s="503">
        <f t="shared" si="64"/>
        <v>1</v>
      </c>
      <c r="F851" s="503" t="e">
        <f t="shared" si="62"/>
        <v>#DIV/0!</v>
      </c>
      <c r="G851" s="503" t="e">
        <f t="shared" si="63"/>
        <v>#DIV/0!</v>
      </c>
      <c r="H851" s="517">
        <f>'Table 4 - Asset Cashflows'!D364+'Table 4 - Asset Cashflows'!E364</f>
        <v>0</v>
      </c>
    </row>
    <row r="852" spans="1:8" x14ac:dyDescent="0.25">
      <c r="A852" s="43">
        <f t="shared" si="61"/>
        <v>357</v>
      </c>
      <c r="B852" s="502">
        <f>(1+_xlfn.XLOOKUP(INT(($A852-1)/12)+1,'ZC Curve'!$B$8:$B$107,'ZC Curve'!U$9:U$108,,0))^(1/12)-1</f>
        <v>0</v>
      </c>
      <c r="C852" s="502" t="e">
        <f>(1+_xlfn.XLOOKUP(INT(($A852-1)/12)+1,'ZC Curve'!$B$8:$B$107,'ZC Curve'!V$9:V$108,,0))^(1/12)-1</f>
        <v>#DIV/0!</v>
      </c>
      <c r="D852" s="502" t="e">
        <f>(1+_xlfn.XLOOKUP(INT(($A852-1)/12)+1,'ZC Curve'!$B$8:$B$107,'ZC Curve'!W$9:W$108,,0))^(1/12)-1</f>
        <v>#DIV/0!</v>
      </c>
      <c r="E852" s="503">
        <f t="shared" si="64"/>
        <v>1</v>
      </c>
      <c r="F852" s="503" t="e">
        <f t="shared" si="62"/>
        <v>#DIV/0!</v>
      </c>
      <c r="G852" s="503" t="e">
        <f t="shared" si="63"/>
        <v>#DIV/0!</v>
      </c>
      <c r="H852" s="517">
        <f>'Table 4 - Asset Cashflows'!D365+'Table 4 - Asset Cashflows'!E365</f>
        <v>0</v>
      </c>
    </row>
    <row r="853" spans="1:8" x14ac:dyDescent="0.25">
      <c r="A853" s="43">
        <f t="shared" si="61"/>
        <v>358</v>
      </c>
      <c r="B853" s="502">
        <f>(1+_xlfn.XLOOKUP(INT(($A853-1)/12)+1,'ZC Curve'!$B$8:$B$107,'ZC Curve'!U$9:U$108,,0))^(1/12)-1</f>
        <v>0</v>
      </c>
      <c r="C853" s="502" t="e">
        <f>(1+_xlfn.XLOOKUP(INT(($A853-1)/12)+1,'ZC Curve'!$B$8:$B$107,'ZC Curve'!V$9:V$108,,0))^(1/12)-1</f>
        <v>#DIV/0!</v>
      </c>
      <c r="D853" s="502" t="e">
        <f>(1+_xlfn.XLOOKUP(INT(($A853-1)/12)+1,'ZC Curve'!$B$8:$B$107,'ZC Curve'!W$9:W$108,,0))^(1/12)-1</f>
        <v>#DIV/0!</v>
      </c>
      <c r="E853" s="503">
        <f t="shared" si="64"/>
        <v>1</v>
      </c>
      <c r="F853" s="503" t="e">
        <f t="shared" si="62"/>
        <v>#DIV/0!</v>
      </c>
      <c r="G853" s="503" t="e">
        <f t="shared" si="63"/>
        <v>#DIV/0!</v>
      </c>
      <c r="H853" s="517">
        <f>'Table 4 - Asset Cashflows'!D366+'Table 4 - Asset Cashflows'!E366</f>
        <v>0</v>
      </c>
    </row>
    <row r="854" spans="1:8" x14ac:dyDescent="0.25">
      <c r="A854" s="43">
        <f t="shared" si="61"/>
        <v>359</v>
      </c>
      <c r="B854" s="502">
        <f>(1+_xlfn.XLOOKUP(INT(($A854-1)/12)+1,'ZC Curve'!$B$8:$B$107,'ZC Curve'!U$9:U$108,,0))^(1/12)-1</f>
        <v>0</v>
      </c>
      <c r="C854" s="502" t="e">
        <f>(1+_xlfn.XLOOKUP(INT(($A854-1)/12)+1,'ZC Curve'!$B$8:$B$107,'ZC Curve'!V$9:V$108,,0))^(1/12)-1</f>
        <v>#DIV/0!</v>
      </c>
      <c r="D854" s="502" t="e">
        <f>(1+_xlfn.XLOOKUP(INT(($A854-1)/12)+1,'ZC Curve'!$B$8:$B$107,'ZC Curve'!W$9:W$108,,0))^(1/12)-1</f>
        <v>#DIV/0!</v>
      </c>
      <c r="E854" s="503">
        <f t="shared" si="64"/>
        <v>1</v>
      </c>
      <c r="F854" s="503" t="e">
        <f t="shared" si="62"/>
        <v>#DIV/0!</v>
      </c>
      <c r="G854" s="503" t="e">
        <f t="shared" si="63"/>
        <v>#DIV/0!</v>
      </c>
      <c r="H854" s="517">
        <f>'Table 4 - Asset Cashflows'!D367+'Table 4 - Asset Cashflows'!E367</f>
        <v>0</v>
      </c>
    </row>
    <row r="855" spans="1:8" x14ac:dyDescent="0.25">
      <c r="A855" s="43">
        <f t="shared" si="61"/>
        <v>360</v>
      </c>
      <c r="B855" s="502">
        <f>(1+_xlfn.XLOOKUP(INT(($A855-1)/12)+1,'ZC Curve'!$B$8:$B$107,'ZC Curve'!U$9:U$108,,0))^(1/12)-1</f>
        <v>0</v>
      </c>
      <c r="C855" s="502" t="e">
        <f>(1+_xlfn.XLOOKUP(INT(($A855-1)/12)+1,'ZC Curve'!$B$8:$B$107,'ZC Curve'!V$9:V$108,,0))^(1/12)-1</f>
        <v>#DIV/0!</v>
      </c>
      <c r="D855" s="502" t="e">
        <f>(1+_xlfn.XLOOKUP(INT(($A855-1)/12)+1,'ZC Curve'!$B$8:$B$107,'ZC Curve'!W$9:W$108,,0))^(1/12)-1</f>
        <v>#DIV/0!</v>
      </c>
      <c r="E855" s="503">
        <f t="shared" si="64"/>
        <v>1</v>
      </c>
      <c r="F855" s="503" t="e">
        <f t="shared" si="62"/>
        <v>#DIV/0!</v>
      </c>
      <c r="G855" s="503" t="e">
        <f t="shared" si="63"/>
        <v>#DIV/0!</v>
      </c>
      <c r="H855" s="517">
        <f>'Table 4 - Asset Cashflows'!D368+'Table 4 - Asset Cashflows'!E368</f>
        <v>0</v>
      </c>
    </row>
    <row r="856" spans="1:8" x14ac:dyDescent="0.25">
      <c r="A856" s="43">
        <f t="shared" si="61"/>
        <v>361</v>
      </c>
      <c r="B856" s="502">
        <f>(1+_xlfn.XLOOKUP(INT(($A856-1)/12)+1,'ZC Curve'!$B$8:$B$107,'ZC Curve'!U$9:U$108,,0))^(1/12)-1</f>
        <v>0</v>
      </c>
      <c r="C856" s="502" t="e">
        <f>(1+_xlfn.XLOOKUP(INT(($A856-1)/12)+1,'ZC Curve'!$B$8:$B$107,'ZC Curve'!V$9:V$108,,0))^(1/12)-1</f>
        <v>#DIV/0!</v>
      </c>
      <c r="D856" s="502" t="e">
        <f>(1+_xlfn.XLOOKUP(INT(($A856-1)/12)+1,'ZC Curve'!$B$8:$B$107,'ZC Curve'!W$9:W$108,,0))^(1/12)-1</f>
        <v>#DIV/0!</v>
      </c>
      <c r="E856" s="503">
        <f t="shared" si="64"/>
        <v>1</v>
      </c>
      <c r="F856" s="503" t="e">
        <f t="shared" si="62"/>
        <v>#DIV/0!</v>
      </c>
      <c r="G856" s="503" t="e">
        <f t="shared" si="63"/>
        <v>#DIV/0!</v>
      </c>
      <c r="H856" s="517">
        <f>'Table 4 - Asset Cashflows'!D369+'Table 4 - Asset Cashflows'!E369</f>
        <v>0</v>
      </c>
    </row>
    <row r="857" spans="1:8" x14ac:dyDescent="0.25">
      <c r="A857" s="43">
        <f t="shared" si="61"/>
        <v>362</v>
      </c>
      <c r="B857" s="502">
        <f>(1+_xlfn.XLOOKUP(INT(($A857-1)/12)+1,'ZC Curve'!$B$8:$B$107,'ZC Curve'!U$9:U$108,,0))^(1/12)-1</f>
        <v>0</v>
      </c>
      <c r="C857" s="502" t="e">
        <f>(1+_xlfn.XLOOKUP(INT(($A857-1)/12)+1,'ZC Curve'!$B$8:$B$107,'ZC Curve'!V$9:V$108,,0))^(1/12)-1</f>
        <v>#DIV/0!</v>
      </c>
      <c r="D857" s="502" t="e">
        <f>(1+_xlfn.XLOOKUP(INT(($A857-1)/12)+1,'ZC Curve'!$B$8:$B$107,'ZC Curve'!W$9:W$108,,0))^(1/12)-1</f>
        <v>#DIV/0!</v>
      </c>
      <c r="E857" s="503">
        <f t="shared" si="64"/>
        <v>1</v>
      </c>
      <c r="F857" s="503" t="e">
        <f t="shared" si="62"/>
        <v>#DIV/0!</v>
      </c>
      <c r="G857" s="503" t="e">
        <f t="shared" si="63"/>
        <v>#DIV/0!</v>
      </c>
      <c r="H857" s="517">
        <f>'Table 4 - Asset Cashflows'!D370+'Table 4 - Asset Cashflows'!E370</f>
        <v>0</v>
      </c>
    </row>
    <row r="858" spans="1:8" x14ac:dyDescent="0.25">
      <c r="A858" s="43">
        <f t="shared" si="61"/>
        <v>363</v>
      </c>
      <c r="B858" s="502">
        <f>(1+_xlfn.XLOOKUP(INT(($A858-1)/12)+1,'ZC Curve'!$B$8:$B$107,'ZC Curve'!U$9:U$108,,0))^(1/12)-1</f>
        <v>0</v>
      </c>
      <c r="C858" s="502" t="e">
        <f>(1+_xlfn.XLOOKUP(INT(($A858-1)/12)+1,'ZC Curve'!$B$8:$B$107,'ZC Curve'!V$9:V$108,,0))^(1/12)-1</f>
        <v>#DIV/0!</v>
      </c>
      <c r="D858" s="502" t="e">
        <f>(1+_xlfn.XLOOKUP(INT(($A858-1)/12)+1,'ZC Curve'!$B$8:$B$107,'ZC Curve'!W$9:W$108,,0))^(1/12)-1</f>
        <v>#DIV/0!</v>
      </c>
      <c r="E858" s="503">
        <f t="shared" si="64"/>
        <v>1</v>
      </c>
      <c r="F858" s="503" t="e">
        <f t="shared" si="62"/>
        <v>#DIV/0!</v>
      </c>
      <c r="G858" s="503" t="e">
        <f t="shared" si="63"/>
        <v>#DIV/0!</v>
      </c>
      <c r="H858" s="517">
        <f>'Table 4 - Asset Cashflows'!D371+'Table 4 - Asset Cashflows'!E371</f>
        <v>0</v>
      </c>
    </row>
    <row r="859" spans="1:8" x14ac:dyDescent="0.25">
      <c r="A859" s="43">
        <f t="shared" si="61"/>
        <v>364</v>
      </c>
      <c r="B859" s="502">
        <f>(1+_xlfn.XLOOKUP(INT(($A859-1)/12)+1,'ZC Curve'!$B$8:$B$107,'ZC Curve'!U$9:U$108,,0))^(1/12)-1</f>
        <v>0</v>
      </c>
      <c r="C859" s="502" t="e">
        <f>(1+_xlfn.XLOOKUP(INT(($A859-1)/12)+1,'ZC Curve'!$B$8:$B$107,'ZC Curve'!V$9:V$108,,0))^(1/12)-1</f>
        <v>#DIV/0!</v>
      </c>
      <c r="D859" s="502" t="e">
        <f>(1+_xlfn.XLOOKUP(INT(($A859-1)/12)+1,'ZC Curve'!$B$8:$B$107,'ZC Curve'!W$9:W$108,,0))^(1/12)-1</f>
        <v>#DIV/0!</v>
      </c>
      <c r="E859" s="503">
        <f t="shared" si="64"/>
        <v>1</v>
      </c>
      <c r="F859" s="503" t="e">
        <f t="shared" si="62"/>
        <v>#DIV/0!</v>
      </c>
      <c r="G859" s="503" t="e">
        <f t="shared" si="63"/>
        <v>#DIV/0!</v>
      </c>
      <c r="H859" s="517">
        <f>'Table 4 - Asset Cashflows'!D372+'Table 4 - Asset Cashflows'!E372</f>
        <v>0</v>
      </c>
    </row>
    <row r="860" spans="1:8" x14ac:dyDescent="0.25">
      <c r="A860" s="43">
        <f t="shared" si="61"/>
        <v>365</v>
      </c>
      <c r="B860" s="502">
        <f>(1+_xlfn.XLOOKUP(INT(($A860-1)/12)+1,'ZC Curve'!$B$8:$B$107,'ZC Curve'!U$9:U$108,,0))^(1/12)-1</f>
        <v>0</v>
      </c>
      <c r="C860" s="502" t="e">
        <f>(1+_xlfn.XLOOKUP(INT(($A860-1)/12)+1,'ZC Curve'!$B$8:$B$107,'ZC Curve'!V$9:V$108,,0))^(1/12)-1</f>
        <v>#DIV/0!</v>
      </c>
      <c r="D860" s="502" t="e">
        <f>(1+_xlfn.XLOOKUP(INT(($A860-1)/12)+1,'ZC Curve'!$B$8:$B$107,'ZC Curve'!W$9:W$108,,0))^(1/12)-1</f>
        <v>#DIV/0!</v>
      </c>
      <c r="E860" s="503">
        <f t="shared" si="64"/>
        <v>1</v>
      </c>
      <c r="F860" s="503" t="e">
        <f t="shared" si="62"/>
        <v>#DIV/0!</v>
      </c>
      <c r="G860" s="503" t="e">
        <f t="shared" si="63"/>
        <v>#DIV/0!</v>
      </c>
      <c r="H860" s="517">
        <f>'Table 4 - Asset Cashflows'!D373+'Table 4 - Asset Cashflows'!E373</f>
        <v>0</v>
      </c>
    </row>
    <row r="861" spans="1:8" x14ac:dyDescent="0.25">
      <c r="A861" s="43">
        <f t="shared" si="61"/>
        <v>366</v>
      </c>
      <c r="B861" s="502">
        <f>(1+_xlfn.XLOOKUP(INT(($A861-1)/12)+1,'ZC Curve'!$B$8:$B$107,'ZC Curve'!U$9:U$108,,0))^(1/12)-1</f>
        <v>0</v>
      </c>
      <c r="C861" s="502" t="e">
        <f>(1+_xlfn.XLOOKUP(INT(($A861-1)/12)+1,'ZC Curve'!$B$8:$B$107,'ZC Curve'!V$9:V$108,,0))^(1/12)-1</f>
        <v>#DIV/0!</v>
      </c>
      <c r="D861" s="502" t="e">
        <f>(1+_xlfn.XLOOKUP(INT(($A861-1)/12)+1,'ZC Curve'!$B$8:$B$107,'ZC Curve'!W$9:W$108,,0))^(1/12)-1</f>
        <v>#DIV/0!</v>
      </c>
      <c r="E861" s="503">
        <f t="shared" si="64"/>
        <v>1</v>
      </c>
      <c r="F861" s="503" t="e">
        <f t="shared" si="62"/>
        <v>#DIV/0!</v>
      </c>
      <c r="G861" s="503" t="e">
        <f t="shared" si="63"/>
        <v>#DIV/0!</v>
      </c>
      <c r="H861" s="517">
        <f>'Table 4 - Asset Cashflows'!D374+'Table 4 - Asset Cashflows'!E374</f>
        <v>0</v>
      </c>
    </row>
    <row r="862" spans="1:8" x14ac:dyDescent="0.25">
      <c r="A862" s="43">
        <f t="shared" si="61"/>
        <v>367</v>
      </c>
      <c r="B862" s="502">
        <f>(1+_xlfn.XLOOKUP(INT(($A862-1)/12)+1,'ZC Curve'!$B$8:$B$107,'ZC Curve'!U$9:U$108,,0))^(1/12)-1</f>
        <v>0</v>
      </c>
      <c r="C862" s="502" t="e">
        <f>(1+_xlfn.XLOOKUP(INT(($A862-1)/12)+1,'ZC Curve'!$B$8:$B$107,'ZC Curve'!V$9:V$108,,0))^(1/12)-1</f>
        <v>#DIV/0!</v>
      </c>
      <c r="D862" s="502" t="e">
        <f>(1+_xlfn.XLOOKUP(INT(($A862-1)/12)+1,'ZC Curve'!$B$8:$B$107,'ZC Curve'!W$9:W$108,,0))^(1/12)-1</f>
        <v>#DIV/0!</v>
      </c>
      <c r="E862" s="503">
        <f t="shared" si="64"/>
        <v>1</v>
      </c>
      <c r="F862" s="503" t="e">
        <f t="shared" si="62"/>
        <v>#DIV/0!</v>
      </c>
      <c r="G862" s="503" t="e">
        <f t="shared" si="63"/>
        <v>#DIV/0!</v>
      </c>
      <c r="H862" s="517">
        <f>'Table 4 - Asset Cashflows'!D375+'Table 4 - Asset Cashflows'!E375</f>
        <v>0</v>
      </c>
    </row>
    <row r="863" spans="1:8" x14ac:dyDescent="0.25">
      <c r="A863" s="43">
        <f t="shared" si="61"/>
        <v>368</v>
      </c>
      <c r="B863" s="502">
        <f>(1+_xlfn.XLOOKUP(INT(($A863-1)/12)+1,'ZC Curve'!$B$8:$B$107,'ZC Curve'!U$9:U$108,,0))^(1/12)-1</f>
        <v>0</v>
      </c>
      <c r="C863" s="502" t="e">
        <f>(1+_xlfn.XLOOKUP(INT(($A863-1)/12)+1,'ZC Curve'!$B$8:$B$107,'ZC Curve'!V$9:V$108,,0))^(1/12)-1</f>
        <v>#DIV/0!</v>
      </c>
      <c r="D863" s="502" t="e">
        <f>(1+_xlfn.XLOOKUP(INT(($A863-1)/12)+1,'ZC Curve'!$B$8:$B$107,'ZC Curve'!W$9:W$108,,0))^(1/12)-1</f>
        <v>#DIV/0!</v>
      </c>
      <c r="E863" s="503">
        <f t="shared" si="64"/>
        <v>1</v>
      </c>
      <c r="F863" s="503" t="e">
        <f t="shared" si="62"/>
        <v>#DIV/0!</v>
      </c>
      <c r="G863" s="503" t="e">
        <f t="shared" si="63"/>
        <v>#DIV/0!</v>
      </c>
      <c r="H863" s="517">
        <f>'Table 4 - Asset Cashflows'!D376+'Table 4 - Asset Cashflows'!E376</f>
        <v>0</v>
      </c>
    </row>
    <row r="864" spans="1:8" x14ac:dyDescent="0.25">
      <c r="A864" s="43">
        <f t="shared" si="61"/>
        <v>369</v>
      </c>
      <c r="B864" s="502">
        <f>(1+_xlfn.XLOOKUP(INT(($A864-1)/12)+1,'ZC Curve'!$B$8:$B$107,'ZC Curve'!U$9:U$108,,0))^(1/12)-1</f>
        <v>0</v>
      </c>
      <c r="C864" s="502" t="e">
        <f>(1+_xlfn.XLOOKUP(INT(($A864-1)/12)+1,'ZC Curve'!$B$8:$B$107,'ZC Curve'!V$9:V$108,,0))^(1/12)-1</f>
        <v>#DIV/0!</v>
      </c>
      <c r="D864" s="502" t="e">
        <f>(1+_xlfn.XLOOKUP(INT(($A864-1)/12)+1,'ZC Curve'!$B$8:$B$107,'ZC Curve'!W$9:W$108,,0))^(1/12)-1</f>
        <v>#DIV/0!</v>
      </c>
      <c r="E864" s="503">
        <f t="shared" si="64"/>
        <v>1</v>
      </c>
      <c r="F864" s="503" t="e">
        <f t="shared" si="62"/>
        <v>#DIV/0!</v>
      </c>
      <c r="G864" s="503" t="e">
        <f t="shared" si="63"/>
        <v>#DIV/0!</v>
      </c>
      <c r="H864" s="517">
        <f>'Table 4 - Asset Cashflows'!D377+'Table 4 - Asset Cashflows'!E377</f>
        <v>0</v>
      </c>
    </row>
    <row r="865" spans="1:8" x14ac:dyDescent="0.25">
      <c r="A865" s="43">
        <f t="shared" si="61"/>
        <v>370</v>
      </c>
      <c r="B865" s="502">
        <f>(1+_xlfn.XLOOKUP(INT(($A865-1)/12)+1,'ZC Curve'!$B$8:$B$107,'ZC Curve'!U$9:U$108,,0))^(1/12)-1</f>
        <v>0</v>
      </c>
      <c r="C865" s="502" t="e">
        <f>(1+_xlfn.XLOOKUP(INT(($A865-1)/12)+1,'ZC Curve'!$B$8:$B$107,'ZC Curve'!V$9:V$108,,0))^(1/12)-1</f>
        <v>#DIV/0!</v>
      </c>
      <c r="D865" s="502" t="e">
        <f>(1+_xlfn.XLOOKUP(INT(($A865-1)/12)+1,'ZC Curve'!$B$8:$B$107,'ZC Curve'!W$9:W$108,,0))^(1/12)-1</f>
        <v>#DIV/0!</v>
      </c>
      <c r="E865" s="503">
        <f t="shared" si="64"/>
        <v>1</v>
      </c>
      <c r="F865" s="503" t="e">
        <f t="shared" si="62"/>
        <v>#DIV/0!</v>
      </c>
      <c r="G865" s="503" t="e">
        <f t="shared" si="63"/>
        <v>#DIV/0!</v>
      </c>
      <c r="H865" s="517">
        <f>'Table 4 - Asset Cashflows'!D378+'Table 4 - Asset Cashflows'!E378</f>
        <v>0</v>
      </c>
    </row>
    <row r="866" spans="1:8" x14ac:dyDescent="0.25">
      <c r="A866" s="43">
        <f t="shared" si="61"/>
        <v>371</v>
      </c>
      <c r="B866" s="502">
        <f>(1+_xlfn.XLOOKUP(INT(($A866-1)/12)+1,'ZC Curve'!$B$8:$B$107,'ZC Curve'!U$9:U$108,,0))^(1/12)-1</f>
        <v>0</v>
      </c>
      <c r="C866" s="502" t="e">
        <f>(1+_xlfn.XLOOKUP(INT(($A866-1)/12)+1,'ZC Curve'!$B$8:$B$107,'ZC Curve'!V$9:V$108,,0))^(1/12)-1</f>
        <v>#DIV/0!</v>
      </c>
      <c r="D866" s="502" t="e">
        <f>(1+_xlfn.XLOOKUP(INT(($A866-1)/12)+1,'ZC Curve'!$B$8:$B$107,'ZC Curve'!W$9:W$108,,0))^(1/12)-1</f>
        <v>#DIV/0!</v>
      </c>
      <c r="E866" s="503">
        <f t="shared" si="64"/>
        <v>1</v>
      </c>
      <c r="F866" s="503" t="e">
        <f t="shared" si="62"/>
        <v>#DIV/0!</v>
      </c>
      <c r="G866" s="503" t="e">
        <f t="shared" si="63"/>
        <v>#DIV/0!</v>
      </c>
      <c r="H866" s="517">
        <f>'Table 4 - Asset Cashflows'!D379+'Table 4 - Asset Cashflows'!E379</f>
        <v>0</v>
      </c>
    </row>
    <row r="867" spans="1:8" x14ac:dyDescent="0.25">
      <c r="A867" s="43">
        <f t="shared" si="61"/>
        <v>372</v>
      </c>
      <c r="B867" s="502">
        <f>(1+_xlfn.XLOOKUP(INT(($A867-1)/12)+1,'ZC Curve'!$B$8:$B$107,'ZC Curve'!U$9:U$108,,0))^(1/12)-1</f>
        <v>0</v>
      </c>
      <c r="C867" s="502" t="e">
        <f>(1+_xlfn.XLOOKUP(INT(($A867-1)/12)+1,'ZC Curve'!$B$8:$B$107,'ZC Curve'!V$9:V$108,,0))^(1/12)-1</f>
        <v>#DIV/0!</v>
      </c>
      <c r="D867" s="502" t="e">
        <f>(1+_xlfn.XLOOKUP(INT(($A867-1)/12)+1,'ZC Curve'!$B$8:$B$107,'ZC Curve'!W$9:W$108,,0))^(1/12)-1</f>
        <v>#DIV/0!</v>
      </c>
      <c r="E867" s="503">
        <f t="shared" si="64"/>
        <v>1</v>
      </c>
      <c r="F867" s="503" t="e">
        <f t="shared" si="62"/>
        <v>#DIV/0!</v>
      </c>
      <c r="G867" s="503" t="e">
        <f t="shared" si="63"/>
        <v>#DIV/0!</v>
      </c>
      <c r="H867" s="517">
        <f>'Table 4 - Asset Cashflows'!D380+'Table 4 - Asset Cashflows'!E380</f>
        <v>0</v>
      </c>
    </row>
    <row r="868" spans="1:8" x14ac:dyDescent="0.25">
      <c r="A868" s="43">
        <f t="shared" si="61"/>
        <v>373</v>
      </c>
      <c r="B868" s="502">
        <f>(1+_xlfn.XLOOKUP(INT(($A868-1)/12)+1,'ZC Curve'!$B$8:$B$107,'ZC Curve'!U$9:U$108,,0))^(1/12)-1</f>
        <v>0</v>
      </c>
      <c r="C868" s="502" t="e">
        <f>(1+_xlfn.XLOOKUP(INT(($A868-1)/12)+1,'ZC Curve'!$B$8:$B$107,'ZC Curve'!V$9:V$108,,0))^(1/12)-1</f>
        <v>#DIV/0!</v>
      </c>
      <c r="D868" s="502" t="e">
        <f>(1+_xlfn.XLOOKUP(INT(($A868-1)/12)+1,'ZC Curve'!$B$8:$B$107,'ZC Curve'!W$9:W$108,,0))^(1/12)-1</f>
        <v>#DIV/0!</v>
      </c>
      <c r="E868" s="503">
        <f t="shared" si="64"/>
        <v>1</v>
      </c>
      <c r="F868" s="503" t="e">
        <f t="shared" si="62"/>
        <v>#DIV/0!</v>
      </c>
      <c r="G868" s="503" t="e">
        <f t="shared" si="63"/>
        <v>#DIV/0!</v>
      </c>
      <c r="H868" s="517">
        <f>'Table 4 - Asset Cashflows'!D381+'Table 4 - Asset Cashflows'!E381</f>
        <v>0</v>
      </c>
    </row>
    <row r="869" spans="1:8" x14ac:dyDescent="0.25">
      <c r="A869" s="43">
        <f t="shared" si="61"/>
        <v>374</v>
      </c>
      <c r="B869" s="502">
        <f>(1+_xlfn.XLOOKUP(INT(($A869-1)/12)+1,'ZC Curve'!$B$8:$B$107,'ZC Curve'!U$9:U$108,,0))^(1/12)-1</f>
        <v>0</v>
      </c>
      <c r="C869" s="502" t="e">
        <f>(1+_xlfn.XLOOKUP(INT(($A869-1)/12)+1,'ZC Curve'!$B$8:$B$107,'ZC Curve'!V$9:V$108,,0))^(1/12)-1</f>
        <v>#DIV/0!</v>
      </c>
      <c r="D869" s="502" t="e">
        <f>(1+_xlfn.XLOOKUP(INT(($A869-1)/12)+1,'ZC Curve'!$B$8:$B$107,'ZC Curve'!W$9:W$108,,0))^(1/12)-1</f>
        <v>#DIV/0!</v>
      </c>
      <c r="E869" s="503">
        <f t="shared" si="64"/>
        <v>1</v>
      </c>
      <c r="F869" s="503" t="e">
        <f t="shared" si="62"/>
        <v>#DIV/0!</v>
      </c>
      <c r="G869" s="503" t="e">
        <f t="shared" si="63"/>
        <v>#DIV/0!</v>
      </c>
      <c r="H869" s="517">
        <f>'Table 4 - Asset Cashflows'!D382+'Table 4 - Asset Cashflows'!E382</f>
        <v>0</v>
      </c>
    </row>
    <row r="870" spans="1:8" x14ac:dyDescent="0.25">
      <c r="A870" s="43">
        <f t="shared" si="61"/>
        <v>375</v>
      </c>
      <c r="B870" s="502">
        <f>(1+_xlfn.XLOOKUP(INT(($A870-1)/12)+1,'ZC Curve'!$B$8:$B$107,'ZC Curve'!U$9:U$108,,0))^(1/12)-1</f>
        <v>0</v>
      </c>
      <c r="C870" s="502" t="e">
        <f>(1+_xlfn.XLOOKUP(INT(($A870-1)/12)+1,'ZC Curve'!$B$8:$B$107,'ZC Curve'!V$9:V$108,,0))^(1/12)-1</f>
        <v>#DIV/0!</v>
      </c>
      <c r="D870" s="502" t="e">
        <f>(1+_xlfn.XLOOKUP(INT(($A870-1)/12)+1,'ZC Curve'!$B$8:$B$107,'ZC Curve'!W$9:W$108,,0))^(1/12)-1</f>
        <v>#DIV/0!</v>
      </c>
      <c r="E870" s="503">
        <f t="shared" si="64"/>
        <v>1</v>
      </c>
      <c r="F870" s="503" t="e">
        <f t="shared" si="62"/>
        <v>#DIV/0!</v>
      </c>
      <c r="G870" s="503" t="e">
        <f t="shared" si="63"/>
        <v>#DIV/0!</v>
      </c>
      <c r="H870" s="517">
        <f>'Table 4 - Asset Cashflows'!D383+'Table 4 - Asset Cashflows'!E383</f>
        <v>0</v>
      </c>
    </row>
    <row r="871" spans="1:8" x14ac:dyDescent="0.25">
      <c r="A871" s="43">
        <f t="shared" si="61"/>
        <v>376</v>
      </c>
      <c r="B871" s="502">
        <f>(1+_xlfn.XLOOKUP(INT(($A871-1)/12)+1,'ZC Curve'!$B$8:$B$107,'ZC Curve'!U$9:U$108,,0))^(1/12)-1</f>
        <v>0</v>
      </c>
      <c r="C871" s="502" t="e">
        <f>(1+_xlfn.XLOOKUP(INT(($A871-1)/12)+1,'ZC Curve'!$B$8:$B$107,'ZC Curve'!V$9:V$108,,0))^(1/12)-1</f>
        <v>#DIV/0!</v>
      </c>
      <c r="D871" s="502" t="e">
        <f>(1+_xlfn.XLOOKUP(INT(($A871-1)/12)+1,'ZC Curve'!$B$8:$B$107,'ZC Curve'!W$9:W$108,,0))^(1/12)-1</f>
        <v>#DIV/0!</v>
      </c>
      <c r="E871" s="503">
        <f t="shared" si="64"/>
        <v>1</v>
      </c>
      <c r="F871" s="503" t="e">
        <f t="shared" si="62"/>
        <v>#DIV/0!</v>
      </c>
      <c r="G871" s="503" t="e">
        <f t="shared" si="63"/>
        <v>#DIV/0!</v>
      </c>
      <c r="H871" s="517">
        <f>'Table 4 - Asset Cashflows'!D384+'Table 4 - Asset Cashflows'!E384</f>
        <v>0</v>
      </c>
    </row>
    <row r="872" spans="1:8" x14ac:dyDescent="0.25">
      <c r="A872" s="43">
        <f t="shared" si="61"/>
        <v>377</v>
      </c>
      <c r="B872" s="502">
        <f>(1+_xlfn.XLOOKUP(INT(($A872-1)/12)+1,'ZC Curve'!$B$8:$B$107,'ZC Curve'!U$9:U$108,,0))^(1/12)-1</f>
        <v>0</v>
      </c>
      <c r="C872" s="502" t="e">
        <f>(1+_xlfn.XLOOKUP(INT(($A872-1)/12)+1,'ZC Curve'!$B$8:$B$107,'ZC Curve'!V$9:V$108,,0))^(1/12)-1</f>
        <v>#DIV/0!</v>
      </c>
      <c r="D872" s="502" t="e">
        <f>(1+_xlfn.XLOOKUP(INT(($A872-1)/12)+1,'ZC Curve'!$B$8:$B$107,'ZC Curve'!W$9:W$108,,0))^(1/12)-1</f>
        <v>#DIV/0!</v>
      </c>
      <c r="E872" s="503">
        <f t="shared" si="64"/>
        <v>1</v>
      </c>
      <c r="F872" s="503" t="e">
        <f t="shared" si="62"/>
        <v>#DIV/0!</v>
      </c>
      <c r="G872" s="503" t="e">
        <f t="shared" si="63"/>
        <v>#DIV/0!</v>
      </c>
      <c r="H872" s="517">
        <f>'Table 4 - Asset Cashflows'!D385+'Table 4 - Asset Cashflows'!E385</f>
        <v>0</v>
      </c>
    </row>
    <row r="873" spans="1:8" x14ac:dyDescent="0.25">
      <c r="A873" s="43">
        <f t="shared" si="61"/>
        <v>378</v>
      </c>
      <c r="B873" s="502">
        <f>(1+_xlfn.XLOOKUP(INT(($A873-1)/12)+1,'ZC Curve'!$B$8:$B$107,'ZC Curve'!U$9:U$108,,0))^(1/12)-1</f>
        <v>0</v>
      </c>
      <c r="C873" s="502" t="e">
        <f>(1+_xlfn.XLOOKUP(INT(($A873-1)/12)+1,'ZC Curve'!$B$8:$B$107,'ZC Curve'!V$9:V$108,,0))^(1/12)-1</f>
        <v>#DIV/0!</v>
      </c>
      <c r="D873" s="502" t="e">
        <f>(1+_xlfn.XLOOKUP(INT(($A873-1)/12)+1,'ZC Curve'!$B$8:$B$107,'ZC Curve'!W$9:W$108,,0))^(1/12)-1</f>
        <v>#DIV/0!</v>
      </c>
      <c r="E873" s="503">
        <f t="shared" si="64"/>
        <v>1</v>
      </c>
      <c r="F873" s="503" t="e">
        <f t="shared" si="62"/>
        <v>#DIV/0!</v>
      </c>
      <c r="G873" s="503" t="e">
        <f t="shared" si="63"/>
        <v>#DIV/0!</v>
      </c>
      <c r="H873" s="517">
        <f>'Table 4 - Asset Cashflows'!D386+'Table 4 - Asset Cashflows'!E386</f>
        <v>0</v>
      </c>
    </row>
    <row r="874" spans="1:8" x14ac:dyDescent="0.25">
      <c r="A874" s="43">
        <f t="shared" si="61"/>
        <v>379</v>
      </c>
      <c r="B874" s="502">
        <f>(1+_xlfn.XLOOKUP(INT(($A874-1)/12)+1,'ZC Curve'!$B$8:$B$107,'ZC Curve'!U$9:U$108,,0))^(1/12)-1</f>
        <v>0</v>
      </c>
      <c r="C874" s="502" t="e">
        <f>(1+_xlfn.XLOOKUP(INT(($A874-1)/12)+1,'ZC Curve'!$B$8:$B$107,'ZC Curve'!V$9:V$108,,0))^(1/12)-1</f>
        <v>#DIV/0!</v>
      </c>
      <c r="D874" s="502" t="e">
        <f>(1+_xlfn.XLOOKUP(INT(($A874-1)/12)+1,'ZC Curve'!$B$8:$B$107,'ZC Curve'!W$9:W$108,,0))^(1/12)-1</f>
        <v>#DIV/0!</v>
      </c>
      <c r="E874" s="503">
        <f t="shared" si="64"/>
        <v>1</v>
      </c>
      <c r="F874" s="503" t="e">
        <f t="shared" si="62"/>
        <v>#DIV/0!</v>
      </c>
      <c r="G874" s="503" t="e">
        <f t="shared" si="63"/>
        <v>#DIV/0!</v>
      </c>
      <c r="H874" s="517">
        <f>'Table 4 - Asset Cashflows'!D387+'Table 4 - Asset Cashflows'!E387</f>
        <v>0</v>
      </c>
    </row>
    <row r="875" spans="1:8" x14ac:dyDescent="0.25">
      <c r="A875" s="43">
        <f t="shared" si="61"/>
        <v>380</v>
      </c>
      <c r="B875" s="502">
        <f>(1+_xlfn.XLOOKUP(INT(($A875-1)/12)+1,'ZC Curve'!$B$8:$B$107,'ZC Curve'!U$9:U$108,,0))^(1/12)-1</f>
        <v>0</v>
      </c>
      <c r="C875" s="502" t="e">
        <f>(1+_xlfn.XLOOKUP(INT(($A875-1)/12)+1,'ZC Curve'!$B$8:$B$107,'ZC Curve'!V$9:V$108,,0))^(1/12)-1</f>
        <v>#DIV/0!</v>
      </c>
      <c r="D875" s="502" t="e">
        <f>(1+_xlfn.XLOOKUP(INT(($A875-1)/12)+1,'ZC Curve'!$B$8:$B$107,'ZC Curve'!W$9:W$108,,0))^(1/12)-1</f>
        <v>#DIV/0!</v>
      </c>
      <c r="E875" s="503">
        <f t="shared" si="64"/>
        <v>1</v>
      </c>
      <c r="F875" s="503" t="e">
        <f t="shared" si="62"/>
        <v>#DIV/0!</v>
      </c>
      <c r="G875" s="503" t="e">
        <f t="shared" si="63"/>
        <v>#DIV/0!</v>
      </c>
      <c r="H875" s="517">
        <f>'Table 4 - Asset Cashflows'!D388+'Table 4 - Asset Cashflows'!E388</f>
        <v>0</v>
      </c>
    </row>
    <row r="876" spans="1:8" x14ac:dyDescent="0.25">
      <c r="A876" s="43">
        <f t="shared" si="61"/>
        <v>381</v>
      </c>
      <c r="B876" s="502">
        <f>(1+_xlfn.XLOOKUP(INT(($A876-1)/12)+1,'ZC Curve'!$B$8:$B$107,'ZC Curve'!U$9:U$108,,0))^(1/12)-1</f>
        <v>0</v>
      </c>
      <c r="C876" s="502" t="e">
        <f>(1+_xlfn.XLOOKUP(INT(($A876-1)/12)+1,'ZC Curve'!$B$8:$B$107,'ZC Curve'!V$9:V$108,,0))^(1/12)-1</f>
        <v>#DIV/0!</v>
      </c>
      <c r="D876" s="502" t="e">
        <f>(1+_xlfn.XLOOKUP(INT(($A876-1)/12)+1,'ZC Curve'!$B$8:$B$107,'ZC Curve'!W$9:W$108,,0))^(1/12)-1</f>
        <v>#DIV/0!</v>
      </c>
      <c r="E876" s="503">
        <f t="shared" si="64"/>
        <v>1</v>
      </c>
      <c r="F876" s="503" t="e">
        <f t="shared" si="62"/>
        <v>#DIV/0!</v>
      </c>
      <c r="G876" s="503" t="e">
        <f t="shared" si="63"/>
        <v>#DIV/0!</v>
      </c>
      <c r="H876" s="517">
        <f>'Table 4 - Asset Cashflows'!D389+'Table 4 - Asset Cashflows'!E389</f>
        <v>0</v>
      </c>
    </row>
    <row r="877" spans="1:8" x14ac:dyDescent="0.25">
      <c r="A877" s="43">
        <f t="shared" si="61"/>
        <v>382</v>
      </c>
      <c r="B877" s="502">
        <f>(1+_xlfn.XLOOKUP(INT(($A877-1)/12)+1,'ZC Curve'!$B$8:$B$107,'ZC Curve'!U$9:U$108,,0))^(1/12)-1</f>
        <v>0</v>
      </c>
      <c r="C877" s="502" t="e">
        <f>(1+_xlfn.XLOOKUP(INT(($A877-1)/12)+1,'ZC Curve'!$B$8:$B$107,'ZC Curve'!V$9:V$108,,0))^(1/12)-1</f>
        <v>#DIV/0!</v>
      </c>
      <c r="D877" s="502" t="e">
        <f>(1+_xlfn.XLOOKUP(INT(($A877-1)/12)+1,'ZC Curve'!$B$8:$B$107,'ZC Curve'!W$9:W$108,,0))^(1/12)-1</f>
        <v>#DIV/0!</v>
      </c>
      <c r="E877" s="503">
        <f t="shared" si="64"/>
        <v>1</v>
      </c>
      <c r="F877" s="503" t="e">
        <f t="shared" si="62"/>
        <v>#DIV/0!</v>
      </c>
      <c r="G877" s="503" t="e">
        <f t="shared" si="63"/>
        <v>#DIV/0!</v>
      </c>
      <c r="H877" s="517">
        <f>'Table 4 - Asset Cashflows'!D390+'Table 4 - Asset Cashflows'!E390</f>
        <v>0</v>
      </c>
    </row>
    <row r="878" spans="1:8" x14ac:dyDescent="0.25">
      <c r="A878" s="43">
        <f t="shared" si="61"/>
        <v>383</v>
      </c>
      <c r="B878" s="502">
        <f>(1+_xlfn.XLOOKUP(INT(($A878-1)/12)+1,'ZC Curve'!$B$8:$B$107,'ZC Curve'!U$9:U$108,,0))^(1/12)-1</f>
        <v>0</v>
      </c>
      <c r="C878" s="502" t="e">
        <f>(1+_xlfn.XLOOKUP(INT(($A878-1)/12)+1,'ZC Curve'!$B$8:$B$107,'ZC Curve'!V$9:V$108,,0))^(1/12)-1</f>
        <v>#DIV/0!</v>
      </c>
      <c r="D878" s="502" t="e">
        <f>(1+_xlfn.XLOOKUP(INT(($A878-1)/12)+1,'ZC Curve'!$B$8:$B$107,'ZC Curve'!W$9:W$108,,0))^(1/12)-1</f>
        <v>#DIV/0!</v>
      </c>
      <c r="E878" s="503">
        <f t="shared" si="64"/>
        <v>1</v>
      </c>
      <c r="F878" s="503" t="e">
        <f t="shared" si="62"/>
        <v>#DIV/0!</v>
      </c>
      <c r="G878" s="503" t="e">
        <f t="shared" si="63"/>
        <v>#DIV/0!</v>
      </c>
      <c r="H878" s="517">
        <f>'Table 4 - Asset Cashflows'!D391+'Table 4 - Asset Cashflows'!E391</f>
        <v>0</v>
      </c>
    </row>
    <row r="879" spans="1:8" x14ac:dyDescent="0.25">
      <c r="A879" s="43">
        <f t="shared" si="61"/>
        <v>384</v>
      </c>
      <c r="B879" s="502">
        <f>(1+_xlfn.XLOOKUP(INT(($A879-1)/12)+1,'ZC Curve'!$B$8:$B$107,'ZC Curve'!U$9:U$108,,0))^(1/12)-1</f>
        <v>0</v>
      </c>
      <c r="C879" s="502" t="e">
        <f>(1+_xlfn.XLOOKUP(INT(($A879-1)/12)+1,'ZC Curve'!$B$8:$B$107,'ZC Curve'!V$9:V$108,,0))^(1/12)-1</f>
        <v>#DIV/0!</v>
      </c>
      <c r="D879" s="502" t="e">
        <f>(1+_xlfn.XLOOKUP(INT(($A879-1)/12)+1,'ZC Curve'!$B$8:$B$107,'ZC Curve'!W$9:W$108,,0))^(1/12)-1</f>
        <v>#DIV/0!</v>
      </c>
      <c r="E879" s="503">
        <f t="shared" si="64"/>
        <v>1</v>
      </c>
      <c r="F879" s="503" t="e">
        <f t="shared" si="62"/>
        <v>#DIV/0!</v>
      </c>
      <c r="G879" s="503" t="e">
        <f t="shared" si="63"/>
        <v>#DIV/0!</v>
      </c>
      <c r="H879" s="517">
        <f>'Table 4 - Asset Cashflows'!D392+'Table 4 - Asset Cashflows'!E392</f>
        <v>0</v>
      </c>
    </row>
    <row r="880" spans="1:8" x14ac:dyDescent="0.25">
      <c r="A880" s="43">
        <f t="shared" si="61"/>
        <v>385</v>
      </c>
      <c r="B880" s="502">
        <f>(1+_xlfn.XLOOKUP(INT(($A880-1)/12)+1,'ZC Curve'!$B$8:$B$107,'ZC Curve'!U$9:U$108,,0))^(1/12)-1</f>
        <v>0</v>
      </c>
      <c r="C880" s="502" t="e">
        <f>(1+_xlfn.XLOOKUP(INT(($A880-1)/12)+1,'ZC Curve'!$B$8:$B$107,'ZC Curve'!V$9:V$108,,0))^(1/12)-1</f>
        <v>#DIV/0!</v>
      </c>
      <c r="D880" s="502" t="e">
        <f>(1+_xlfn.XLOOKUP(INT(($A880-1)/12)+1,'ZC Curve'!$B$8:$B$107,'ZC Curve'!W$9:W$108,,0))^(1/12)-1</f>
        <v>#DIV/0!</v>
      </c>
      <c r="E880" s="503">
        <f t="shared" si="64"/>
        <v>1</v>
      </c>
      <c r="F880" s="503" t="e">
        <f t="shared" si="62"/>
        <v>#DIV/0!</v>
      </c>
      <c r="G880" s="503" t="e">
        <f t="shared" si="63"/>
        <v>#DIV/0!</v>
      </c>
      <c r="H880" s="517">
        <f>'Table 4 - Asset Cashflows'!D393+'Table 4 - Asset Cashflows'!E393</f>
        <v>0</v>
      </c>
    </row>
    <row r="881" spans="1:8" x14ac:dyDescent="0.25">
      <c r="A881" s="43">
        <f t="shared" ref="A881:A944" si="65">A880+1</f>
        <v>386</v>
      </c>
      <c r="B881" s="502">
        <f>(1+_xlfn.XLOOKUP(INT(($A881-1)/12)+1,'ZC Curve'!$B$8:$B$107,'ZC Curve'!U$9:U$108,,0))^(1/12)-1</f>
        <v>0</v>
      </c>
      <c r="C881" s="502" t="e">
        <f>(1+_xlfn.XLOOKUP(INT(($A881-1)/12)+1,'ZC Curve'!$B$8:$B$107,'ZC Curve'!V$9:V$108,,0))^(1/12)-1</f>
        <v>#DIV/0!</v>
      </c>
      <c r="D881" s="502" t="e">
        <f>(1+_xlfn.XLOOKUP(INT(($A881-1)/12)+1,'ZC Curve'!$B$8:$B$107,'ZC Curve'!W$9:W$108,,0))^(1/12)-1</f>
        <v>#DIV/0!</v>
      </c>
      <c r="E881" s="503">
        <f t="shared" si="64"/>
        <v>1</v>
      </c>
      <c r="F881" s="503" t="e">
        <f t="shared" ref="F881:F944" si="66">F880/(1+C881)</f>
        <v>#DIV/0!</v>
      </c>
      <c r="G881" s="503" t="e">
        <f t="shared" ref="G881:G944" si="67">G880/(1+D881)</f>
        <v>#DIV/0!</v>
      </c>
      <c r="H881" s="517">
        <f>'Table 4 - Asset Cashflows'!D394+'Table 4 - Asset Cashflows'!E394</f>
        <v>0</v>
      </c>
    </row>
    <row r="882" spans="1:8" x14ac:dyDescent="0.25">
      <c r="A882" s="43">
        <f t="shared" si="65"/>
        <v>387</v>
      </c>
      <c r="B882" s="502">
        <f>(1+_xlfn.XLOOKUP(INT(($A882-1)/12)+1,'ZC Curve'!$B$8:$B$107,'ZC Curve'!U$9:U$108,,0))^(1/12)-1</f>
        <v>0</v>
      </c>
      <c r="C882" s="502" t="e">
        <f>(1+_xlfn.XLOOKUP(INT(($A882-1)/12)+1,'ZC Curve'!$B$8:$B$107,'ZC Curve'!V$9:V$108,,0))^(1/12)-1</f>
        <v>#DIV/0!</v>
      </c>
      <c r="D882" s="502" t="e">
        <f>(1+_xlfn.XLOOKUP(INT(($A882-1)/12)+1,'ZC Curve'!$B$8:$B$107,'ZC Curve'!W$9:W$108,,0))^(1/12)-1</f>
        <v>#DIV/0!</v>
      </c>
      <c r="E882" s="503">
        <f t="shared" ref="E882:E945" si="68">E881/(1+B882)</f>
        <v>1</v>
      </c>
      <c r="F882" s="503" t="e">
        <f t="shared" si="66"/>
        <v>#DIV/0!</v>
      </c>
      <c r="G882" s="503" t="e">
        <f t="shared" si="67"/>
        <v>#DIV/0!</v>
      </c>
      <c r="H882" s="517">
        <f>'Table 4 - Asset Cashflows'!D395+'Table 4 - Asset Cashflows'!E395</f>
        <v>0</v>
      </c>
    </row>
    <row r="883" spans="1:8" x14ac:dyDescent="0.25">
      <c r="A883" s="43">
        <f t="shared" si="65"/>
        <v>388</v>
      </c>
      <c r="B883" s="502">
        <f>(1+_xlfn.XLOOKUP(INT(($A883-1)/12)+1,'ZC Curve'!$B$8:$B$107,'ZC Curve'!U$9:U$108,,0))^(1/12)-1</f>
        <v>0</v>
      </c>
      <c r="C883" s="502" t="e">
        <f>(1+_xlfn.XLOOKUP(INT(($A883-1)/12)+1,'ZC Curve'!$B$8:$B$107,'ZC Curve'!V$9:V$108,,0))^(1/12)-1</f>
        <v>#DIV/0!</v>
      </c>
      <c r="D883" s="502" t="e">
        <f>(1+_xlfn.XLOOKUP(INT(($A883-1)/12)+1,'ZC Curve'!$B$8:$B$107,'ZC Curve'!W$9:W$108,,0))^(1/12)-1</f>
        <v>#DIV/0!</v>
      </c>
      <c r="E883" s="503">
        <f t="shared" si="68"/>
        <v>1</v>
      </c>
      <c r="F883" s="503" t="e">
        <f t="shared" si="66"/>
        <v>#DIV/0!</v>
      </c>
      <c r="G883" s="503" t="e">
        <f t="shared" si="67"/>
        <v>#DIV/0!</v>
      </c>
      <c r="H883" s="517">
        <f>'Table 4 - Asset Cashflows'!D396+'Table 4 - Asset Cashflows'!E396</f>
        <v>0</v>
      </c>
    </row>
    <row r="884" spans="1:8" x14ac:dyDescent="0.25">
      <c r="A884" s="43">
        <f t="shared" si="65"/>
        <v>389</v>
      </c>
      <c r="B884" s="502">
        <f>(1+_xlfn.XLOOKUP(INT(($A884-1)/12)+1,'ZC Curve'!$B$8:$B$107,'ZC Curve'!U$9:U$108,,0))^(1/12)-1</f>
        <v>0</v>
      </c>
      <c r="C884" s="502" t="e">
        <f>(1+_xlfn.XLOOKUP(INT(($A884-1)/12)+1,'ZC Curve'!$B$8:$B$107,'ZC Curve'!V$9:V$108,,0))^(1/12)-1</f>
        <v>#DIV/0!</v>
      </c>
      <c r="D884" s="502" t="e">
        <f>(1+_xlfn.XLOOKUP(INT(($A884-1)/12)+1,'ZC Curve'!$B$8:$B$107,'ZC Curve'!W$9:W$108,,0))^(1/12)-1</f>
        <v>#DIV/0!</v>
      </c>
      <c r="E884" s="503">
        <f t="shared" si="68"/>
        <v>1</v>
      </c>
      <c r="F884" s="503" t="e">
        <f t="shared" si="66"/>
        <v>#DIV/0!</v>
      </c>
      <c r="G884" s="503" t="e">
        <f t="shared" si="67"/>
        <v>#DIV/0!</v>
      </c>
      <c r="H884" s="517">
        <f>'Table 4 - Asset Cashflows'!D397+'Table 4 - Asset Cashflows'!E397</f>
        <v>0</v>
      </c>
    </row>
    <row r="885" spans="1:8" x14ac:dyDescent="0.25">
      <c r="A885" s="43">
        <f t="shared" si="65"/>
        <v>390</v>
      </c>
      <c r="B885" s="502">
        <f>(1+_xlfn.XLOOKUP(INT(($A885-1)/12)+1,'ZC Curve'!$B$8:$B$107,'ZC Curve'!U$9:U$108,,0))^(1/12)-1</f>
        <v>0</v>
      </c>
      <c r="C885" s="502" t="e">
        <f>(1+_xlfn.XLOOKUP(INT(($A885-1)/12)+1,'ZC Curve'!$B$8:$B$107,'ZC Curve'!V$9:V$108,,0))^(1/12)-1</f>
        <v>#DIV/0!</v>
      </c>
      <c r="D885" s="502" t="e">
        <f>(1+_xlfn.XLOOKUP(INT(($A885-1)/12)+1,'ZC Curve'!$B$8:$B$107,'ZC Curve'!W$9:W$108,,0))^(1/12)-1</f>
        <v>#DIV/0!</v>
      </c>
      <c r="E885" s="503">
        <f t="shared" si="68"/>
        <v>1</v>
      </c>
      <c r="F885" s="503" t="e">
        <f t="shared" si="66"/>
        <v>#DIV/0!</v>
      </c>
      <c r="G885" s="503" t="e">
        <f t="shared" si="67"/>
        <v>#DIV/0!</v>
      </c>
      <c r="H885" s="517">
        <f>'Table 4 - Asset Cashflows'!D398+'Table 4 - Asset Cashflows'!E398</f>
        <v>0</v>
      </c>
    </row>
    <row r="886" spans="1:8" x14ac:dyDescent="0.25">
      <c r="A886" s="43">
        <f t="shared" si="65"/>
        <v>391</v>
      </c>
      <c r="B886" s="502">
        <f>(1+_xlfn.XLOOKUP(INT(($A886-1)/12)+1,'ZC Curve'!$B$8:$B$107,'ZC Curve'!U$9:U$108,,0))^(1/12)-1</f>
        <v>0</v>
      </c>
      <c r="C886" s="502" t="e">
        <f>(1+_xlfn.XLOOKUP(INT(($A886-1)/12)+1,'ZC Curve'!$B$8:$B$107,'ZC Curve'!V$9:V$108,,0))^(1/12)-1</f>
        <v>#DIV/0!</v>
      </c>
      <c r="D886" s="502" t="e">
        <f>(1+_xlfn.XLOOKUP(INT(($A886-1)/12)+1,'ZC Curve'!$B$8:$B$107,'ZC Curve'!W$9:W$108,,0))^(1/12)-1</f>
        <v>#DIV/0!</v>
      </c>
      <c r="E886" s="503">
        <f t="shared" si="68"/>
        <v>1</v>
      </c>
      <c r="F886" s="503" t="e">
        <f t="shared" si="66"/>
        <v>#DIV/0!</v>
      </c>
      <c r="G886" s="503" t="e">
        <f t="shared" si="67"/>
        <v>#DIV/0!</v>
      </c>
      <c r="H886" s="517">
        <f>'Table 4 - Asset Cashflows'!D399+'Table 4 - Asset Cashflows'!E399</f>
        <v>0</v>
      </c>
    </row>
    <row r="887" spans="1:8" x14ac:dyDescent="0.25">
      <c r="A887" s="43">
        <f t="shared" si="65"/>
        <v>392</v>
      </c>
      <c r="B887" s="502">
        <f>(1+_xlfn.XLOOKUP(INT(($A887-1)/12)+1,'ZC Curve'!$B$8:$B$107,'ZC Curve'!U$9:U$108,,0))^(1/12)-1</f>
        <v>0</v>
      </c>
      <c r="C887" s="502" t="e">
        <f>(1+_xlfn.XLOOKUP(INT(($A887-1)/12)+1,'ZC Curve'!$B$8:$B$107,'ZC Curve'!V$9:V$108,,0))^(1/12)-1</f>
        <v>#DIV/0!</v>
      </c>
      <c r="D887" s="502" t="e">
        <f>(1+_xlfn.XLOOKUP(INT(($A887-1)/12)+1,'ZC Curve'!$B$8:$B$107,'ZC Curve'!W$9:W$108,,0))^(1/12)-1</f>
        <v>#DIV/0!</v>
      </c>
      <c r="E887" s="503">
        <f t="shared" si="68"/>
        <v>1</v>
      </c>
      <c r="F887" s="503" t="e">
        <f t="shared" si="66"/>
        <v>#DIV/0!</v>
      </c>
      <c r="G887" s="503" t="e">
        <f t="shared" si="67"/>
        <v>#DIV/0!</v>
      </c>
      <c r="H887" s="517">
        <f>'Table 4 - Asset Cashflows'!D400+'Table 4 - Asset Cashflows'!E400</f>
        <v>0</v>
      </c>
    </row>
    <row r="888" spans="1:8" x14ac:dyDescent="0.25">
      <c r="A888" s="43">
        <f t="shared" si="65"/>
        <v>393</v>
      </c>
      <c r="B888" s="502">
        <f>(1+_xlfn.XLOOKUP(INT(($A888-1)/12)+1,'ZC Curve'!$B$8:$B$107,'ZC Curve'!U$9:U$108,,0))^(1/12)-1</f>
        <v>0</v>
      </c>
      <c r="C888" s="502" t="e">
        <f>(1+_xlfn.XLOOKUP(INT(($A888-1)/12)+1,'ZC Curve'!$B$8:$B$107,'ZC Curve'!V$9:V$108,,0))^(1/12)-1</f>
        <v>#DIV/0!</v>
      </c>
      <c r="D888" s="502" t="e">
        <f>(1+_xlfn.XLOOKUP(INT(($A888-1)/12)+1,'ZC Curve'!$B$8:$B$107,'ZC Curve'!W$9:W$108,,0))^(1/12)-1</f>
        <v>#DIV/0!</v>
      </c>
      <c r="E888" s="503">
        <f t="shared" si="68"/>
        <v>1</v>
      </c>
      <c r="F888" s="503" t="e">
        <f t="shared" si="66"/>
        <v>#DIV/0!</v>
      </c>
      <c r="G888" s="503" t="e">
        <f t="shared" si="67"/>
        <v>#DIV/0!</v>
      </c>
      <c r="H888" s="517">
        <f>'Table 4 - Asset Cashflows'!D401+'Table 4 - Asset Cashflows'!E401</f>
        <v>0</v>
      </c>
    </row>
    <row r="889" spans="1:8" x14ac:dyDescent="0.25">
      <c r="A889" s="43">
        <f t="shared" si="65"/>
        <v>394</v>
      </c>
      <c r="B889" s="502">
        <f>(1+_xlfn.XLOOKUP(INT(($A889-1)/12)+1,'ZC Curve'!$B$8:$B$107,'ZC Curve'!U$9:U$108,,0))^(1/12)-1</f>
        <v>0</v>
      </c>
      <c r="C889" s="502" t="e">
        <f>(1+_xlfn.XLOOKUP(INT(($A889-1)/12)+1,'ZC Curve'!$B$8:$B$107,'ZC Curve'!V$9:V$108,,0))^(1/12)-1</f>
        <v>#DIV/0!</v>
      </c>
      <c r="D889" s="502" t="e">
        <f>(1+_xlfn.XLOOKUP(INT(($A889-1)/12)+1,'ZC Curve'!$B$8:$B$107,'ZC Curve'!W$9:W$108,,0))^(1/12)-1</f>
        <v>#DIV/0!</v>
      </c>
      <c r="E889" s="503">
        <f t="shared" si="68"/>
        <v>1</v>
      </c>
      <c r="F889" s="503" t="e">
        <f t="shared" si="66"/>
        <v>#DIV/0!</v>
      </c>
      <c r="G889" s="503" t="e">
        <f t="shared" si="67"/>
        <v>#DIV/0!</v>
      </c>
      <c r="H889" s="517">
        <f>'Table 4 - Asset Cashflows'!D402+'Table 4 - Asset Cashflows'!E402</f>
        <v>0</v>
      </c>
    </row>
    <row r="890" spans="1:8" x14ac:dyDescent="0.25">
      <c r="A890" s="43">
        <f t="shared" si="65"/>
        <v>395</v>
      </c>
      <c r="B890" s="502">
        <f>(1+_xlfn.XLOOKUP(INT(($A890-1)/12)+1,'ZC Curve'!$B$8:$B$107,'ZC Curve'!U$9:U$108,,0))^(1/12)-1</f>
        <v>0</v>
      </c>
      <c r="C890" s="502" t="e">
        <f>(1+_xlfn.XLOOKUP(INT(($A890-1)/12)+1,'ZC Curve'!$B$8:$B$107,'ZC Curve'!V$9:V$108,,0))^(1/12)-1</f>
        <v>#DIV/0!</v>
      </c>
      <c r="D890" s="502" t="e">
        <f>(1+_xlfn.XLOOKUP(INT(($A890-1)/12)+1,'ZC Curve'!$B$8:$B$107,'ZC Curve'!W$9:W$108,,0))^(1/12)-1</f>
        <v>#DIV/0!</v>
      </c>
      <c r="E890" s="503">
        <f t="shared" si="68"/>
        <v>1</v>
      </c>
      <c r="F890" s="503" t="e">
        <f t="shared" si="66"/>
        <v>#DIV/0!</v>
      </c>
      <c r="G890" s="503" t="e">
        <f t="shared" si="67"/>
        <v>#DIV/0!</v>
      </c>
      <c r="H890" s="517">
        <f>'Table 4 - Asset Cashflows'!D403+'Table 4 - Asset Cashflows'!E403</f>
        <v>0</v>
      </c>
    </row>
    <row r="891" spans="1:8" x14ac:dyDescent="0.25">
      <c r="A891" s="43">
        <f t="shared" si="65"/>
        <v>396</v>
      </c>
      <c r="B891" s="502">
        <f>(1+_xlfn.XLOOKUP(INT(($A891-1)/12)+1,'ZC Curve'!$B$8:$B$107,'ZC Curve'!U$9:U$108,,0))^(1/12)-1</f>
        <v>0</v>
      </c>
      <c r="C891" s="502" t="e">
        <f>(1+_xlfn.XLOOKUP(INT(($A891-1)/12)+1,'ZC Curve'!$B$8:$B$107,'ZC Curve'!V$9:V$108,,0))^(1/12)-1</f>
        <v>#DIV/0!</v>
      </c>
      <c r="D891" s="502" t="e">
        <f>(1+_xlfn.XLOOKUP(INT(($A891-1)/12)+1,'ZC Curve'!$B$8:$B$107,'ZC Curve'!W$9:W$108,,0))^(1/12)-1</f>
        <v>#DIV/0!</v>
      </c>
      <c r="E891" s="503">
        <f t="shared" si="68"/>
        <v>1</v>
      </c>
      <c r="F891" s="503" t="e">
        <f t="shared" si="66"/>
        <v>#DIV/0!</v>
      </c>
      <c r="G891" s="503" t="e">
        <f t="shared" si="67"/>
        <v>#DIV/0!</v>
      </c>
      <c r="H891" s="517">
        <f>'Table 4 - Asset Cashflows'!D404+'Table 4 - Asset Cashflows'!E404</f>
        <v>0</v>
      </c>
    </row>
    <row r="892" spans="1:8" x14ac:dyDescent="0.25">
      <c r="A892" s="43">
        <f t="shared" si="65"/>
        <v>397</v>
      </c>
      <c r="B892" s="502">
        <f>(1+_xlfn.XLOOKUP(INT(($A892-1)/12)+1,'ZC Curve'!$B$8:$B$107,'ZC Curve'!U$9:U$108,,0))^(1/12)-1</f>
        <v>0</v>
      </c>
      <c r="C892" s="502" t="e">
        <f>(1+_xlfn.XLOOKUP(INT(($A892-1)/12)+1,'ZC Curve'!$B$8:$B$107,'ZC Curve'!V$9:V$108,,0))^(1/12)-1</f>
        <v>#DIV/0!</v>
      </c>
      <c r="D892" s="502" t="e">
        <f>(1+_xlfn.XLOOKUP(INT(($A892-1)/12)+1,'ZC Curve'!$B$8:$B$107,'ZC Curve'!W$9:W$108,,0))^(1/12)-1</f>
        <v>#DIV/0!</v>
      </c>
      <c r="E892" s="503">
        <f t="shared" si="68"/>
        <v>1</v>
      </c>
      <c r="F892" s="503" t="e">
        <f t="shared" si="66"/>
        <v>#DIV/0!</v>
      </c>
      <c r="G892" s="503" t="e">
        <f t="shared" si="67"/>
        <v>#DIV/0!</v>
      </c>
      <c r="H892" s="517">
        <f>'Table 4 - Asset Cashflows'!D405+'Table 4 - Asset Cashflows'!E405</f>
        <v>0</v>
      </c>
    </row>
    <row r="893" spans="1:8" x14ac:dyDescent="0.25">
      <c r="A893" s="43">
        <f t="shared" si="65"/>
        <v>398</v>
      </c>
      <c r="B893" s="502">
        <f>(1+_xlfn.XLOOKUP(INT(($A893-1)/12)+1,'ZC Curve'!$B$8:$B$107,'ZC Curve'!U$9:U$108,,0))^(1/12)-1</f>
        <v>0</v>
      </c>
      <c r="C893" s="502" t="e">
        <f>(1+_xlfn.XLOOKUP(INT(($A893-1)/12)+1,'ZC Curve'!$B$8:$B$107,'ZC Curve'!V$9:V$108,,0))^(1/12)-1</f>
        <v>#DIV/0!</v>
      </c>
      <c r="D893" s="502" t="e">
        <f>(1+_xlfn.XLOOKUP(INT(($A893-1)/12)+1,'ZC Curve'!$B$8:$B$107,'ZC Curve'!W$9:W$108,,0))^(1/12)-1</f>
        <v>#DIV/0!</v>
      </c>
      <c r="E893" s="503">
        <f t="shared" si="68"/>
        <v>1</v>
      </c>
      <c r="F893" s="503" t="e">
        <f t="shared" si="66"/>
        <v>#DIV/0!</v>
      </c>
      <c r="G893" s="503" t="e">
        <f t="shared" si="67"/>
        <v>#DIV/0!</v>
      </c>
      <c r="H893" s="517">
        <f>'Table 4 - Asset Cashflows'!D406+'Table 4 - Asset Cashflows'!E406</f>
        <v>0</v>
      </c>
    </row>
    <row r="894" spans="1:8" x14ac:dyDescent="0.25">
      <c r="A894" s="43">
        <f t="shared" si="65"/>
        <v>399</v>
      </c>
      <c r="B894" s="502">
        <f>(1+_xlfn.XLOOKUP(INT(($A894-1)/12)+1,'ZC Curve'!$B$8:$B$107,'ZC Curve'!U$9:U$108,,0))^(1/12)-1</f>
        <v>0</v>
      </c>
      <c r="C894" s="502" t="e">
        <f>(1+_xlfn.XLOOKUP(INT(($A894-1)/12)+1,'ZC Curve'!$B$8:$B$107,'ZC Curve'!V$9:V$108,,0))^(1/12)-1</f>
        <v>#DIV/0!</v>
      </c>
      <c r="D894" s="502" t="e">
        <f>(1+_xlfn.XLOOKUP(INT(($A894-1)/12)+1,'ZC Curve'!$B$8:$B$107,'ZC Curve'!W$9:W$108,,0))^(1/12)-1</f>
        <v>#DIV/0!</v>
      </c>
      <c r="E894" s="503">
        <f t="shared" si="68"/>
        <v>1</v>
      </c>
      <c r="F894" s="503" t="e">
        <f t="shared" si="66"/>
        <v>#DIV/0!</v>
      </c>
      <c r="G894" s="503" t="e">
        <f t="shared" si="67"/>
        <v>#DIV/0!</v>
      </c>
      <c r="H894" s="517">
        <f>'Table 4 - Asset Cashflows'!D407+'Table 4 - Asset Cashflows'!E407</f>
        <v>0</v>
      </c>
    </row>
    <row r="895" spans="1:8" x14ac:dyDescent="0.25">
      <c r="A895" s="43">
        <f t="shared" si="65"/>
        <v>400</v>
      </c>
      <c r="B895" s="502">
        <f>(1+_xlfn.XLOOKUP(INT(($A895-1)/12)+1,'ZC Curve'!$B$8:$B$107,'ZC Curve'!U$9:U$108,,0))^(1/12)-1</f>
        <v>0</v>
      </c>
      <c r="C895" s="502" t="e">
        <f>(1+_xlfn.XLOOKUP(INT(($A895-1)/12)+1,'ZC Curve'!$B$8:$B$107,'ZC Curve'!V$9:V$108,,0))^(1/12)-1</f>
        <v>#DIV/0!</v>
      </c>
      <c r="D895" s="502" t="e">
        <f>(1+_xlfn.XLOOKUP(INT(($A895-1)/12)+1,'ZC Curve'!$B$8:$B$107,'ZC Curve'!W$9:W$108,,0))^(1/12)-1</f>
        <v>#DIV/0!</v>
      </c>
      <c r="E895" s="503">
        <f t="shared" si="68"/>
        <v>1</v>
      </c>
      <c r="F895" s="503" t="e">
        <f t="shared" si="66"/>
        <v>#DIV/0!</v>
      </c>
      <c r="G895" s="503" t="e">
        <f t="shared" si="67"/>
        <v>#DIV/0!</v>
      </c>
      <c r="H895" s="517">
        <f>'Table 4 - Asset Cashflows'!D408+'Table 4 - Asset Cashflows'!E408</f>
        <v>0</v>
      </c>
    </row>
    <row r="896" spans="1:8" x14ac:dyDescent="0.25">
      <c r="A896" s="43">
        <f t="shared" si="65"/>
        <v>401</v>
      </c>
      <c r="B896" s="502">
        <f>(1+_xlfn.XLOOKUP(INT(($A896-1)/12)+1,'ZC Curve'!$B$8:$B$107,'ZC Curve'!U$9:U$108,,0))^(1/12)-1</f>
        <v>0</v>
      </c>
      <c r="C896" s="502" t="e">
        <f>(1+_xlfn.XLOOKUP(INT(($A896-1)/12)+1,'ZC Curve'!$B$8:$B$107,'ZC Curve'!V$9:V$108,,0))^(1/12)-1</f>
        <v>#DIV/0!</v>
      </c>
      <c r="D896" s="502" t="e">
        <f>(1+_xlfn.XLOOKUP(INT(($A896-1)/12)+1,'ZC Curve'!$B$8:$B$107,'ZC Curve'!W$9:W$108,,0))^(1/12)-1</f>
        <v>#DIV/0!</v>
      </c>
      <c r="E896" s="503">
        <f t="shared" si="68"/>
        <v>1</v>
      </c>
      <c r="F896" s="503" t="e">
        <f t="shared" si="66"/>
        <v>#DIV/0!</v>
      </c>
      <c r="G896" s="503" t="e">
        <f t="shared" si="67"/>
        <v>#DIV/0!</v>
      </c>
      <c r="H896" s="517">
        <f>'Table 4 - Asset Cashflows'!D409+'Table 4 - Asset Cashflows'!E409</f>
        <v>0</v>
      </c>
    </row>
    <row r="897" spans="1:8" x14ac:dyDescent="0.25">
      <c r="A897" s="43">
        <f t="shared" si="65"/>
        <v>402</v>
      </c>
      <c r="B897" s="502">
        <f>(1+_xlfn.XLOOKUP(INT(($A897-1)/12)+1,'ZC Curve'!$B$8:$B$107,'ZC Curve'!U$9:U$108,,0))^(1/12)-1</f>
        <v>0</v>
      </c>
      <c r="C897" s="502" t="e">
        <f>(1+_xlfn.XLOOKUP(INT(($A897-1)/12)+1,'ZC Curve'!$B$8:$B$107,'ZC Curve'!V$9:V$108,,0))^(1/12)-1</f>
        <v>#DIV/0!</v>
      </c>
      <c r="D897" s="502" t="e">
        <f>(1+_xlfn.XLOOKUP(INT(($A897-1)/12)+1,'ZC Curve'!$B$8:$B$107,'ZC Curve'!W$9:W$108,,0))^(1/12)-1</f>
        <v>#DIV/0!</v>
      </c>
      <c r="E897" s="503">
        <f t="shared" si="68"/>
        <v>1</v>
      </c>
      <c r="F897" s="503" t="e">
        <f t="shared" si="66"/>
        <v>#DIV/0!</v>
      </c>
      <c r="G897" s="503" t="e">
        <f t="shared" si="67"/>
        <v>#DIV/0!</v>
      </c>
      <c r="H897" s="517">
        <f>'Table 4 - Asset Cashflows'!D410+'Table 4 - Asset Cashflows'!E410</f>
        <v>0</v>
      </c>
    </row>
    <row r="898" spans="1:8" x14ac:dyDescent="0.25">
      <c r="A898" s="43">
        <f t="shared" si="65"/>
        <v>403</v>
      </c>
      <c r="B898" s="502">
        <f>(1+_xlfn.XLOOKUP(INT(($A898-1)/12)+1,'ZC Curve'!$B$8:$B$107,'ZC Curve'!U$9:U$108,,0))^(1/12)-1</f>
        <v>0</v>
      </c>
      <c r="C898" s="502" t="e">
        <f>(1+_xlfn.XLOOKUP(INT(($A898-1)/12)+1,'ZC Curve'!$B$8:$B$107,'ZC Curve'!V$9:V$108,,0))^(1/12)-1</f>
        <v>#DIV/0!</v>
      </c>
      <c r="D898" s="502" t="e">
        <f>(1+_xlfn.XLOOKUP(INT(($A898-1)/12)+1,'ZC Curve'!$B$8:$B$107,'ZC Curve'!W$9:W$108,,0))^(1/12)-1</f>
        <v>#DIV/0!</v>
      </c>
      <c r="E898" s="503">
        <f t="shared" si="68"/>
        <v>1</v>
      </c>
      <c r="F898" s="503" t="e">
        <f t="shared" si="66"/>
        <v>#DIV/0!</v>
      </c>
      <c r="G898" s="503" t="e">
        <f t="shared" si="67"/>
        <v>#DIV/0!</v>
      </c>
      <c r="H898" s="517">
        <f>'Table 4 - Asset Cashflows'!D411+'Table 4 - Asset Cashflows'!E411</f>
        <v>0</v>
      </c>
    </row>
    <row r="899" spans="1:8" x14ac:dyDescent="0.25">
      <c r="A899" s="43">
        <f t="shared" si="65"/>
        <v>404</v>
      </c>
      <c r="B899" s="502">
        <f>(1+_xlfn.XLOOKUP(INT(($A899-1)/12)+1,'ZC Curve'!$B$8:$B$107,'ZC Curve'!U$9:U$108,,0))^(1/12)-1</f>
        <v>0</v>
      </c>
      <c r="C899" s="502" t="e">
        <f>(1+_xlfn.XLOOKUP(INT(($A899-1)/12)+1,'ZC Curve'!$B$8:$B$107,'ZC Curve'!V$9:V$108,,0))^(1/12)-1</f>
        <v>#DIV/0!</v>
      </c>
      <c r="D899" s="502" t="e">
        <f>(1+_xlfn.XLOOKUP(INT(($A899-1)/12)+1,'ZC Curve'!$B$8:$B$107,'ZC Curve'!W$9:W$108,,0))^(1/12)-1</f>
        <v>#DIV/0!</v>
      </c>
      <c r="E899" s="503">
        <f t="shared" si="68"/>
        <v>1</v>
      </c>
      <c r="F899" s="503" t="e">
        <f t="shared" si="66"/>
        <v>#DIV/0!</v>
      </c>
      <c r="G899" s="503" t="e">
        <f t="shared" si="67"/>
        <v>#DIV/0!</v>
      </c>
      <c r="H899" s="517">
        <f>'Table 4 - Asset Cashflows'!D412+'Table 4 - Asset Cashflows'!E412</f>
        <v>0</v>
      </c>
    </row>
    <row r="900" spans="1:8" x14ac:dyDescent="0.25">
      <c r="A900" s="43">
        <f t="shared" si="65"/>
        <v>405</v>
      </c>
      <c r="B900" s="502">
        <f>(1+_xlfn.XLOOKUP(INT(($A900-1)/12)+1,'ZC Curve'!$B$8:$B$107,'ZC Curve'!U$9:U$108,,0))^(1/12)-1</f>
        <v>0</v>
      </c>
      <c r="C900" s="502" t="e">
        <f>(1+_xlfn.XLOOKUP(INT(($A900-1)/12)+1,'ZC Curve'!$B$8:$B$107,'ZC Curve'!V$9:V$108,,0))^(1/12)-1</f>
        <v>#DIV/0!</v>
      </c>
      <c r="D900" s="502" t="e">
        <f>(1+_xlfn.XLOOKUP(INT(($A900-1)/12)+1,'ZC Curve'!$B$8:$B$107,'ZC Curve'!W$9:W$108,,0))^(1/12)-1</f>
        <v>#DIV/0!</v>
      </c>
      <c r="E900" s="503">
        <f t="shared" si="68"/>
        <v>1</v>
      </c>
      <c r="F900" s="503" t="e">
        <f t="shared" si="66"/>
        <v>#DIV/0!</v>
      </c>
      <c r="G900" s="503" t="e">
        <f t="shared" si="67"/>
        <v>#DIV/0!</v>
      </c>
      <c r="H900" s="517">
        <f>'Table 4 - Asset Cashflows'!D413+'Table 4 - Asset Cashflows'!E413</f>
        <v>0</v>
      </c>
    </row>
    <row r="901" spans="1:8" x14ac:dyDescent="0.25">
      <c r="A901" s="43">
        <f t="shared" si="65"/>
        <v>406</v>
      </c>
      <c r="B901" s="502">
        <f>(1+_xlfn.XLOOKUP(INT(($A901-1)/12)+1,'ZC Curve'!$B$8:$B$107,'ZC Curve'!U$9:U$108,,0))^(1/12)-1</f>
        <v>0</v>
      </c>
      <c r="C901" s="502" t="e">
        <f>(1+_xlfn.XLOOKUP(INT(($A901-1)/12)+1,'ZC Curve'!$B$8:$B$107,'ZC Curve'!V$9:V$108,,0))^(1/12)-1</f>
        <v>#DIV/0!</v>
      </c>
      <c r="D901" s="502" t="e">
        <f>(1+_xlfn.XLOOKUP(INT(($A901-1)/12)+1,'ZC Curve'!$B$8:$B$107,'ZC Curve'!W$9:W$108,,0))^(1/12)-1</f>
        <v>#DIV/0!</v>
      </c>
      <c r="E901" s="503">
        <f t="shared" si="68"/>
        <v>1</v>
      </c>
      <c r="F901" s="503" t="e">
        <f t="shared" si="66"/>
        <v>#DIV/0!</v>
      </c>
      <c r="G901" s="503" t="e">
        <f t="shared" si="67"/>
        <v>#DIV/0!</v>
      </c>
      <c r="H901" s="517">
        <f>'Table 4 - Asset Cashflows'!D414+'Table 4 - Asset Cashflows'!E414</f>
        <v>0</v>
      </c>
    </row>
    <row r="902" spans="1:8" x14ac:dyDescent="0.25">
      <c r="A902" s="43">
        <f t="shared" si="65"/>
        <v>407</v>
      </c>
      <c r="B902" s="502">
        <f>(1+_xlfn.XLOOKUP(INT(($A902-1)/12)+1,'ZC Curve'!$B$8:$B$107,'ZC Curve'!U$9:U$108,,0))^(1/12)-1</f>
        <v>0</v>
      </c>
      <c r="C902" s="502" t="e">
        <f>(1+_xlfn.XLOOKUP(INT(($A902-1)/12)+1,'ZC Curve'!$B$8:$B$107,'ZC Curve'!V$9:V$108,,0))^(1/12)-1</f>
        <v>#DIV/0!</v>
      </c>
      <c r="D902" s="502" t="e">
        <f>(1+_xlfn.XLOOKUP(INT(($A902-1)/12)+1,'ZC Curve'!$B$8:$B$107,'ZC Curve'!W$9:W$108,,0))^(1/12)-1</f>
        <v>#DIV/0!</v>
      </c>
      <c r="E902" s="503">
        <f t="shared" si="68"/>
        <v>1</v>
      </c>
      <c r="F902" s="503" t="e">
        <f t="shared" si="66"/>
        <v>#DIV/0!</v>
      </c>
      <c r="G902" s="503" t="e">
        <f t="shared" si="67"/>
        <v>#DIV/0!</v>
      </c>
      <c r="H902" s="517">
        <f>'Table 4 - Asset Cashflows'!D415+'Table 4 - Asset Cashflows'!E415</f>
        <v>0</v>
      </c>
    </row>
    <row r="903" spans="1:8" x14ac:dyDescent="0.25">
      <c r="A903" s="43">
        <f t="shared" si="65"/>
        <v>408</v>
      </c>
      <c r="B903" s="502">
        <f>(1+_xlfn.XLOOKUP(INT(($A903-1)/12)+1,'ZC Curve'!$B$8:$B$107,'ZC Curve'!U$9:U$108,,0))^(1/12)-1</f>
        <v>0</v>
      </c>
      <c r="C903" s="502" t="e">
        <f>(1+_xlfn.XLOOKUP(INT(($A903-1)/12)+1,'ZC Curve'!$B$8:$B$107,'ZC Curve'!V$9:V$108,,0))^(1/12)-1</f>
        <v>#DIV/0!</v>
      </c>
      <c r="D903" s="502" t="e">
        <f>(1+_xlfn.XLOOKUP(INT(($A903-1)/12)+1,'ZC Curve'!$B$8:$B$107,'ZC Curve'!W$9:W$108,,0))^(1/12)-1</f>
        <v>#DIV/0!</v>
      </c>
      <c r="E903" s="503">
        <f t="shared" si="68"/>
        <v>1</v>
      </c>
      <c r="F903" s="503" t="e">
        <f t="shared" si="66"/>
        <v>#DIV/0!</v>
      </c>
      <c r="G903" s="503" t="e">
        <f t="shared" si="67"/>
        <v>#DIV/0!</v>
      </c>
      <c r="H903" s="517">
        <f>'Table 4 - Asset Cashflows'!D416+'Table 4 - Asset Cashflows'!E416</f>
        <v>0</v>
      </c>
    </row>
    <row r="904" spans="1:8" x14ac:dyDescent="0.25">
      <c r="A904" s="43">
        <f t="shared" si="65"/>
        <v>409</v>
      </c>
      <c r="B904" s="502">
        <f>(1+_xlfn.XLOOKUP(INT(($A904-1)/12)+1,'ZC Curve'!$B$8:$B$107,'ZC Curve'!U$9:U$108,,0))^(1/12)-1</f>
        <v>0</v>
      </c>
      <c r="C904" s="502" t="e">
        <f>(1+_xlfn.XLOOKUP(INT(($A904-1)/12)+1,'ZC Curve'!$B$8:$B$107,'ZC Curve'!V$9:V$108,,0))^(1/12)-1</f>
        <v>#DIV/0!</v>
      </c>
      <c r="D904" s="502" t="e">
        <f>(1+_xlfn.XLOOKUP(INT(($A904-1)/12)+1,'ZC Curve'!$B$8:$B$107,'ZC Curve'!W$9:W$108,,0))^(1/12)-1</f>
        <v>#DIV/0!</v>
      </c>
      <c r="E904" s="503">
        <f t="shared" si="68"/>
        <v>1</v>
      </c>
      <c r="F904" s="503" t="e">
        <f t="shared" si="66"/>
        <v>#DIV/0!</v>
      </c>
      <c r="G904" s="503" t="e">
        <f t="shared" si="67"/>
        <v>#DIV/0!</v>
      </c>
      <c r="H904" s="517">
        <f>'Table 4 - Asset Cashflows'!D417+'Table 4 - Asset Cashflows'!E417</f>
        <v>0</v>
      </c>
    </row>
    <row r="905" spans="1:8" x14ac:dyDescent="0.25">
      <c r="A905" s="43">
        <f t="shared" si="65"/>
        <v>410</v>
      </c>
      <c r="B905" s="502">
        <f>(1+_xlfn.XLOOKUP(INT(($A905-1)/12)+1,'ZC Curve'!$B$8:$B$107,'ZC Curve'!U$9:U$108,,0))^(1/12)-1</f>
        <v>0</v>
      </c>
      <c r="C905" s="502" t="e">
        <f>(1+_xlfn.XLOOKUP(INT(($A905-1)/12)+1,'ZC Curve'!$B$8:$B$107,'ZC Curve'!V$9:V$108,,0))^(1/12)-1</f>
        <v>#DIV/0!</v>
      </c>
      <c r="D905" s="502" t="e">
        <f>(1+_xlfn.XLOOKUP(INT(($A905-1)/12)+1,'ZC Curve'!$B$8:$B$107,'ZC Curve'!W$9:W$108,,0))^(1/12)-1</f>
        <v>#DIV/0!</v>
      </c>
      <c r="E905" s="503">
        <f t="shared" si="68"/>
        <v>1</v>
      </c>
      <c r="F905" s="503" t="e">
        <f t="shared" si="66"/>
        <v>#DIV/0!</v>
      </c>
      <c r="G905" s="503" t="e">
        <f t="shared" si="67"/>
        <v>#DIV/0!</v>
      </c>
      <c r="H905" s="517">
        <f>'Table 4 - Asset Cashflows'!D418+'Table 4 - Asset Cashflows'!E418</f>
        <v>0</v>
      </c>
    </row>
    <row r="906" spans="1:8" x14ac:dyDescent="0.25">
      <c r="A906" s="43">
        <f t="shared" si="65"/>
        <v>411</v>
      </c>
      <c r="B906" s="502">
        <f>(1+_xlfn.XLOOKUP(INT(($A906-1)/12)+1,'ZC Curve'!$B$8:$B$107,'ZC Curve'!U$9:U$108,,0))^(1/12)-1</f>
        <v>0</v>
      </c>
      <c r="C906" s="502" t="e">
        <f>(1+_xlfn.XLOOKUP(INT(($A906-1)/12)+1,'ZC Curve'!$B$8:$B$107,'ZC Curve'!V$9:V$108,,0))^(1/12)-1</f>
        <v>#DIV/0!</v>
      </c>
      <c r="D906" s="502" t="e">
        <f>(1+_xlfn.XLOOKUP(INT(($A906-1)/12)+1,'ZC Curve'!$B$8:$B$107,'ZC Curve'!W$9:W$108,,0))^(1/12)-1</f>
        <v>#DIV/0!</v>
      </c>
      <c r="E906" s="503">
        <f t="shared" si="68"/>
        <v>1</v>
      </c>
      <c r="F906" s="503" t="e">
        <f t="shared" si="66"/>
        <v>#DIV/0!</v>
      </c>
      <c r="G906" s="503" t="e">
        <f t="shared" si="67"/>
        <v>#DIV/0!</v>
      </c>
      <c r="H906" s="517">
        <f>'Table 4 - Asset Cashflows'!D419+'Table 4 - Asset Cashflows'!E419</f>
        <v>0</v>
      </c>
    </row>
    <row r="907" spans="1:8" x14ac:dyDescent="0.25">
      <c r="A907" s="43">
        <f t="shared" si="65"/>
        <v>412</v>
      </c>
      <c r="B907" s="502">
        <f>(1+_xlfn.XLOOKUP(INT(($A907-1)/12)+1,'ZC Curve'!$B$8:$B$107,'ZC Curve'!U$9:U$108,,0))^(1/12)-1</f>
        <v>0</v>
      </c>
      <c r="C907" s="502" t="e">
        <f>(1+_xlfn.XLOOKUP(INT(($A907-1)/12)+1,'ZC Curve'!$B$8:$B$107,'ZC Curve'!V$9:V$108,,0))^(1/12)-1</f>
        <v>#DIV/0!</v>
      </c>
      <c r="D907" s="502" t="e">
        <f>(1+_xlfn.XLOOKUP(INT(($A907-1)/12)+1,'ZC Curve'!$B$8:$B$107,'ZC Curve'!W$9:W$108,,0))^(1/12)-1</f>
        <v>#DIV/0!</v>
      </c>
      <c r="E907" s="503">
        <f t="shared" si="68"/>
        <v>1</v>
      </c>
      <c r="F907" s="503" t="e">
        <f t="shared" si="66"/>
        <v>#DIV/0!</v>
      </c>
      <c r="G907" s="503" t="e">
        <f t="shared" si="67"/>
        <v>#DIV/0!</v>
      </c>
      <c r="H907" s="517">
        <f>'Table 4 - Asset Cashflows'!D420+'Table 4 - Asset Cashflows'!E420</f>
        <v>0</v>
      </c>
    </row>
    <row r="908" spans="1:8" x14ac:dyDescent="0.25">
      <c r="A908" s="43">
        <f t="shared" si="65"/>
        <v>413</v>
      </c>
      <c r="B908" s="502">
        <f>(1+_xlfn.XLOOKUP(INT(($A908-1)/12)+1,'ZC Curve'!$B$8:$B$107,'ZC Curve'!U$9:U$108,,0))^(1/12)-1</f>
        <v>0</v>
      </c>
      <c r="C908" s="502" t="e">
        <f>(1+_xlfn.XLOOKUP(INT(($A908-1)/12)+1,'ZC Curve'!$B$8:$B$107,'ZC Curve'!V$9:V$108,,0))^(1/12)-1</f>
        <v>#DIV/0!</v>
      </c>
      <c r="D908" s="502" t="e">
        <f>(1+_xlfn.XLOOKUP(INT(($A908-1)/12)+1,'ZC Curve'!$B$8:$B$107,'ZC Curve'!W$9:W$108,,0))^(1/12)-1</f>
        <v>#DIV/0!</v>
      </c>
      <c r="E908" s="503">
        <f t="shared" si="68"/>
        <v>1</v>
      </c>
      <c r="F908" s="503" t="e">
        <f t="shared" si="66"/>
        <v>#DIV/0!</v>
      </c>
      <c r="G908" s="503" t="e">
        <f t="shared" si="67"/>
        <v>#DIV/0!</v>
      </c>
      <c r="H908" s="517">
        <f>'Table 4 - Asset Cashflows'!D421+'Table 4 - Asset Cashflows'!E421</f>
        <v>0</v>
      </c>
    </row>
    <row r="909" spans="1:8" x14ac:dyDescent="0.25">
      <c r="A909" s="43">
        <f t="shared" si="65"/>
        <v>414</v>
      </c>
      <c r="B909" s="502">
        <f>(1+_xlfn.XLOOKUP(INT(($A909-1)/12)+1,'ZC Curve'!$B$8:$B$107,'ZC Curve'!U$9:U$108,,0))^(1/12)-1</f>
        <v>0</v>
      </c>
      <c r="C909" s="502" t="e">
        <f>(1+_xlfn.XLOOKUP(INT(($A909-1)/12)+1,'ZC Curve'!$B$8:$B$107,'ZC Curve'!V$9:V$108,,0))^(1/12)-1</f>
        <v>#DIV/0!</v>
      </c>
      <c r="D909" s="502" t="e">
        <f>(1+_xlfn.XLOOKUP(INT(($A909-1)/12)+1,'ZC Curve'!$B$8:$B$107,'ZC Curve'!W$9:W$108,,0))^(1/12)-1</f>
        <v>#DIV/0!</v>
      </c>
      <c r="E909" s="503">
        <f t="shared" si="68"/>
        <v>1</v>
      </c>
      <c r="F909" s="503" t="e">
        <f t="shared" si="66"/>
        <v>#DIV/0!</v>
      </c>
      <c r="G909" s="503" t="e">
        <f t="shared" si="67"/>
        <v>#DIV/0!</v>
      </c>
      <c r="H909" s="517">
        <f>'Table 4 - Asset Cashflows'!D422+'Table 4 - Asset Cashflows'!E422</f>
        <v>0</v>
      </c>
    </row>
    <row r="910" spans="1:8" x14ac:dyDescent="0.25">
      <c r="A910" s="43">
        <f t="shared" si="65"/>
        <v>415</v>
      </c>
      <c r="B910" s="502">
        <f>(1+_xlfn.XLOOKUP(INT(($A910-1)/12)+1,'ZC Curve'!$B$8:$B$107,'ZC Curve'!U$9:U$108,,0))^(1/12)-1</f>
        <v>0</v>
      </c>
      <c r="C910" s="502" t="e">
        <f>(1+_xlfn.XLOOKUP(INT(($A910-1)/12)+1,'ZC Curve'!$B$8:$B$107,'ZC Curve'!V$9:V$108,,0))^(1/12)-1</f>
        <v>#DIV/0!</v>
      </c>
      <c r="D910" s="502" t="e">
        <f>(1+_xlfn.XLOOKUP(INT(($A910-1)/12)+1,'ZC Curve'!$B$8:$B$107,'ZC Curve'!W$9:W$108,,0))^(1/12)-1</f>
        <v>#DIV/0!</v>
      </c>
      <c r="E910" s="503">
        <f t="shared" si="68"/>
        <v>1</v>
      </c>
      <c r="F910" s="503" t="e">
        <f t="shared" si="66"/>
        <v>#DIV/0!</v>
      </c>
      <c r="G910" s="503" t="e">
        <f t="shared" si="67"/>
        <v>#DIV/0!</v>
      </c>
      <c r="H910" s="517">
        <f>'Table 4 - Asset Cashflows'!D423+'Table 4 - Asset Cashflows'!E423</f>
        <v>0</v>
      </c>
    </row>
    <row r="911" spans="1:8" x14ac:dyDescent="0.25">
      <c r="A911" s="43">
        <f t="shared" si="65"/>
        <v>416</v>
      </c>
      <c r="B911" s="502">
        <f>(1+_xlfn.XLOOKUP(INT(($A911-1)/12)+1,'ZC Curve'!$B$8:$B$107,'ZC Curve'!U$9:U$108,,0))^(1/12)-1</f>
        <v>0</v>
      </c>
      <c r="C911" s="502" t="e">
        <f>(1+_xlfn.XLOOKUP(INT(($A911-1)/12)+1,'ZC Curve'!$B$8:$B$107,'ZC Curve'!V$9:V$108,,0))^(1/12)-1</f>
        <v>#DIV/0!</v>
      </c>
      <c r="D911" s="502" t="e">
        <f>(1+_xlfn.XLOOKUP(INT(($A911-1)/12)+1,'ZC Curve'!$B$8:$B$107,'ZC Curve'!W$9:W$108,,0))^(1/12)-1</f>
        <v>#DIV/0!</v>
      </c>
      <c r="E911" s="503">
        <f t="shared" si="68"/>
        <v>1</v>
      </c>
      <c r="F911" s="503" t="e">
        <f t="shared" si="66"/>
        <v>#DIV/0!</v>
      </c>
      <c r="G911" s="503" t="e">
        <f t="shared" si="67"/>
        <v>#DIV/0!</v>
      </c>
      <c r="H911" s="517">
        <f>'Table 4 - Asset Cashflows'!D424+'Table 4 - Asset Cashflows'!E424</f>
        <v>0</v>
      </c>
    </row>
    <row r="912" spans="1:8" x14ac:dyDescent="0.25">
      <c r="A912" s="43">
        <f t="shared" si="65"/>
        <v>417</v>
      </c>
      <c r="B912" s="502">
        <f>(1+_xlfn.XLOOKUP(INT(($A912-1)/12)+1,'ZC Curve'!$B$8:$B$107,'ZC Curve'!U$9:U$108,,0))^(1/12)-1</f>
        <v>0</v>
      </c>
      <c r="C912" s="502" t="e">
        <f>(1+_xlfn.XLOOKUP(INT(($A912-1)/12)+1,'ZC Curve'!$B$8:$B$107,'ZC Curve'!V$9:V$108,,0))^(1/12)-1</f>
        <v>#DIV/0!</v>
      </c>
      <c r="D912" s="502" t="e">
        <f>(1+_xlfn.XLOOKUP(INT(($A912-1)/12)+1,'ZC Curve'!$B$8:$B$107,'ZC Curve'!W$9:W$108,,0))^(1/12)-1</f>
        <v>#DIV/0!</v>
      </c>
      <c r="E912" s="503">
        <f t="shared" si="68"/>
        <v>1</v>
      </c>
      <c r="F912" s="503" t="e">
        <f t="shared" si="66"/>
        <v>#DIV/0!</v>
      </c>
      <c r="G912" s="503" t="e">
        <f t="shared" si="67"/>
        <v>#DIV/0!</v>
      </c>
      <c r="H912" s="517">
        <f>'Table 4 - Asset Cashflows'!D425+'Table 4 - Asset Cashflows'!E425</f>
        <v>0</v>
      </c>
    </row>
    <row r="913" spans="1:8" x14ac:dyDescent="0.25">
      <c r="A913" s="43">
        <f t="shared" si="65"/>
        <v>418</v>
      </c>
      <c r="B913" s="502">
        <f>(1+_xlfn.XLOOKUP(INT(($A913-1)/12)+1,'ZC Curve'!$B$8:$B$107,'ZC Curve'!U$9:U$108,,0))^(1/12)-1</f>
        <v>0</v>
      </c>
      <c r="C913" s="502" t="e">
        <f>(1+_xlfn.XLOOKUP(INT(($A913-1)/12)+1,'ZC Curve'!$B$8:$B$107,'ZC Curve'!V$9:V$108,,0))^(1/12)-1</f>
        <v>#DIV/0!</v>
      </c>
      <c r="D913" s="502" t="e">
        <f>(1+_xlfn.XLOOKUP(INT(($A913-1)/12)+1,'ZC Curve'!$B$8:$B$107,'ZC Curve'!W$9:W$108,,0))^(1/12)-1</f>
        <v>#DIV/0!</v>
      </c>
      <c r="E913" s="503">
        <f t="shared" si="68"/>
        <v>1</v>
      </c>
      <c r="F913" s="503" t="e">
        <f t="shared" si="66"/>
        <v>#DIV/0!</v>
      </c>
      <c r="G913" s="503" t="e">
        <f t="shared" si="67"/>
        <v>#DIV/0!</v>
      </c>
      <c r="H913" s="517">
        <f>'Table 4 - Asset Cashflows'!D426+'Table 4 - Asset Cashflows'!E426</f>
        <v>0</v>
      </c>
    </row>
    <row r="914" spans="1:8" x14ac:dyDescent="0.25">
      <c r="A914" s="43">
        <f t="shared" si="65"/>
        <v>419</v>
      </c>
      <c r="B914" s="502">
        <f>(1+_xlfn.XLOOKUP(INT(($A914-1)/12)+1,'ZC Curve'!$B$8:$B$107,'ZC Curve'!U$9:U$108,,0))^(1/12)-1</f>
        <v>0</v>
      </c>
      <c r="C914" s="502" t="e">
        <f>(1+_xlfn.XLOOKUP(INT(($A914-1)/12)+1,'ZC Curve'!$B$8:$B$107,'ZC Curve'!V$9:V$108,,0))^(1/12)-1</f>
        <v>#DIV/0!</v>
      </c>
      <c r="D914" s="502" t="e">
        <f>(1+_xlfn.XLOOKUP(INT(($A914-1)/12)+1,'ZC Curve'!$B$8:$B$107,'ZC Curve'!W$9:W$108,,0))^(1/12)-1</f>
        <v>#DIV/0!</v>
      </c>
      <c r="E914" s="503">
        <f t="shared" si="68"/>
        <v>1</v>
      </c>
      <c r="F914" s="503" t="e">
        <f t="shared" si="66"/>
        <v>#DIV/0!</v>
      </c>
      <c r="G914" s="503" t="e">
        <f t="shared" si="67"/>
        <v>#DIV/0!</v>
      </c>
      <c r="H914" s="517">
        <f>'Table 4 - Asset Cashflows'!D427+'Table 4 - Asset Cashflows'!E427</f>
        <v>0</v>
      </c>
    </row>
    <row r="915" spans="1:8" x14ac:dyDescent="0.25">
      <c r="A915" s="43">
        <f t="shared" si="65"/>
        <v>420</v>
      </c>
      <c r="B915" s="502">
        <f>(1+_xlfn.XLOOKUP(INT(($A915-1)/12)+1,'ZC Curve'!$B$8:$B$107,'ZC Curve'!U$9:U$108,,0))^(1/12)-1</f>
        <v>0</v>
      </c>
      <c r="C915" s="502" t="e">
        <f>(1+_xlfn.XLOOKUP(INT(($A915-1)/12)+1,'ZC Curve'!$B$8:$B$107,'ZC Curve'!V$9:V$108,,0))^(1/12)-1</f>
        <v>#DIV/0!</v>
      </c>
      <c r="D915" s="502" t="e">
        <f>(1+_xlfn.XLOOKUP(INT(($A915-1)/12)+1,'ZC Curve'!$B$8:$B$107,'ZC Curve'!W$9:W$108,,0))^(1/12)-1</f>
        <v>#DIV/0!</v>
      </c>
      <c r="E915" s="503">
        <f t="shared" si="68"/>
        <v>1</v>
      </c>
      <c r="F915" s="503" t="e">
        <f t="shared" si="66"/>
        <v>#DIV/0!</v>
      </c>
      <c r="G915" s="503" t="e">
        <f t="shared" si="67"/>
        <v>#DIV/0!</v>
      </c>
      <c r="H915" s="517">
        <f>'Table 4 - Asset Cashflows'!D428+'Table 4 - Asset Cashflows'!E428</f>
        <v>0</v>
      </c>
    </row>
    <row r="916" spans="1:8" x14ac:dyDescent="0.25">
      <c r="A916" s="43">
        <f t="shared" si="65"/>
        <v>421</v>
      </c>
      <c r="B916" s="502">
        <f>(1+_xlfn.XLOOKUP(INT(($A916-1)/12)+1,'ZC Curve'!$B$8:$B$107,'ZC Curve'!U$9:U$108,,0))^(1/12)-1</f>
        <v>0</v>
      </c>
      <c r="C916" s="502" t="e">
        <f>(1+_xlfn.XLOOKUP(INT(($A916-1)/12)+1,'ZC Curve'!$B$8:$B$107,'ZC Curve'!V$9:V$108,,0))^(1/12)-1</f>
        <v>#DIV/0!</v>
      </c>
      <c r="D916" s="502" t="e">
        <f>(1+_xlfn.XLOOKUP(INT(($A916-1)/12)+1,'ZC Curve'!$B$8:$B$107,'ZC Curve'!W$9:W$108,,0))^(1/12)-1</f>
        <v>#DIV/0!</v>
      </c>
      <c r="E916" s="503">
        <f t="shared" si="68"/>
        <v>1</v>
      </c>
      <c r="F916" s="503" t="e">
        <f t="shared" si="66"/>
        <v>#DIV/0!</v>
      </c>
      <c r="G916" s="503" t="e">
        <f t="shared" si="67"/>
        <v>#DIV/0!</v>
      </c>
      <c r="H916" s="517">
        <f>'Table 4 - Asset Cashflows'!D429+'Table 4 - Asset Cashflows'!E429</f>
        <v>0</v>
      </c>
    </row>
    <row r="917" spans="1:8" x14ac:dyDescent="0.25">
      <c r="A917" s="43">
        <f t="shared" si="65"/>
        <v>422</v>
      </c>
      <c r="B917" s="502">
        <f>(1+_xlfn.XLOOKUP(INT(($A917-1)/12)+1,'ZC Curve'!$B$8:$B$107,'ZC Curve'!U$9:U$108,,0))^(1/12)-1</f>
        <v>0</v>
      </c>
      <c r="C917" s="502" t="e">
        <f>(1+_xlfn.XLOOKUP(INT(($A917-1)/12)+1,'ZC Curve'!$B$8:$B$107,'ZC Curve'!V$9:V$108,,0))^(1/12)-1</f>
        <v>#DIV/0!</v>
      </c>
      <c r="D917" s="502" t="e">
        <f>(1+_xlfn.XLOOKUP(INT(($A917-1)/12)+1,'ZC Curve'!$B$8:$B$107,'ZC Curve'!W$9:W$108,,0))^(1/12)-1</f>
        <v>#DIV/0!</v>
      </c>
      <c r="E917" s="503">
        <f t="shared" si="68"/>
        <v>1</v>
      </c>
      <c r="F917" s="503" t="e">
        <f t="shared" si="66"/>
        <v>#DIV/0!</v>
      </c>
      <c r="G917" s="503" t="e">
        <f t="shared" si="67"/>
        <v>#DIV/0!</v>
      </c>
      <c r="H917" s="517">
        <f>'Table 4 - Asset Cashflows'!D430+'Table 4 - Asset Cashflows'!E430</f>
        <v>0</v>
      </c>
    </row>
    <row r="918" spans="1:8" x14ac:dyDescent="0.25">
      <c r="A918" s="43">
        <f t="shared" si="65"/>
        <v>423</v>
      </c>
      <c r="B918" s="502">
        <f>(1+_xlfn.XLOOKUP(INT(($A918-1)/12)+1,'ZC Curve'!$B$8:$B$107,'ZC Curve'!U$9:U$108,,0))^(1/12)-1</f>
        <v>0</v>
      </c>
      <c r="C918" s="502" t="e">
        <f>(1+_xlfn.XLOOKUP(INT(($A918-1)/12)+1,'ZC Curve'!$B$8:$B$107,'ZC Curve'!V$9:V$108,,0))^(1/12)-1</f>
        <v>#DIV/0!</v>
      </c>
      <c r="D918" s="502" t="e">
        <f>(1+_xlfn.XLOOKUP(INT(($A918-1)/12)+1,'ZC Curve'!$B$8:$B$107,'ZC Curve'!W$9:W$108,,0))^(1/12)-1</f>
        <v>#DIV/0!</v>
      </c>
      <c r="E918" s="503">
        <f t="shared" si="68"/>
        <v>1</v>
      </c>
      <c r="F918" s="503" t="e">
        <f t="shared" si="66"/>
        <v>#DIV/0!</v>
      </c>
      <c r="G918" s="503" t="e">
        <f t="shared" si="67"/>
        <v>#DIV/0!</v>
      </c>
      <c r="H918" s="517">
        <f>'Table 4 - Asset Cashflows'!D431+'Table 4 - Asset Cashflows'!E431</f>
        <v>0</v>
      </c>
    </row>
    <row r="919" spans="1:8" x14ac:dyDescent="0.25">
      <c r="A919" s="43">
        <f t="shared" si="65"/>
        <v>424</v>
      </c>
      <c r="B919" s="502">
        <f>(1+_xlfn.XLOOKUP(INT(($A919-1)/12)+1,'ZC Curve'!$B$8:$B$107,'ZC Curve'!U$9:U$108,,0))^(1/12)-1</f>
        <v>0</v>
      </c>
      <c r="C919" s="502" t="e">
        <f>(1+_xlfn.XLOOKUP(INT(($A919-1)/12)+1,'ZC Curve'!$B$8:$B$107,'ZC Curve'!V$9:V$108,,0))^(1/12)-1</f>
        <v>#DIV/0!</v>
      </c>
      <c r="D919" s="502" t="e">
        <f>(1+_xlfn.XLOOKUP(INT(($A919-1)/12)+1,'ZC Curve'!$B$8:$B$107,'ZC Curve'!W$9:W$108,,0))^(1/12)-1</f>
        <v>#DIV/0!</v>
      </c>
      <c r="E919" s="503">
        <f t="shared" si="68"/>
        <v>1</v>
      </c>
      <c r="F919" s="503" t="e">
        <f t="shared" si="66"/>
        <v>#DIV/0!</v>
      </c>
      <c r="G919" s="503" t="e">
        <f t="shared" si="67"/>
        <v>#DIV/0!</v>
      </c>
      <c r="H919" s="517">
        <f>'Table 4 - Asset Cashflows'!D432+'Table 4 - Asset Cashflows'!E432</f>
        <v>0</v>
      </c>
    </row>
    <row r="920" spans="1:8" x14ac:dyDescent="0.25">
      <c r="A920" s="43">
        <f t="shared" si="65"/>
        <v>425</v>
      </c>
      <c r="B920" s="502">
        <f>(1+_xlfn.XLOOKUP(INT(($A920-1)/12)+1,'ZC Curve'!$B$8:$B$107,'ZC Curve'!U$9:U$108,,0))^(1/12)-1</f>
        <v>0</v>
      </c>
      <c r="C920" s="502" t="e">
        <f>(1+_xlfn.XLOOKUP(INT(($A920-1)/12)+1,'ZC Curve'!$B$8:$B$107,'ZC Curve'!V$9:V$108,,0))^(1/12)-1</f>
        <v>#DIV/0!</v>
      </c>
      <c r="D920" s="502" t="e">
        <f>(1+_xlfn.XLOOKUP(INT(($A920-1)/12)+1,'ZC Curve'!$B$8:$B$107,'ZC Curve'!W$9:W$108,,0))^(1/12)-1</f>
        <v>#DIV/0!</v>
      </c>
      <c r="E920" s="503">
        <f t="shared" si="68"/>
        <v>1</v>
      </c>
      <c r="F920" s="503" t="e">
        <f t="shared" si="66"/>
        <v>#DIV/0!</v>
      </c>
      <c r="G920" s="503" t="e">
        <f t="shared" si="67"/>
        <v>#DIV/0!</v>
      </c>
      <c r="H920" s="517">
        <f>'Table 4 - Asset Cashflows'!D433+'Table 4 - Asset Cashflows'!E433</f>
        <v>0</v>
      </c>
    </row>
    <row r="921" spans="1:8" x14ac:dyDescent="0.25">
      <c r="A921" s="43">
        <f t="shared" si="65"/>
        <v>426</v>
      </c>
      <c r="B921" s="502">
        <f>(1+_xlfn.XLOOKUP(INT(($A921-1)/12)+1,'ZC Curve'!$B$8:$B$107,'ZC Curve'!U$9:U$108,,0))^(1/12)-1</f>
        <v>0</v>
      </c>
      <c r="C921" s="502" t="e">
        <f>(1+_xlfn.XLOOKUP(INT(($A921-1)/12)+1,'ZC Curve'!$B$8:$B$107,'ZC Curve'!V$9:V$108,,0))^(1/12)-1</f>
        <v>#DIV/0!</v>
      </c>
      <c r="D921" s="502" t="e">
        <f>(1+_xlfn.XLOOKUP(INT(($A921-1)/12)+1,'ZC Curve'!$B$8:$B$107,'ZC Curve'!W$9:W$108,,0))^(1/12)-1</f>
        <v>#DIV/0!</v>
      </c>
      <c r="E921" s="503">
        <f t="shared" si="68"/>
        <v>1</v>
      </c>
      <c r="F921" s="503" t="e">
        <f t="shared" si="66"/>
        <v>#DIV/0!</v>
      </c>
      <c r="G921" s="503" t="e">
        <f t="shared" si="67"/>
        <v>#DIV/0!</v>
      </c>
      <c r="H921" s="517">
        <f>'Table 4 - Asset Cashflows'!D434+'Table 4 - Asset Cashflows'!E434</f>
        <v>0</v>
      </c>
    </row>
    <row r="922" spans="1:8" x14ac:dyDescent="0.25">
      <c r="A922" s="43">
        <f t="shared" si="65"/>
        <v>427</v>
      </c>
      <c r="B922" s="502">
        <f>(1+_xlfn.XLOOKUP(INT(($A922-1)/12)+1,'ZC Curve'!$B$8:$B$107,'ZC Curve'!U$9:U$108,,0))^(1/12)-1</f>
        <v>0</v>
      </c>
      <c r="C922" s="502" t="e">
        <f>(1+_xlfn.XLOOKUP(INT(($A922-1)/12)+1,'ZC Curve'!$B$8:$B$107,'ZC Curve'!V$9:V$108,,0))^(1/12)-1</f>
        <v>#DIV/0!</v>
      </c>
      <c r="D922" s="502" t="e">
        <f>(1+_xlfn.XLOOKUP(INT(($A922-1)/12)+1,'ZC Curve'!$B$8:$B$107,'ZC Curve'!W$9:W$108,,0))^(1/12)-1</f>
        <v>#DIV/0!</v>
      </c>
      <c r="E922" s="503">
        <f t="shared" si="68"/>
        <v>1</v>
      </c>
      <c r="F922" s="503" t="e">
        <f t="shared" si="66"/>
        <v>#DIV/0!</v>
      </c>
      <c r="G922" s="503" t="e">
        <f t="shared" si="67"/>
        <v>#DIV/0!</v>
      </c>
      <c r="H922" s="517">
        <f>'Table 4 - Asset Cashflows'!D435+'Table 4 - Asset Cashflows'!E435</f>
        <v>0</v>
      </c>
    </row>
    <row r="923" spans="1:8" x14ac:dyDescent="0.25">
      <c r="A923" s="43">
        <f t="shared" si="65"/>
        <v>428</v>
      </c>
      <c r="B923" s="502">
        <f>(1+_xlfn.XLOOKUP(INT(($A923-1)/12)+1,'ZC Curve'!$B$8:$B$107,'ZC Curve'!U$9:U$108,,0))^(1/12)-1</f>
        <v>0</v>
      </c>
      <c r="C923" s="502" t="e">
        <f>(1+_xlfn.XLOOKUP(INT(($A923-1)/12)+1,'ZC Curve'!$B$8:$B$107,'ZC Curve'!V$9:V$108,,0))^(1/12)-1</f>
        <v>#DIV/0!</v>
      </c>
      <c r="D923" s="502" t="e">
        <f>(1+_xlfn.XLOOKUP(INT(($A923-1)/12)+1,'ZC Curve'!$B$8:$B$107,'ZC Curve'!W$9:W$108,,0))^(1/12)-1</f>
        <v>#DIV/0!</v>
      </c>
      <c r="E923" s="503">
        <f t="shared" si="68"/>
        <v>1</v>
      </c>
      <c r="F923" s="503" t="e">
        <f t="shared" si="66"/>
        <v>#DIV/0!</v>
      </c>
      <c r="G923" s="503" t="e">
        <f t="shared" si="67"/>
        <v>#DIV/0!</v>
      </c>
      <c r="H923" s="517">
        <f>'Table 4 - Asset Cashflows'!D436+'Table 4 - Asset Cashflows'!E436</f>
        <v>0</v>
      </c>
    </row>
    <row r="924" spans="1:8" x14ac:dyDescent="0.25">
      <c r="A924" s="43">
        <f t="shared" si="65"/>
        <v>429</v>
      </c>
      <c r="B924" s="502">
        <f>(1+_xlfn.XLOOKUP(INT(($A924-1)/12)+1,'ZC Curve'!$B$8:$B$107,'ZC Curve'!U$9:U$108,,0))^(1/12)-1</f>
        <v>0</v>
      </c>
      <c r="C924" s="502" t="e">
        <f>(1+_xlfn.XLOOKUP(INT(($A924-1)/12)+1,'ZC Curve'!$B$8:$B$107,'ZC Curve'!V$9:V$108,,0))^(1/12)-1</f>
        <v>#DIV/0!</v>
      </c>
      <c r="D924" s="502" t="e">
        <f>(1+_xlfn.XLOOKUP(INT(($A924-1)/12)+1,'ZC Curve'!$B$8:$B$107,'ZC Curve'!W$9:W$108,,0))^(1/12)-1</f>
        <v>#DIV/0!</v>
      </c>
      <c r="E924" s="503">
        <f t="shared" si="68"/>
        <v>1</v>
      </c>
      <c r="F924" s="503" t="e">
        <f t="shared" si="66"/>
        <v>#DIV/0!</v>
      </c>
      <c r="G924" s="503" t="e">
        <f t="shared" si="67"/>
        <v>#DIV/0!</v>
      </c>
      <c r="H924" s="517">
        <f>'Table 4 - Asset Cashflows'!D437+'Table 4 - Asset Cashflows'!E437</f>
        <v>0</v>
      </c>
    </row>
    <row r="925" spans="1:8" x14ac:dyDescent="0.25">
      <c r="A925" s="43">
        <f t="shared" si="65"/>
        <v>430</v>
      </c>
      <c r="B925" s="502">
        <f>(1+_xlfn.XLOOKUP(INT(($A925-1)/12)+1,'ZC Curve'!$B$8:$B$107,'ZC Curve'!U$9:U$108,,0))^(1/12)-1</f>
        <v>0</v>
      </c>
      <c r="C925" s="502" t="e">
        <f>(1+_xlfn.XLOOKUP(INT(($A925-1)/12)+1,'ZC Curve'!$B$8:$B$107,'ZC Curve'!V$9:V$108,,0))^(1/12)-1</f>
        <v>#DIV/0!</v>
      </c>
      <c r="D925" s="502" t="e">
        <f>(1+_xlfn.XLOOKUP(INT(($A925-1)/12)+1,'ZC Curve'!$B$8:$B$107,'ZC Curve'!W$9:W$108,,0))^(1/12)-1</f>
        <v>#DIV/0!</v>
      </c>
      <c r="E925" s="503">
        <f t="shared" si="68"/>
        <v>1</v>
      </c>
      <c r="F925" s="503" t="e">
        <f t="shared" si="66"/>
        <v>#DIV/0!</v>
      </c>
      <c r="G925" s="503" t="e">
        <f t="shared" si="67"/>
        <v>#DIV/0!</v>
      </c>
      <c r="H925" s="517">
        <f>'Table 4 - Asset Cashflows'!D438+'Table 4 - Asset Cashflows'!E438</f>
        <v>0</v>
      </c>
    </row>
    <row r="926" spans="1:8" x14ac:dyDescent="0.25">
      <c r="A926" s="43">
        <f t="shared" si="65"/>
        <v>431</v>
      </c>
      <c r="B926" s="502">
        <f>(1+_xlfn.XLOOKUP(INT(($A926-1)/12)+1,'ZC Curve'!$B$8:$B$107,'ZC Curve'!U$9:U$108,,0))^(1/12)-1</f>
        <v>0</v>
      </c>
      <c r="C926" s="502" t="e">
        <f>(1+_xlfn.XLOOKUP(INT(($A926-1)/12)+1,'ZC Curve'!$B$8:$B$107,'ZC Curve'!V$9:V$108,,0))^(1/12)-1</f>
        <v>#DIV/0!</v>
      </c>
      <c r="D926" s="502" t="e">
        <f>(1+_xlfn.XLOOKUP(INT(($A926-1)/12)+1,'ZC Curve'!$B$8:$B$107,'ZC Curve'!W$9:W$108,,0))^(1/12)-1</f>
        <v>#DIV/0!</v>
      </c>
      <c r="E926" s="503">
        <f t="shared" si="68"/>
        <v>1</v>
      </c>
      <c r="F926" s="503" t="e">
        <f t="shared" si="66"/>
        <v>#DIV/0!</v>
      </c>
      <c r="G926" s="503" t="e">
        <f t="shared" si="67"/>
        <v>#DIV/0!</v>
      </c>
      <c r="H926" s="517">
        <f>'Table 4 - Asset Cashflows'!D439+'Table 4 - Asset Cashflows'!E439</f>
        <v>0</v>
      </c>
    </row>
    <row r="927" spans="1:8" x14ac:dyDescent="0.25">
      <c r="A927" s="43">
        <f t="shared" si="65"/>
        <v>432</v>
      </c>
      <c r="B927" s="502">
        <f>(1+_xlfn.XLOOKUP(INT(($A927-1)/12)+1,'ZC Curve'!$B$8:$B$107,'ZC Curve'!U$9:U$108,,0))^(1/12)-1</f>
        <v>0</v>
      </c>
      <c r="C927" s="502" t="e">
        <f>(1+_xlfn.XLOOKUP(INT(($A927-1)/12)+1,'ZC Curve'!$B$8:$B$107,'ZC Curve'!V$9:V$108,,0))^(1/12)-1</f>
        <v>#DIV/0!</v>
      </c>
      <c r="D927" s="502" t="e">
        <f>(1+_xlfn.XLOOKUP(INT(($A927-1)/12)+1,'ZC Curve'!$B$8:$B$107,'ZC Curve'!W$9:W$108,,0))^(1/12)-1</f>
        <v>#DIV/0!</v>
      </c>
      <c r="E927" s="503">
        <f t="shared" si="68"/>
        <v>1</v>
      </c>
      <c r="F927" s="503" t="e">
        <f t="shared" si="66"/>
        <v>#DIV/0!</v>
      </c>
      <c r="G927" s="503" t="e">
        <f t="shared" si="67"/>
        <v>#DIV/0!</v>
      </c>
      <c r="H927" s="517">
        <f>'Table 4 - Asset Cashflows'!D440+'Table 4 - Asset Cashflows'!E440</f>
        <v>0</v>
      </c>
    </row>
    <row r="928" spans="1:8" x14ac:dyDescent="0.25">
      <c r="A928" s="43">
        <f t="shared" si="65"/>
        <v>433</v>
      </c>
      <c r="B928" s="502">
        <f>(1+_xlfn.XLOOKUP(INT(($A928-1)/12)+1,'ZC Curve'!$B$8:$B$107,'ZC Curve'!U$9:U$108,,0))^(1/12)-1</f>
        <v>0</v>
      </c>
      <c r="C928" s="502" t="e">
        <f>(1+_xlfn.XLOOKUP(INT(($A928-1)/12)+1,'ZC Curve'!$B$8:$B$107,'ZC Curve'!V$9:V$108,,0))^(1/12)-1</f>
        <v>#DIV/0!</v>
      </c>
      <c r="D928" s="502" t="e">
        <f>(1+_xlfn.XLOOKUP(INT(($A928-1)/12)+1,'ZC Curve'!$B$8:$B$107,'ZC Curve'!W$9:W$108,,0))^(1/12)-1</f>
        <v>#DIV/0!</v>
      </c>
      <c r="E928" s="503">
        <f t="shared" si="68"/>
        <v>1</v>
      </c>
      <c r="F928" s="503" t="e">
        <f t="shared" si="66"/>
        <v>#DIV/0!</v>
      </c>
      <c r="G928" s="503" t="e">
        <f t="shared" si="67"/>
        <v>#DIV/0!</v>
      </c>
      <c r="H928" s="517">
        <f>'Table 4 - Asset Cashflows'!D441+'Table 4 - Asset Cashflows'!E441</f>
        <v>0</v>
      </c>
    </row>
    <row r="929" spans="1:8" x14ac:dyDescent="0.25">
      <c r="A929" s="43">
        <f t="shared" si="65"/>
        <v>434</v>
      </c>
      <c r="B929" s="502">
        <f>(1+_xlfn.XLOOKUP(INT(($A929-1)/12)+1,'ZC Curve'!$B$8:$B$107,'ZC Curve'!U$9:U$108,,0))^(1/12)-1</f>
        <v>0</v>
      </c>
      <c r="C929" s="502" t="e">
        <f>(1+_xlfn.XLOOKUP(INT(($A929-1)/12)+1,'ZC Curve'!$B$8:$B$107,'ZC Curve'!V$9:V$108,,0))^(1/12)-1</f>
        <v>#DIV/0!</v>
      </c>
      <c r="D929" s="502" t="e">
        <f>(1+_xlfn.XLOOKUP(INT(($A929-1)/12)+1,'ZC Curve'!$B$8:$B$107,'ZC Curve'!W$9:W$108,,0))^(1/12)-1</f>
        <v>#DIV/0!</v>
      </c>
      <c r="E929" s="503">
        <f t="shared" si="68"/>
        <v>1</v>
      </c>
      <c r="F929" s="503" t="e">
        <f t="shared" si="66"/>
        <v>#DIV/0!</v>
      </c>
      <c r="G929" s="503" t="e">
        <f t="shared" si="67"/>
        <v>#DIV/0!</v>
      </c>
      <c r="H929" s="517">
        <f>'Table 4 - Asset Cashflows'!D442+'Table 4 - Asset Cashflows'!E442</f>
        <v>0</v>
      </c>
    </row>
    <row r="930" spans="1:8" x14ac:dyDescent="0.25">
      <c r="A930" s="43">
        <f t="shared" si="65"/>
        <v>435</v>
      </c>
      <c r="B930" s="502">
        <f>(1+_xlfn.XLOOKUP(INT(($A930-1)/12)+1,'ZC Curve'!$B$8:$B$107,'ZC Curve'!U$9:U$108,,0))^(1/12)-1</f>
        <v>0</v>
      </c>
      <c r="C930" s="502" t="e">
        <f>(1+_xlfn.XLOOKUP(INT(($A930-1)/12)+1,'ZC Curve'!$B$8:$B$107,'ZC Curve'!V$9:V$108,,0))^(1/12)-1</f>
        <v>#DIV/0!</v>
      </c>
      <c r="D930" s="502" t="e">
        <f>(1+_xlfn.XLOOKUP(INT(($A930-1)/12)+1,'ZC Curve'!$B$8:$B$107,'ZC Curve'!W$9:W$108,,0))^(1/12)-1</f>
        <v>#DIV/0!</v>
      </c>
      <c r="E930" s="503">
        <f t="shared" si="68"/>
        <v>1</v>
      </c>
      <c r="F930" s="503" t="e">
        <f t="shared" si="66"/>
        <v>#DIV/0!</v>
      </c>
      <c r="G930" s="503" t="e">
        <f t="shared" si="67"/>
        <v>#DIV/0!</v>
      </c>
      <c r="H930" s="517">
        <f>'Table 4 - Asset Cashflows'!D443+'Table 4 - Asset Cashflows'!E443</f>
        <v>0</v>
      </c>
    </row>
    <row r="931" spans="1:8" x14ac:dyDescent="0.25">
      <c r="A931" s="43">
        <f t="shared" si="65"/>
        <v>436</v>
      </c>
      <c r="B931" s="502">
        <f>(1+_xlfn.XLOOKUP(INT(($A931-1)/12)+1,'ZC Curve'!$B$8:$B$107,'ZC Curve'!U$9:U$108,,0))^(1/12)-1</f>
        <v>0</v>
      </c>
      <c r="C931" s="502" t="e">
        <f>(1+_xlfn.XLOOKUP(INT(($A931-1)/12)+1,'ZC Curve'!$B$8:$B$107,'ZC Curve'!V$9:V$108,,0))^(1/12)-1</f>
        <v>#DIV/0!</v>
      </c>
      <c r="D931" s="502" t="e">
        <f>(1+_xlfn.XLOOKUP(INT(($A931-1)/12)+1,'ZC Curve'!$B$8:$B$107,'ZC Curve'!W$9:W$108,,0))^(1/12)-1</f>
        <v>#DIV/0!</v>
      </c>
      <c r="E931" s="503">
        <f t="shared" si="68"/>
        <v>1</v>
      </c>
      <c r="F931" s="503" t="e">
        <f t="shared" si="66"/>
        <v>#DIV/0!</v>
      </c>
      <c r="G931" s="503" t="e">
        <f t="shared" si="67"/>
        <v>#DIV/0!</v>
      </c>
      <c r="H931" s="517">
        <f>'Table 4 - Asset Cashflows'!D444+'Table 4 - Asset Cashflows'!E444</f>
        <v>0</v>
      </c>
    </row>
    <row r="932" spans="1:8" x14ac:dyDescent="0.25">
      <c r="A932" s="43">
        <f t="shared" si="65"/>
        <v>437</v>
      </c>
      <c r="B932" s="502">
        <f>(1+_xlfn.XLOOKUP(INT(($A932-1)/12)+1,'ZC Curve'!$B$8:$B$107,'ZC Curve'!U$9:U$108,,0))^(1/12)-1</f>
        <v>0</v>
      </c>
      <c r="C932" s="502" t="e">
        <f>(1+_xlfn.XLOOKUP(INT(($A932-1)/12)+1,'ZC Curve'!$B$8:$B$107,'ZC Curve'!V$9:V$108,,0))^(1/12)-1</f>
        <v>#DIV/0!</v>
      </c>
      <c r="D932" s="502" t="e">
        <f>(1+_xlfn.XLOOKUP(INT(($A932-1)/12)+1,'ZC Curve'!$B$8:$B$107,'ZC Curve'!W$9:W$108,,0))^(1/12)-1</f>
        <v>#DIV/0!</v>
      </c>
      <c r="E932" s="503">
        <f t="shared" si="68"/>
        <v>1</v>
      </c>
      <c r="F932" s="503" t="e">
        <f t="shared" si="66"/>
        <v>#DIV/0!</v>
      </c>
      <c r="G932" s="503" t="e">
        <f t="shared" si="67"/>
        <v>#DIV/0!</v>
      </c>
      <c r="H932" s="517">
        <f>'Table 4 - Asset Cashflows'!D445+'Table 4 - Asset Cashflows'!E445</f>
        <v>0</v>
      </c>
    </row>
    <row r="933" spans="1:8" x14ac:dyDescent="0.25">
      <c r="A933" s="43">
        <f t="shared" si="65"/>
        <v>438</v>
      </c>
      <c r="B933" s="502">
        <f>(1+_xlfn.XLOOKUP(INT(($A933-1)/12)+1,'ZC Curve'!$B$8:$B$107,'ZC Curve'!U$9:U$108,,0))^(1/12)-1</f>
        <v>0</v>
      </c>
      <c r="C933" s="502" t="e">
        <f>(1+_xlfn.XLOOKUP(INT(($A933-1)/12)+1,'ZC Curve'!$B$8:$B$107,'ZC Curve'!V$9:V$108,,0))^(1/12)-1</f>
        <v>#DIV/0!</v>
      </c>
      <c r="D933" s="502" t="e">
        <f>(1+_xlfn.XLOOKUP(INT(($A933-1)/12)+1,'ZC Curve'!$B$8:$B$107,'ZC Curve'!W$9:W$108,,0))^(1/12)-1</f>
        <v>#DIV/0!</v>
      </c>
      <c r="E933" s="503">
        <f t="shared" si="68"/>
        <v>1</v>
      </c>
      <c r="F933" s="503" t="e">
        <f t="shared" si="66"/>
        <v>#DIV/0!</v>
      </c>
      <c r="G933" s="503" t="e">
        <f t="shared" si="67"/>
        <v>#DIV/0!</v>
      </c>
      <c r="H933" s="517">
        <f>'Table 4 - Asset Cashflows'!D446+'Table 4 - Asset Cashflows'!E446</f>
        <v>0</v>
      </c>
    </row>
    <row r="934" spans="1:8" x14ac:dyDescent="0.25">
      <c r="A934" s="43">
        <f t="shared" si="65"/>
        <v>439</v>
      </c>
      <c r="B934" s="502">
        <f>(1+_xlfn.XLOOKUP(INT(($A934-1)/12)+1,'ZC Curve'!$B$8:$B$107,'ZC Curve'!U$9:U$108,,0))^(1/12)-1</f>
        <v>0</v>
      </c>
      <c r="C934" s="502" t="e">
        <f>(1+_xlfn.XLOOKUP(INT(($A934-1)/12)+1,'ZC Curve'!$B$8:$B$107,'ZC Curve'!V$9:V$108,,0))^(1/12)-1</f>
        <v>#DIV/0!</v>
      </c>
      <c r="D934" s="502" t="e">
        <f>(1+_xlfn.XLOOKUP(INT(($A934-1)/12)+1,'ZC Curve'!$B$8:$B$107,'ZC Curve'!W$9:W$108,,0))^(1/12)-1</f>
        <v>#DIV/0!</v>
      </c>
      <c r="E934" s="503">
        <f t="shared" si="68"/>
        <v>1</v>
      </c>
      <c r="F934" s="503" t="e">
        <f t="shared" si="66"/>
        <v>#DIV/0!</v>
      </c>
      <c r="G934" s="503" t="e">
        <f t="shared" si="67"/>
        <v>#DIV/0!</v>
      </c>
      <c r="H934" s="517">
        <f>'Table 4 - Asset Cashflows'!D447+'Table 4 - Asset Cashflows'!E447</f>
        <v>0</v>
      </c>
    </row>
    <row r="935" spans="1:8" x14ac:dyDescent="0.25">
      <c r="A935" s="43">
        <f t="shared" si="65"/>
        <v>440</v>
      </c>
      <c r="B935" s="502">
        <f>(1+_xlfn.XLOOKUP(INT(($A935-1)/12)+1,'ZC Curve'!$B$8:$B$107,'ZC Curve'!U$9:U$108,,0))^(1/12)-1</f>
        <v>0</v>
      </c>
      <c r="C935" s="502" t="e">
        <f>(1+_xlfn.XLOOKUP(INT(($A935-1)/12)+1,'ZC Curve'!$B$8:$B$107,'ZC Curve'!V$9:V$108,,0))^(1/12)-1</f>
        <v>#DIV/0!</v>
      </c>
      <c r="D935" s="502" t="e">
        <f>(1+_xlfn.XLOOKUP(INT(($A935-1)/12)+1,'ZC Curve'!$B$8:$B$107,'ZC Curve'!W$9:W$108,,0))^(1/12)-1</f>
        <v>#DIV/0!</v>
      </c>
      <c r="E935" s="503">
        <f t="shared" si="68"/>
        <v>1</v>
      </c>
      <c r="F935" s="503" t="e">
        <f t="shared" si="66"/>
        <v>#DIV/0!</v>
      </c>
      <c r="G935" s="503" t="e">
        <f t="shared" si="67"/>
        <v>#DIV/0!</v>
      </c>
      <c r="H935" s="517">
        <f>'Table 4 - Asset Cashflows'!D448+'Table 4 - Asset Cashflows'!E448</f>
        <v>0</v>
      </c>
    </row>
    <row r="936" spans="1:8" x14ac:dyDescent="0.25">
      <c r="A936" s="43">
        <f t="shared" si="65"/>
        <v>441</v>
      </c>
      <c r="B936" s="502">
        <f>(1+_xlfn.XLOOKUP(INT(($A936-1)/12)+1,'ZC Curve'!$B$8:$B$107,'ZC Curve'!U$9:U$108,,0))^(1/12)-1</f>
        <v>0</v>
      </c>
      <c r="C936" s="502" t="e">
        <f>(1+_xlfn.XLOOKUP(INT(($A936-1)/12)+1,'ZC Curve'!$B$8:$B$107,'ZC Curve'!V$9:V$108,,0))^(1/12)-1</f>
        <v>#DIV/0!</v>
      </c>
      <c r="D936" s="502" t="e">
        <f>(1+_xlfn.XLOOKUP(INT(($A936-1)/12)+1,'ZC Curve'!$B$8:$B$107,'ZC Curve'!W$9:W$108,,0))^(1/12)-1</f>
        <v>#DIV/0!</v>
      </c>
      <c r="E936" s="503">
        <f t="shared" si="68"/>
        <v>1</v>
      </c>
      <c r="F936" s="503" t="e">
        <f t="shared" si="66"/>
        <v>#DIV/0!</v>
      </c>
      <c r="G936" s="503" t="e">
        <f t="shared" si="67"/>
        <v>#DIV/0!</v>
      </c>
      <c r="H936" s="517">
        <f>'Table 4 - Asset Cashflows'!D449+'Table 4 - Asset Cashflows'!E449</f>
        <v>0</v>
      </c>
    </row>
    <row r="937" spans="1:8" x14ac:dyDescent="0.25">
      <c r="A937" s="43">
        <f t="shared" si="65"/>
        <v>442</v>
      </c>
      <c r="B937" s="502">
        <f>(1+_xlfn.XLOOKUP(INT(($A937-1)/12)+1,'ZC Curve'!$B$8:$B$107,'ZC Curve'!U$9:U$108,,0))^(1/12)-1</f>
        <v>0</v>
      </c>
      <c r="C937" s="502" t="e">
        <f>(1+_xlfn.XLOOKUP(INT(($A937-1)/12)+1,'ZC Curve'!$B$8:$B$107,'ZC Curve'!V$9:V$108,,0))^(1/12)-1</f>
        <v>#DIV/0!</v>
      </c>
      <c r="D937" s="502" t="e">
        <f>(1+_xlfn.XLOOKUP(INT(($A937-1)/12)+1,'ZC Curve'!$B$8:$B$107,'ZC Curve'!W$9:W$108,,0))^(1/12)-1</f>
        <v>#DIV/0!</v>
      </c>
      <c r="E937" s="503">
        <f t="shared" si="68"/>
        <v>1</v>
      </c>
      <c r="F937" s="503" t="e">
        <f t="shared" si="66"/>
        <v>#DIV/0!</v>
      </c>
      <c r="G937" s="503" t="e">
        <f t="shared" si="67"/>
        <v>#DIV/0!</v>
      </c>
      <c r="H937" s="517">
        <f>'Table 4 - Asset Cashflows'!D450+'Table 4 - Asset Cashflows'!E450</f>
        <v>0</v>
      </c>
    </row>
    <row r="938" spans="1:8" x14ac:dyDescent="0.25">
      <c r="A938" s="43">
        <f t="shared" si="65"/>
        <v>443</v>
      </c>
      <c r="B938" s="502">
        <f>(1+_xlfn.XLOOKUP(INT(($A938-1)/12)+1,'ZC Curve'!$B$8:$B$107,'ZC Curve'!U$9:U$108,,0))^(1/12)-1</f>
        <v>0</v>
      </c>
      <c r="C938" s="502" t="e">
        <f>(1+_xlfn.XLOOKUP(INT(($A938-1)/12)+1,'ZC Curve'!$B$8:$B$107,'ZC Curve'!V$9:V$108,,0))^(1/12)-1</f>
        <v>#DIV/0!</v>
      </c>
      <c r="D938" s="502" t="e">
        <f>(1+_xlfn.XLOOKUP(INT(($A938-1)/12)+1,'ZC Curve'!$B$8:$B$107,'ZC Curve'!W$9:W$108,,0))^(1/12)-1</f>
        <v>#DIV/0!</v>
      </c>
      <c r="E938" s="503">
        <f t="shared" si="68"/>
        <v>1</v>
      </c>
      <c r="F938" s="503" t="e">
        <f t="shared" si="66"/>
        <v>#DIV/0!</v>
      </c>
      <c r="G938" s="503" t="e">
        <f t="shared" si="67"/>
        <v>#DIV/0!</v>
      </c>
      <c r="H938" s="517">
        <f>'Table 4 - Asset Cashflows'!D451+'Table 4 - Asset Cashflows'!E451</f>
        <v>0</v>
      </c>
    </row>
    <row r="939" spans="1:8" x14ac:dyDescent="0.25">
      <c r="A939" s="43">
        <f t="shared" si="65"/>
        <v>444</v>
      </c>
      <c r="B939" s="502">
        <f>(1+_xlfn.XLOOKUP(INT(($A939-1)/12)+1,'ZC Curve'!$B$8:$B$107,'ZC Curve'!U$9:U$108,,0))^(1/12)-1</f>
        <v>0</v>
      </c>
      <c r="C939" s="502" t="e">
        <f>(1+_xlfn.XLOOKUP(INT(($A939-1)/12)+1,'ZC Curve'!$B$8:$B$107,'ZC Curve'!V$9:V$108,,0))^(1/12)-1</f>
        <v>#DIV/0!</v>
      </c>
      <c r="D939" s="502" t="e">
        <f>(1+_xlfn.XLOOKUP(INT(($A939-1)/12)+1,'ZC Curve'!$B$8:$B$107,'ZC Curve'!W$9:W$108,,0))^(1/12)-1</f>
        <v>#DIV/0!</v>
      </c>
      <c r="E939" s="503">
        <f t="shared" si="68"/>
        <v>1</v>
      </c>
      <c r="F939" s="503" t="e">
        <f t="shared" si="66"/>
        <v>#DIV/0!</v>
      </c>
      <c r="G939" s="503" t="e">
        <f t="shared" si="67"/>
        <v>#DIV/0!</v>
      </c>
      <c r="H939" s="517">
        <f>'Table 4 - Asset Cashflows'!D452+'Table 4 - Asset Cashflows'!E452</f>
        <v>0</v>
      </c>
    </row>
    <row r="940" spans="1:8" x14ac:dyDescent="0.25">
      <c r="A940" s="43">
        <f t="shared" si="65"/>
        <v>445</v>
      </c>
      <c r="B940" s="502">
        <f>(1+_xlfn.XLOOKUP(INT(($A940-1)/12)+1,'ZC Curve'!$B$8:$B$107,'ZC Curve'!U$9:U$108,,0))^(1/12)-1</f>
        <v>0</v>
      </c>
      <c r="C940" s="502" t="e">
        <f>(1+_xlfn.XLOOKUP(INT(($A940-1)/12)+1,'ZC Curve'!$B$8:$B$107,'ZC Curve'!V$9:V$108,,0))^(1/12)-1</f>
        <v>#DIV/0!</v>
      </c>
      <c r="D940" s="502" t="e">
        <f>(1+_xlfn.XLOOKUP(INT(($A940-1)/12)+1,'ZC Curve'!$B$8:$B$107,'ZC Curve'!W$9:W$108,,0))^(1/12)-1</f>
        <v>#DIV/0!</v>
      </c>
      <c r="E940" s="503">
        <f t="shared" si="68"/>
        <v>1</v>
      </c>
      <c r="F940" s="503" t="e">
        <f t="shared" si="66"/>
        <v>#DIV/0!</v>
      </c>
      <c r="G940" s="503" t="e">
        <f t="shared" si="67"/>
        <v>#DIV/0!</v>
      </c>
      <c r="H940" s="517">
        <f>'Table 4 - Asset Cashflows'!D453+'Table 4 - Asset Cashflows'!E453</f>
        <v>0</v>
      </c>
    </row>
    <row r="941" spans="1:8" x14ac:dyDescent="0.25">
      <c r="A941" s="43">
        <f t="shared" si="65"/>
        <v>446</v>
      </c>
      <c r="B941" s="502">
        <f>(1+_xlfn.XLOOKUP(INT(($A941-1)/12)+1,'ZC Curve'!$B$8:$B$107,'ZC Curve'!U$9:U$108,,0))^(1/12)-1</f>
        <v>0</v>
      </c>
      <c r="C941" s="502" t="e">
        <f>(1+_xlfn.XLOOKUP(INT(($A941-1)/12)+1,'ZC Curve'!$B$8:$B$107,'ZC Curve'!V$9:V$108,,0))^(1/12)-1</f>
        <v>#DIV/0!</v>
      </c>
      <c r="D941" s="502" t="e">
        <f>(1+_xlfn.XLOOKUP(INT(($A941-1)/12)+1,'ZC Curve'!$B$8:$B$107,'ZC Curve'!W$9:W$108,,0))^(1/12)-1</f>
        <v>#DIV/0!</v>
      </c>
      <c r="E941" s="503">
        <f t="shared" si="68"/>
        <v>1</v>
      </c>
      <c r="F941" s="503" t="e">
        <f t="shared" si="66"/>
        <v>#DIV/0!</v>
      </c>
      <c r="G941" s="503" t="e">
        <f t="shared" si="67"/>
        <v>#DIV/0!</v>
      </c>
      <c r="H941" s="517">
        <f>'Table 4 - Asset Cashflows'!D454+'Table 4 - Asset Cashflows'!E454</f>
        <v>0</v>
      </c>
    </row>
    <row r="942" spans="1:8" x14ac:dyDescent="0.25">
      <c r="A942" s="43">
        <f t="shared" si="65"/>
        <v>447</v>
      </c>
      <c r="B942" s="502">
        <f>(1+_xlfn.XLOOKUP(INT(($A942-1)/12)+1,'ZC Curve'!$B$8:$B$107,'ZC Curve'!U$9:U$108,,0))^(1/12)-1</f>
        <v>0</v>
      </c>
      <c r="C942" s="502" t="e">
        <f>(1+_xlfn.XLOOKUP(INT(($A942-1)/12)+1,'ZC Curve'!$B$8:$B$107,'ZC Curve'!V$9:V$108,,0))^(1/12)-1</f>
        <v>#DIV/0!</v>
      </c>
      <c r="D942" s="502" t="e">
        <f>(1+_xlfn.XLOOKUP(INT(($A942-1)/12)+1,'ZC Curve'!$B$8:$B$107,'ZC Curve'!W$9:W$108,,0))^(1/12)-1</f>
        <v>#DIV/0!</v>
      </c>
      <c r="E942" s="503">
        <f t="shared" si="68"/>
        <v>1</v>
      </c>
      <c r="F942" s="503" t="e">
        <f t="shared" si="66"/>
        <v>#DIV/0!</v>
      </c>
      <c r="G942" s="503" t="e">
        <f t="shared" si="67"/>
        <v>#DIV/0!</v>
      </c>
      <c r="H942" s="517">
        <f>'Table 4 - Asset Cashflows'!D455+'Table 4 - Asset Cashflows'!E455</f>
        <v>0</v>
      </c>
    </row>
    <row r="943" spans="1:8" x14ac:dyDescent="0.25">
      <c r="A943" s="43">
        <f t="shared" si="65"/>
        <v>448</v>
      </c>
      <c r="B943" s="502">
        <f>(1+_xlfn.XLOOKUP(INT(($A943-1)/12)+1,'ZC Curve'!$B$8:$B$107,'ZC Curve'!U$9:U$108,,0))^(1/12)-1</f>
        <v>0</v>
      </c>
      <c r="C943" s="502" t="e">
        <f>(1+_xlfn.XLOOKUP(INT(($A943-1)/12)+1,'ZC Curve'!$B$8:$B$107,'ZC Curve'!V$9:V$108,,0))^(1/12)-1</f>
        <v>#DIV/0!</v>
      </c>
      <c r="D943" s="502" t="e">
        <f>(1+_xlfn.XLOOKUP(INT(($A943-1)/12)+1,'ZC Curve'!$B$8:$B$107,'ZC Curve'!W$9:W$108,,0))^(1/12)-1</f>
        <v>#DIV/0!</v>
      </c>
      <c r="E943" s="503">
        <f t="shared" si="68"/>
        <v>1</v>
      </c>
      <c r="F943" s="503" t="e">
        <f t="shared" si="66"/>
        <v>#DIV/0!</v>
      </c>
      <c r="G943" s="503" t="e">
        <f t="shared" si="67"/>
        <v>#DIV/0!</v>
      </c>
      <c r="H943" s="517">
        <f>'Table 4 - Asset Cashflows'!D456+'Table 4 - Asset Cashflows'!E456</f>
        <v>0</v>
      </c>
    </row>
    <row r="944" spans="1:8" x14ac:dyDescent="0.25">
      <c r="A944" s="43">
        <f t="shared" si="65"/>
        <v>449</v>
      </c>
      <c r="B944" s="502">
        <f>(1+_xlfn.XLOOKUP(INT(($A944-1)/12)+1,'ZC Curve'!$B$8:$B$107,'ZC Curve'!U$9:U$108,,0))^(1/12)-1</f>
        <v>0</v>
      </c>
      <c r="C944" s="502" t="e">
        <f>(1+_xlfn.XLOOKUP(INT(($A944-1)/12)+1,'ZC Curve'!$B$8:$B$107,'ZC Curve'!V$9:V$108,,0))^(1/12)-1</f>
        <v>#DIV/0!</v>
      </c>
      <c r="D944" s="502" t="e">
        <f>(1+_xlfn.XLOOKUP(INT(($A944-1)/12)+1,'ZC Curve'!$B$8:$B$107,'ZC Curve'!W$9:W$108,,0))^(1/12)-1</f>
        <v>#DIV/0!</v>
      </c>
      <c r="E944" s="503">
        <f t="shared" si="68"/>
        <v>1</v>
      </c>
      <c r="F944" s="503" t="e">
        <f t="shared" si="66"/>
        <v>#DIV/0!</v>
      </c>
      <c r="G944" s="503" t="e">
        <f t="shared" si="67"/>
        <v>#DIV/0!</v>
      </c>
      <c r="H944" s="517">
        <f>'Table 4 - Asset Cashflows'!D457+'Table 4 - Asset Cashflows'!E457</f>
        <v>0</v>
      </c>
    </row>
    <row r="945" spans="1:8" x14ac:dyDescent="0.25">
      <c r="A945" s="43">
        <f t="shared" ref="A945:A975" si="69">A944+1</f>
        <v>450</v>
      </c>
      <c r="B945" s="502">
        <f>(1+_xlfn.XLOOKUP(INT(($A945-1)/12)+1,'ZC Curve'!$B$8:$B$107,'ZC Curve'!U$9:U$108,,0))^(1/12)-1</f>
        <v>0</v>
      </c>
      <c r="C945" s="502" t="e">
        <f>(1+_xlfn.XLOOKUP(INT(($A945-1)/12)+1,'ZC Curve'!$B$8:$B$107,'ZC Curve'!V$9:V$108,,0))^(1/12)-1</f>
        <v>#DIV/0!</v>
      </c>
      <c r="D945" s="502" t="e">
        <f>(1+_xlfn.XLOOKUP(INT(($A945-1)/12)+1,'ZC Curve'!$B$8:$B$107,'ZC Curve'!W$9:W$108,,0))^(1/12)-1</f>
        <v>#DIV/0!</v>
      </c>
      <c r="E945" s="503">
        <f t="shared" si="68"/>
        <v>1</v>
      </c>
      <c r="F945" s="503" t="e">
        <f t="shared" ref="F945:F975" si="70">F944/(1+C945)</f>
        <v>#DIV/0!</v>
      </c>
      <c r="G945" s="503" t="e">
        <f t="shared" ref="G945:G975" si="71">G944/(1+D945)</f>
        <v>#DIV/0!</v>
      </c>
      <c r="H945" s="517">
        <f>'Table 4 - Asset Cashflows'!D458+'Table 4 - Asset Cashflows'!E458</f>
        <v>0</v>
      </c>
    </row>
    <row r="946" spans="1:8" x14ac:dyDescent="0.25">
      <c r="A946" s="43">
        <f t="shared" si="69"/>
        <v>451</v>
      </c>
      <c r="B946" s="502">
        <f>(1+_xlfn.XLOOKUP(INT(($A946-1)/12)+1,'ZC Curve'!$B$8:$B$107,'ZC Curve'!U$9:U$108,,0))^(1/12)-1</f>
        <v>0</v>
      </c>
      <c r="C946" s="502" t="e">
        <f>(1+_xlfn.XLOOKUP(INT(($A946-1)/12)+1,'ZC Curve'!$B$8:$B$107,'ZC Curve'!V$9:V$108,,0))^(1/12)-1</f>
        <v>#DIV/0!</v>
      </c>
      <c r="D946" s="502" t="e">
        <f>(1+_xlfn.XLOOKUP(INT(($A946-1)/12)+1,'ZC Curve'!$B$8:$B$107,'ZC Curve'!W$9:W$108,,0))^(1/12)-1</f>
        <v>#DIV/0!</v>
      </c>
      <c r="E946" s="503">
        <f t="shared" ref="E946:E975" si="72">E945/(1+B946)</f>
        <v>1</v>
      </c>
      <c r="F946" s="503" t="e">
        <f t="shared" si="70"/>
        <v>#DIV/0!</v>
      </c>
      <c r="G946" s="503" t="e">
        <f t="shared" si="71"/>
        <v>#DIV/0!</v>
      </c>
      <c r="H946" s="517">
        <f>'Table 4 - Asset Cashflows'!D459+'Table 4 - Asset Cashflows'!E459</f>
        <v>0</v>
      </c>
    </row>
    <row r="947" spans="1:8" x14ac:dyDescent="0.25">
      <c r="A947" s="43">
        <f t="shared" si="69"/>
        <v>452</v>
      </c>
      <c r="B947" s="502">
        <f>(1+_xlfn.XLOOKUP(INT(($A947-1)/12)+1,'ZC Curve'!$B$8:$B$107,'ZC Curve'!U$9:U$108,,0))^(1/12)-1</f>
        <v>0</v>
      </c>
      <c r="C947" s="502" t="e">
        <f>(1+_xlfn.XLOOKUP(INT(($A947-1)/12)+1,'ZC Curve'!$B$8:$B$107,'ZC Curve'!V$9:V$108,,0))^(1/12)-1</f>
        <v>#DIV/0!</v>
      </c>
      <c r="D947" s="502" t="e">
        <f>(1+_xlfn.XLOOKUP(INT(($A947-1)/12)+1,'ZC Curve'!$B$8:$B$107,'ZC Curve'!W$9:W$108,,0))^(1/12)-1</f>
        <v>#DIV/0!</v>
      </c>
      <c r="E947" s="503">
        <f t="shared" si="72"/>
        <v>1</v>
      </c>
      <c r="F947" s="503" t="e">
        <f t="shared" si="70"/>
        <v>#DIV/0!</v>
      </c>
      <c r="G947" s="503" t="e">
        <f t="shared" si="71"/>
        <v>#DIV/0!</v>
      </c>
      <c r="H947" s="517">
        <f>'Table 4 - Asset Cashflows'!D460+'Table 4 - Asset Cashflows'!E460</f>
        <v>0</v>
      </c>
    </row>
    <row r="948" spans="1:8" x14ac:dyDescent="0.25">
      <c r="A948" s="43">
        <f t="shared" si="69"/>
        <v>453</v>
      </c>
      <c r="B948" s="502">
        <f>(1+_xlfn.XLOOKUP(INT(($A948-1)/12)+1,'ZC Curve'!$B$8:$B$107,'ZC Curve'!U$9:U$108,,0))^(1/12)-1</f>
        <v>0</v>
      </c>
      <c r="C948" s="502" t="e">
        <f>(1+_xlfn.XLOOKUP(INT(($A948-1)/12)+1,'ZC Curve'!$B$8:$B$107,'ZC Curve'!V$9:V$108,,0))^(1/12)-1</f>
        <v>#DIV/0!</v>
      </c>
      <c r="D948" s="502" t="e">
        <f>(1+_xlfn.XLOOKUP(INT(($A948-1)/12)+1,'ZC Curve'!$B$8:$B$107,'ZC Curve'!W$9:W$108,,0))^(1/12)-1</f>
        <v>#DIV/0!</v>
      </c>
      <c r="E948" s="503">
        <f t="shared" si="72"/>
        <v>1</v>
      </c>
      <c r="F948" s="503" t="e">
        <f t="shared" si="70"/>
        <v>#DIV/0!</v>
      </c>
      <c r="G948" s="503" t="e">
        <f t="shared" si="71"/>
        <v>#DIV/0!</v>
      </c>
      <c r="H948" s="517">
        <f>'Table 4 - Asset Cashflows'!D461+'Table 4 - Asset Cashflows'!E461</f>
        <v>0</v>
      </c>
    </row>
    <row r="949" spans="1:8" x14ac:dyDescent="0.25">
      <c r="A949" s="43">
        <f t="shared" si="69"/>
        <v>454</v>
      </c>
      <c r="B949" s="502">
        <f>(1+_xlfn.XLOOKUP(INT(($A949-1)/12)+1,'ZC Curve'!$B$8:$B$107,'ZC Curve'!U$9:U$108,,0))^(1/12)-1</f>
        <v>0</v>
      </c>
      <c r="C949" s="502" t="e">
        <f>(1+_xlfn.XLOOKUP(INT(($A949-1)/12)+1,'ZC Curve'!$B$8:$B$107,'ZC Curve'!V$9:V$108,,0))^(1/12)-1</f>
        <v>#DIV/0!</v>
      </c>
      <c r="D949" s="502" t="e">
        <f>(1+_xlfn.XLOOKUP(INT(($A949-1)/12)+1,'ZC Curve'!$B$8:$B$107,'ZC Curve'!W$9:W$108,,0))^(1/12)-1</f>
        <v>#DIV/0!</v>
      </c>
      <c r="E949" s="503">
        <f t="shared" si="72"/>
        <v>1</v>
      </c>
      <c r="F949" s="503" t="e">
        <f t="shared" si="70"/>
        <v>#DIV/0!</v>
      </c>
      <c r="G949" s="503" t="e">
        <f t="shared" si="71"/>
        <v>#DIV/0!</v>
      </c>
      <c r="H949" s="517">
        <f>'Table 4 - Asset Cashflows'!D462+'Table 4 - Asset Cashflows'!E462</f>
        <v>0</v>
      </c>
    </row>
    <row r="950" spans="1:8" x14ac:dyDescent="0.25">
      <c r="A950" s="43">
        <f t="shared" si="69"/>
        <v>455</v>
      </c>
      <c r="B950" s="502">
        <f>(1+_xlfn.XLOOKUP(INT(($A950-1)/12)+1,'ZC Curve'!$B$8:$B$107,'ZC Curve'!U$9:U$108,,0))^(1/12)-1</f>
        <v>0</v>
      </c>
      <c r="C950" s="502" t="e">
        <f>(1+_xlfn.XLOOKUP(INT(($A950-1)/12)+1,'ZC Curve'!$B$8:$B$107,'ZC Curve'!V$9:V$108,,0))^(1/12)-1</f>
        <v>#DIV/0!</v>
      </c>
      <c r="D950" s="502" t="e">
        <f>(1+_xlfn.XLOOKUP(INT(($A950-1)/12)+1,'ZC Curve'!$B$8:$B$107,'ZC Curve'!W$9:W$108,,0))^(1/12)-1</f>
        <v>#DIV/0!</v>
      </c>
      <c r="E950" s="503">
        <f t="shared" si="72"/>
        <v>1</v>
      </c>
      <c r="F950" s="503" t="e">
        <f t="shared" si="70"/>
        <v>#DIV/0!</v>
      </c>
      <c r="G950" s="503" t="e">
        <f t="shared" si="71"/>
        <v>#DIV/0!</v>
      </c>
      <c r="H950" s="517">
        <f>'Table 4 - Asset Cashflows'!D463+'Table 4 - Asset Cashflows'!E463</f>
        <v>0</v>
      </c>
    </row>
    <row r="951" spans="1:8" x14ac:dyDescent="0.25">
      <c r="A951" s="43">
        <f t="shared" si="69"/>
        <v>456</v>
      </c>
      <c r="B951" s="502">
        <f>(1+_xlfn.XLOOKUP(INT(($A951-1)/12)+1,'ZC Curve'!$B$8:$B$107,'ZC Curve'!U$9:U$108,,0))^(1/12)-1</f>
        <v>0</v>
      </c>
      <c r="C951" s="502" t="e">
        <f>(1+_xlfn.XLOOKUP(INT(($A951-1)/12)+1,'ZC Curve'!$B$8:$B$107,'ZC Curve'!V$9:V$108,,0))^(1/12)-1</f>
        <v>#DIV/0!</v>
      </c>
      <c r="D951" s="502" t="e">
        <f>(1+_xlfn.XLOOKUP(INT(($A951-1)/12)+1,'ZC Curve'!$B$8:$B$107,'ZC Curve'!W$9:W$108,,0))^(1/12)-1</f>
        <v>#DIV/0!</v>
      </c>
      <c r="E951" s="503">
        <f t="shared" si="72"/>
        <v>1</v>
      </c>
      <c r="F951" s="503" t="e">
        <f t="shared" si="70"/>
        <v>#DIV/0!</v>
      </c>
      <c r="G951" s="503" t="e">
        <f t="shared" si="71"/>
        <v>#DIV/0!</v>
      </c>
      <c r="H951" s="517">
        <f>'Table 4 - Asset Cashflows'!D464+'Table 4 - Asset Cashflows'!E464</f>
        <v>0</v>
      </c>
    </row>
    <row r="952" spans="1:8" x14ac:dyDescent="0.25">
      <c r="A952" s="43">
        <f t="shared" si="69"/>
        <v>457</v>
      </c>
      <c r="B952" s="502">
        <f>(1+_xlfn.XLOOKUP(INT(($A952-1)/12)+1,'ZC Curve'!$B$8:$B$107,'ZC Curve'!U$9:U$108,,0))^(1/12)-1</f>
        <v>0</v>
      </c>
      <c r="C952" s="502" t="e">
        <f>(1+_xlfn.XLOOKUP(INT(($A952-1)/12)+1,'ZC Curve'!$B$8:$B$107,'ZC Curve'!V$9:V$108,,0))^(1/12)-1</f>
        <v>#DIV/0!</v>
      </c>
      <c r="D952" s="502" t="e">
        <f>(1+_xlfn.XLOOKUP(INT(($A952-1)/12)+1,'ZC Curve'!$B$8:$B$107,'ZC Curve'!W$9:W$108,,0))^(1/12)-1</f>
        <v>#DIV/0!</v>
      </c>
      <c r="E952" s="503">
        <f t="shared" si="72"/>
        <v>1</v>
      </c>
      <c r="F952" s="503" t="e">
        <f t="shared" si="70"/>
        <v>#DIV/0!</v>
      </c>
      <c r="G952" s="503" t="e">
        <f t="shared" si="71"/>
        <v>#DIV/0!</v>
      </c>
      <c r="H952" s="517">
        <f>'Table 4 - Asset Cashflows'!D465+'Table 4 - Asset Cashflows'!E465</f>
        <v>0</v>
      </c>
    </row>
    <row r="953" spans="1:8" x14ac:dyDescent="0.25">
      <c r="A953" s="43">
        <f t="shared" si="69"/>
        <v>458</v>
      </c>
      <c r="B953" s="502">
        <f>(1+_xlfn.XLOOKUP(INT(($A953-1)/12)+1,'ZC Curve'!$B$8:$B$107,'ZC Curve'!U$9:U$108,,0))^(1/12)-1</f>
        <v>0</v>
      </c>
      <c r="C953" s="502" t="e">
        <f>(1+_xlfn.XLOOKUP(INT(($A953-1)/12)+1,'ZC Curve'!$B$8:$B$107,'ZC Curve'!V$9:V$108,,0))^(1/12)-1</f>
        <v>#DIV/0!</v>
      </c>
      <c r="D953" s="502" t="e">
        <f>(1+_xlfn.XLOOKUP(INT(($A953-1)/12)+1,'ZC Curve'!$B$8:$B$107,'ZC Curve'!W$9:W$108,,0))^(1/12)-1</f>
        <v>#DIV/0!</v>
      </c>
      <c r="E953" s="503">
        <f t="shared" si="72"/>
        <v>1</v>
      </c>
      <c r="F953" s="503" t="e">
        <f t="shared" si="70"/>
        <v>#DIV/0!</v>
      </c>
      <c r="G953" s="503" t="e">
        <f t="shared" si="71"/>
        <v>#DIV/0!</v>
      </c>
      <c r="H953" s="517">
        <f>'Table 4 - Asset Cashflows'!D466+'Table 4 - Asset Cashflows'!E466</f>
        <v>0</v>
      </c>
    </row>
    <row r="954" spans="1:8" x14ac:dyDescent="0.25">
      <c r="A954" s="43">
        <f t="shared" si="69"/>
        <v>459</v>
      </c>
      <c r="B954" s="502">
        <f>(1+_xlfn.XLOOKUP(INT(($A954-1)/12)+1,'ZC Curve'!$B$8:$B$107,'ZC Curve'!U$9:U$108,,0))^(1/12)-1</f>
        <v>0</v>
      </c>
      <c r="C954" s="502" t="e">
        <f>(1+_xlfn.XLOOKUP(INT(($A954-1)/12)+1,'ZC Curve'!$B$8:$B$107,'ZC Curve'!V$9:V$108,,0))^(1/12)-1</f>
        <v>#DIV/0!</v>
      </c>
      <c r="D954" s="502" t="e">
        <f>(1+_xlfn.XLOOKUP(INT(($A954-1)/12)+1,'ZC Curve'!$B$8:$B$107,'ZC Curve'!W$9:W$108,,0))^(1/12)-1</f>
        <v>#DIV/0!</v>
      </c>
      <c r="E954" s="503">
        <f t="shared" si="72"/>
        <v>1</v>
      </c>
      <c r="F954" s="503" t="e">
        <f t="shared" si="70"/>
        <v>#DIV/0!</v>
      </c>
      <c r="G954" s="503" t="e">
        <f t="shared" si="71"/>
        <v>#DIV/0!</v>
      </c>
      <c r="H954" s="517">
        <f>'Table 4 - Asset Cashflows'!D467+'Table 4 - Asset Cashflows'!E467</f>
        <v>0</v>
      </c>
    </row>
    <row r="955" spans="1:8" x14ac:dyDescent="0.25">
      <c r="A955" s="43">
        <f t="shared" si="69"/>
        <v>460</v>
      </c>
      <c r="B955" s="502">
        <f>(1+_xlfn.XLOOKUP(INT(($A955-1)/12)+1,'ZC Curve'!$B$8:$B$107,'ZC Curve'!U$9:U$108,,0))^(1/12)-1</f>
        <v>0</v>
      </c>
      <c r="C955" s="502" t="e">
        <f>(1+_xlfn.XLOOKUP(INT(($A955-1)/12)+1,'ZC Curve'!$B$8:$B$107,'ZC Curve'!V$9:V$108,,0))^(1/12)-1</f>
        <v>#DIV/0!</v>
      </c>
      <c r="D955" s="502" t="e">
        <f>(1+_xlfn.XLOOKUP(INT(($A955-1)/12)+1,'ZC Curve'!$B$8:$B$107,'ZC Curve'!W$9:W$108,,0))^(1/12)-1</f>
        <v>#DIV/0!</v>
      </c>
      <c r="E955" s="503">
        <f t="shared" si="72"/>
        <v>1</v>
      </c>
      <c r="F955" s="503" t="e">
        <f t="shared" si="70"/>
        <v>#DIV/0!</v>
      </c>
      <c r="G955" s="503" t="e">
        <f t="shared" si="71"/>
        <v>#DIV/0!</v>
      </c>
      <c r="H955" s="517">
        <f>'Table 4 - Asset Cashflows'!D468+'Table 4 - Asset Cashflows'!E468</f>
        <v>0</v>
      </c>
    </row>
    <row r="956" spans="1:8" x14ac:dyDescent="0.25">
      <c r="A956" s="43">
        <f t="shared" si="69"/>
        <v>461</v>
      </c>
      <c r="B956" s="502">
        <f>(1+_xlfn.XLOOKUP(INT(($A956-1)/12)+1,'ZC Curve'!$B$8:$B$107,'ZC Curve'!U$9:U$108,,0))^(1/12)-1</f>
        <v>0</v>
      </c>
      <c r="C956" s="502" t="e">
        <f>(1+_xlfn.XLOOKUP(INT(($A956-1)/12)+1,'ZC Curve'!$B$8:$B$107,'ZC Curve'!V$9:V$108,,0))^(1/12)-1</f>
        <v>#DIV/0!</v>
      </c>
      <c r="D956" s="502" t="e">
        <f>(1+_xlfn.XLOOKUP(INT(($A956-1)/12)+1,'ZC Curve'!$B$8:$B$107,'ZC Curve'!W$9:W$108,,0))^(1/12)-1</f>
        <v>#DIV/0!</v>
      </c>
      <c r="E956" s="503">
        <f t="shared" si="72"/>
        <v>1</v>
      </c>
      <c r="F956" s="503" t="e">
        <f t="shared" si="70"/>
        <v>#DIV/0!</v>
      </c>
      <c r="G956" s="503" t="e">
        <f t="shared" si="71"/>
        <v>#DIV/0!</v>
      </c>
      <c r="H956" s="517">
        <f>'Table 4 - Asset Cashflows'!D469+'Table 4 - Asset Cashflows'!E469</f>
        <v>0</v>
      </c>
    </row>
    <row r="957" spans="1:8" x14ac:dyDescent="0.25">
      <c r="A957" s="43">
        <f t="shared" si="69"/>
        <v>462</v>
      </c>
      <c r="B957" s="502">
        <f>(1+_xlfn.XLOOKUP(INT(($A957-1)/12)+1,'ZC Curve'!$B$8:$B$107,'ZC Curve'!U$9:U$108,,0))^(1/12)-1</f>
        <v>0</v>
      </c>
      <c r="C957" s="502" t="e">
        <f>(1+_xlfn.XLOOKUP(INT(($A957-1)/12)+1,'ZC Curve'!$B$8:$B$107,'ZC Curve'!V$9:V$108,,0))^(1/12)-1</f>
        <v>#DIV/0!</v>
      </c>
      <c r="D957" s="502" t="e">
        <f>(1+_xlfn.XLOOKUP(INT(($A957-1)/12)+1,'ZC Curve'!$B$8:$B$107,'ZC Curve'!W$9:W$108,,0))^(1/12)-1</f>
        <v>#DIV/0!</v>
      </c>
      <c r="E957" s="503">
        <f t="shared" si="72"/>
        <v>1</v>
      </c>
      <c r="F957" s="503" t="e">
        <f t="shared" si="70"/>
        <v>#DIV/0!</v>
      </c>
      <c r="G957" s="503" t="e">
        <f t="shared" si="71"/>
        <v>#DIV/0!</v>
      </c>
      <c r="H957" s="517">
        <f>'Table 4 - Asset Cashflows'!D470+'Table 4 - Asset Cashflows'!E470</f>
        <v>0</v>
      </c>
    </row>
    <row r="958" spans="1:8" x14ac:dyDescent="0.25">
      <c r="A958" s="43">
        <f t="shared" si="69"/>
        <v>463</v>
      </c>
      <c r="B958" s="502">
        <f>(1+_xlfn.XLOOKUP(INT(($A958-1)/12)+1,'ZC Curve'!$B$8:$B$107,'ZC Curve'!U$9:U$108,,0))^(1/12)-1</f>
        <v>0</v>
      </c>
      <c r="C958" s="502" t="e">
        <f>(1+_xlfn.XLOOKUP(INT(($A958-1)/12)+1,'ZC Curve'!$B$8:$B$107,'ZC Curve'!V$9:V$108,,0))^(1/12)-1</f>
        <v>#DIV/0!</v>
      </c>
      <c r="D958" s="502" t="e">
        <f>(1+_xlfn.XLOOKUP(INT(($A958-1)/12)+1,'ZC Curve'!$B$8:$B$107,'ZC Curve'!W$9:W$108,,0))^(1/12)-1</f>
        <v>#DIV/0!</v>
      </c>
      <c r="E958" s="503">
        <f t="shared" si="72"/>
        <v>1</v>
      </c>
      <c r="F958" s="503" t="e">
        <f t="shared" si="70"/>
        <v>#DIV/0!</v>
      </c>
      <c r="G958" s="503" t="e">
        <f t="shared" si="71"/>
        <v>#DIV/0!</v>
      </c>
      <c r="H958" s="517">
        <f>'Table 4 - Asset Cashflows'!D471+'Table 4 - Asset Cashflows'!E471</f>
        <v>0</v>
      </c>
    </row>
    <row r="959" spans="1:8" x14ac:dyDescent="0.25">
      <c r="A959" s="43">
        <f t="shared" si="69"/>
        <v>464</v>
      </c>
      <c r="B959" s="502">
        <f>(1+_xlfn.XLOOKUP(INT(($A959-1)/12)+1,'ZC Curve'!$B$8:$B$107,'ZC Curve'!U$9:U$108,,0))^(1/12)-1</f>
        <v>0</v>
      </c>
      <c r="C959" s="502" t="e">
        <f>(1+_xlfn.XLOOKUP(INT(($A959-1)/12)+1,'ZC Curve'!$B$8:$B$107,'ZC Curve'!V$9:V$108,,0))^(1/12)-1</f>
        <v>#DIV/0!</v>
      </c>
      <c r="D959" s="502" t="e">
        <f>(1+_xlfn.XLOOKUP(INT(($A959-1)/12)+1,'ZC Curve'!$B$8:$B$107,'ZC Curve'!W$9:W$108,,0))^(1/12)-1</f>
        <v>#DIV/0!</v>
      </c>
      <c r="E959" s="503">
        <f t="shared" si="72"/>
        <v>1</v>
      </c>
      <c r="F959" s="503" t="e">
        <f t="shared" si="70"/>
        <v>#DIV/0!</v>
      </c>
      <c r="G959" s="503" t="e">
        <f t="shared" si="71"/>
        <v>#DIV/0!</v>
      </c>
      <c r="H959" s="517">
        <f>'Table 4 - Asset Cashflows'!D472+'Table 4 - Asset Cashflows'!E472</f>
        <v>0</v>
      </c>
    </row>
    <row r="960" spans="1:8" x14ac:dyDescent="0.25">
      <c r="A960" s="43">
        <f t="shared" si="69"/>
        <v>465</v>
      </c>
      <c r="B960" s="502">
        <f>(1+_xlfn.XLOOKUP(INT(($A960-1)/12)+1,'ZC Curve'!$B$8:$B$107,'ZC Curve'!U$9:U$108,,0))^(1/12)-1</f>
        <v>0</v>
      </c>
      <c r="C960" s="502" t="e">
        <f>(1+_xlfn.XLOOKUP(INT(($A960-1)/12)+1,'ZC Curve'!$B$8:$B$107,'ZC Curve'!V$9:V$108,,0))^(1/12)-1</f>
        <v>#DIV/0!</v>
      </c>
      <c r="D960" s="502" t="e">
        <f>(1+_xlfn.XLOOKUP(INT(($A960-1)/12)+1,'ZC Curve'!$B$8:$B$107,'ZC Curve'!W$9:W$108,,0))^(1/12)-1</f>
        <v>#DIV/0!</v>
      </c>
      <c r="E960" s="503">
        <f t="shared" si="72"/>
        <v>1</v>
      </c>
      <c r="F960" s="503" t="e">
        <f t="shared" si="70"/>
        <v>#DIV/0!</v>
      </c>
      <c r="G960" s="503" t="e">
        <f t="shared" si="71"/>
        <v>#DIV/0!</v>
      </c>
      <c r="H960" s="517">
        <f>'Table 4 - Asset Cashflows'!D473+'Table 4 - Asset Cashflows'!E473</f>
        <v>0</v>
      </c>
    </row>
    <row r="961" spans="1:8" x14ac:dyDescent="0.25">
      <c r="A961" s="43">
        <f t="shared" si="69"/>
        <v>466</v>
      </c>
      <c r="B961" s="502">
        <f>(1+_xlfn.XLOOKUP(INT(($A961-1)/12)+1,'ZC Curve'!$B$8:$B$107,'ZC Curve'!U$9:U$108,,0))^(1/12)-1</f>
        <v>0</v>
      </c>
      <c r="C961" s="502" t="e">
        <f>(1+_xlfn.XLOOKUP(INT(($A961-1)/12)+1,'ZC Curve'!$B$8:$B$107,'ZC Curve'!V$9:V$108,,0))^(1/12)-1</f>
        <v>#DIV/0!</v>
      </c>
      <c r="D961" s="502" t="e">
        <f>(1+_xlfn.XLOOKUP(INT(($A961-1)/12)+1,'ZC Curve'!$B$8:$B$107,'ZC Curve'!W$9:W$108,,0))^(1/12)-1</f>
        <v>#DIV/0!</v>
      </c>
      <c r="E961" s="503">
        <f t="shared" si="72"/>
        <v>1</v>
      </c>
      <c r="F961" s="503" t="e">
        <f t="shared" si="70"/>
        <v>#DIV/0!</v>
      </c>
      <c r="G961" s="503" t="e">
        <f t="shared" si="71"/>
        <v>#DIV/0!</v>
      </c>
      <c r="H961" s="517">
        <f>'Table 4 - Asset Cashflows'!D474+'Table 4 - Asset Cashflows'!E474</f>
        <v>0</v>
      </c>
    </row>
    <row r="962" spans="1:8" x14ac:dyDescent="0.25">
      <c r="A962" s="43">
        <f t="shared" si="69"/>
        <v>467</v>
      </c>
      <c r="B962" s="502">
        <f>(1+_xlfn.XLOOKUP(INT(($A962-1)/12)+1,'ZC Curve'!$B$8:$B$107,'ZC Curve'!U$9:U$108,,0))^(1/12)-1</f>
        <v>0</v>
      </c>
      <c r="C962" s="502" t="e">
        <f>(1+_xlfn.XLOOKUP(INT(($A962-1)/12)+1,'ZC Curve'!$B$8:$B$107,'ZC Curve'!V$9:V$108,,0))^(1/12)-1</f>
        <v>#DIV/0!</v>
      </c>
      <c r="D962" s="502" t="e">
        <f>(1+_xlfn.XLOOKUP(INT(($A962-1)/12)+1,'ZC Curve'!$B$8:$B$107,'ZC Curve'!W$9:W$108,,0))^(1/12)-1</f>
        <v>#DIV/0!</v>
      </c>
      <c r="E962" s="503">
        <f t="shared" si="72"/>
        <v>1</v>
      </c>
      <c r="F962" s="503" t="e">
        <f t="shared" si="70"/>
        <v>#DIV/0!</v>
      </c>
      <c r="G962" s="503" t="e">
        <f t="shared" si="71"/>
        <v>#DIV/0!</v>
      </c>
      <c r="H962" s="517">
        <f>'Table 4 - Asset Cashflows'!D475+'Table 4 - Asset Cashflows'!E475</f>
        <v>0</v>
      </c>
    </row>
    <row r="963" spans="1:8" x14ac:dyDescent="0.25">
      <c r="A963" s="43">
        <f t="shared" si="69"/>
        <v>468</v>
      </c>
      <c r="B963" s="502">
        <f>(1+_xlfn.XLOOKUP(INT(($A963-1)/12)+1,'ZC Curve'!$B$8:$B$107,'ZC Curve'!U$9:U$108,,0))^(1/12)-1</f>
        <v>0</v>
      </c>
      <c r="C963" s="502" t="e">
        <f>(1+_xlfn.XLOOKUP(INT(($A963-1)/12)+1,'ZC Curve'!$B$8:$B$107,'ZC Curve'!V$9:V$108,,0))^(1/12)-1</f>
        <v>#DIV/0!</v>
      </c>
      <c r="D963" s="502" t="e">
        <f>(1+_xlfn.XLOOKUP(INT(($A963-1)/12)+1,'ZC Curve'!$B$8:$B$107,'ZC Curve'!W$9:W$108,,0))^(1/12)-1</f>
        <v>#DIV/0!</v>
      </c>
      <c r="E963" s="503">
        <f t="shared" si="72"/>
        <v>1</v>
      </c>
      <c r="F963" s="503" t="e">
        <f t="shared" si="70"/>
        <v>#DIV/0!</v>
      </c>
      <c r="G963" s="503" t="e">
        <f t="shared" si="71"/>
        <v>#DIV/0!</v>
      </c>
      <c r="H963" s="517">
        <f>'Table 4 - Asset Cashflows'!D476+'Table 4 - Asset Cashflows'!E476</f>
        <v>0</v>
      </c>
    </row>
    <row r="964" spans="1:8" x14ac:dyDescent="0.25">
      <c r="A964" s="43">
        <f t="shared" si="69"/>
        <v>469</v>
      </c>
      <c r="B964" s="502">
        <f>(1+_xlfn.XLOOKUP(INT(($A964-1)/12)+1,'ZC Curve'!$B$8:$B$107,'ZC Curve'!U$9:U$108,,0))^(1/12)-1</f>
        <v>0</v>
      </c>
      <c r="C964" s="502" t="e">
        <f>(1+_xlfn.XLOOKUP(INT(($A964-1)/12)+1,'ZC Curve'!$B$8:$B$107,'ZC Curve'!V$9:V$108,,0))^(1/12)-1</f>
        <v>#DIV/0!</v>
      </c>
      <c r="D964" s="502" t="e">
        <f>(1+_xlfn.XLOOKUP(INT(($A964-1)/12)+1,'ZC Curve'!$B$8:$B$107,'ZC Curve'!W$9:W$108,,0))^(1/12)-1</f>
        <v>#DIV/0!</v>
      </c>
      <c r="E964" s="503">
        <f t="shared" si="72"/>
        <v>1</v>
      </c>
      <c r="F964" s="503" t="e">
        <f t="shared" si="70"/>
        <v>#DIV/0!</v>
      </c>
      <c r="G964" s="503" t="e">
        <f t="shared" si="71"/>
        <v>#DIV/0!</v>
      </c>
      <c r="H964" s="517">
        <f>'Table 4 - Asset Cashflows'!D477+'Table 4 - Asset Cashflows'!E477</f>
        <v>0</v>
      </c>
    </row>
    <row r="965" spans="1:8" x14ac:dyDescent="0.25">
      <c r="A965" s="43">
        <f t="shared" si="69"/>
        <v>470</v>
      </c>
      <c r="B965" s="502">
        <f>(1+_xlfn.XLOOKUP(INT(($A965-1)/12)+1,'ZC Curve'!$B$8:$B$107,'ZC Curve'!U$9:U$108,,0))^(1/12)-1</f>
        <v>0</v>
      </c>
      <c r="C965" s="502" t="e">
        <f>(1+_xlfn.XLOOKUP(INT(($A965-1)/12)+1,'ZC Curve'!$B$8:$B$107,'ZC Curve'!V$9:V$108,,0))^(1/12)-1</f>
        <v>#DIV/0!</v>
      </c>
      <c r="D965" s="502" t="e">
        <f>(1+_xlfn.XLOOKUP(INT(($A965-1)/12)+1,'ZC Curve'!$B$8:$B$107,'ZC Curve'!W$9:W$108,,0))^(1/12)-1</f>
        <v>#DIV/0!</v>
      </c>
      <c r="E965" s="503">
        <f t="shared" si="72"/>
        <v>1</v>
      </c>
      <c r="F965" s="503" t="e">
        <f t="shared" si="70"/>
        <v>#DIV/0!</v>
      </c>
      <c r="G965" s="503" t="e">
        <f t="shared" si="71"/>
        <v>#DIV/0!</v>
      </c>
      <c r="H965" s="517">
        <f>'Table 4 - Asset Cashflows'!D478+'Table 4 - Asset Cashflows'!E478</f>
        <v>0</v>
      </c>
    </row>
    <row r="966" spans="1:8" x14ac:dyDescent="0.25">
      <c r="A966" s="43">
        <f t="shared" si="69"/>
        <v>471</v>
      </c>
      <c r="B966" s="502">
        <f>(1+_xlfn.XLOOKUP(INT(($A966-1)/12)+1,'ZC Curve'!$B$8:$B$107,'ZC Curve'!U$9:U$108,,0))^(1/12)-1</f>
        <v>0</v>
      </c>
      <c r="C966" s="502" t="e">
        <f>(1+_xlfn.XLOOKUP(INT(($A966-1)/12)+1,'ZC Curve'!$B$8:$B$107,'ZC Curve'!V$9:V$108,,0))^(1/12)-1</f>
        <v>#DIV/0!</v>
      </c>
      <c r="D966" s="502" t="e">
        <f>(1+_xlfn.XLOOKUP(INT(($A966-1)/12)+1,'ZC Curve'!$B$8:$B$107,'ZC Curve'!W$9:W$108,,0))^(1/12)-1</f>
        <v>#DIV/0!</v>
      </c>
      <c r="E966" s="503">
        <f t="shared" si="72"/>
        <v>1</v>
      </c>
      <c r="F966" s="503" t="e">
        <f t="shared" si="70"/>
        <v>#DIV/0!</v>
      </c>
      <c r="G966" s="503" t="e">
        <f t="shared" si="71"/>
        <v>#DIV/0!</v>
      </c>
      <c r="H966" s="517">
        <f>'Table 4 - Asset Cashflows'!D479+'Table 4 - Asset Cashflows'!E479</f>
        <v>0</v>
      </c>
    </row>
    <row r="967" spans="1:8" x14ac:dyDescent="0.25">
      <c r="A967" s="43">
        <f t="shared" si="69"/>
        <v>472</v>
      </c>
      <c r="B967" s="502">
        <f>(1+_xlfn.XLOOKUP(INT(($A967-1)/12)+1,'ZC Curve'!$B$8:$B$107,'ZC Curve'!U$9:U$108,,0))^(1/12)-1</f>
        <v>0</v>
      </c>
      <c r="C967" s="502" t="e">
        <f>(1+_xlfn.XLOOKUP(INT(($A967-1)/12)+1,'ZC Curve'!$B$8:$B$107,'ZC Curve'!V$9:V$108,,0))^(1/12)-1</f>
        <v>#DIV/0!</v>
      </c>
      <c r="D967" s="502" t="e">
        <f>(1+_xlfn.XLOOKUP(INT(($A967-1)/12)+1,'ZC Curve'!$B$8:$B$107,'ZC Curve'!W$9:W$108,,0))^(1/12)-1</f>
        <v>#DIV/0!</v>
      </c>
      <c r="E967" s="503">
        <f t="shared" si="72"/>
        <v>1</v>
      </c>
      <c r="F967" s="503" t="e">
        <f t="shared" si="70"/>
        <v>#DIV/0!</v>
      </c>
      <c r="G967" s="503" t="e">
        <f t="shared" si="71"/>
        <v>#DIV/0!</v>
      </c>
      <c r="H967" s="517">
        <f>'Table 4 - Asset Cashflows'!D480+'Table 4 - Asset Cashflows'!E480</f>
        <v>0</v>
      </c>
    </row>
    <row r="968" spans="1:8" x14ac:dyDescent="0.25">
      <c r="A968" s="43">
        <f t="shared" si="69"/>
        <v>473</v>
      </c>
      <c r="B968" s="502">
        <f>(1+_xlfn.XLOOKUP(INT(($A968-1)/12)+1,'ZC Curve'!$B$8:$B$107,'ZC Curve'!U$9:U$108,,0))^(1/12)-1</f>
        <v>0</v>
      </c>
      <c r="C968" s="502" t="e">
        <f>(1+_xlfn.XLOOKUP(INT(($A968-1)/12)+1,'ZC Curve'!$B$8:$B$107,'ZC Curve'!V$9:V$108,,0))^(1/12)-1</f>
        <v>#DIV/0!</v>
      </c>
      <c r="D968" s="502" t="e">
        <f>(1+_xlfn.XLOOKUP(INT(($A968-1)/12)+1,'ZC Curve'!$B$8:$B$107,'ZC Curve'!W$9:W$108,,0))^(1/12)-1</f>
        <v>#DIV/0!</v>
      </c>
      <c r="E968" s="503">
        <f t="shared" si="72"/>
        <v>1</v>
      </c>
      <c r="F968" s="503" t="e">
        <f t="shared" si="70"/>
        <v>#DIV/0!</v>
      </c>
      <c r="G968" s="503" t="e">
        <f t="shared" si="71"/>
        <v>#DIV/0!</v>
      </c>
      <c r="H968" s="517">
        <f>'Table 4 - Asset Cashflows'!D481+'Table 4 - Asset Cashflows'!E481</f>
        <v>0</v>
      </c>
    </row>
    <row r="969" spans="1:8" x14ac:dyDescent="0.25">
      <c r="A969" s="43">
        <f t="shared" si="69"/>
        <v>474</v>
      </c>
      <c r="B969" s="502">
        <f>(1+_xlfn.XLOOKUP(INT(($A969-1)/12)+1,'ZC Curve'!$B$8:$B$107,'ZC Curve'!U$9:U$108,,0))^(1/12)-1</f>
        <v>0</v>
      </c>
      <c r="C969" s="502" t="e">
        <f>(1+_xlfn.XLOOKUP(INT(($A969-1)/12)+1,'ZC Curve'!$B$8:$B$107,'ZC Curve'!V$9:V$108,,0))^(1/12)-1</f>
        <v>#DIV/0!</v>
      </c>
      <c r="D969" s="502" t="e">
        <f>(1+_xlfn.XLOOKUP(INT(($A969-1)/12)+1,'ZC Curve'!$B$8:$B$107,'ZC Curve'!W$9:W$108,,0))^(1/12)-1</f>
        <v>#DIV/0!</v>
      </c>
      <c r="E969" s="503">
        <f t="shared" si="72"/>
        <v>1</v>
      </c>
      <c r="F969" s="503" t="e">
        <f t="shared" si="70"/>
        <v>#DIV/0!</v>
      </c>
      <c r="G969" s="503" t="e">
        <f t="shared" si="71"/>
        <v>#DIV/0!</v>
      </c>
      <c r="H969" s="517">
        <f>'Table 4 - Asset Cashflows'!D482+'Table 4 - Asset Cashflows'!E482</f>
        <v>0</v>
      </c>
    </row>
    <row r="970" spans="1:8" x14ac:dyDescent="0.25">
      <c r="A970" s="43">
        <f t="shared" si="69"/>
        <v>475</v>
      </c>
      <c r="B970" s="502">
        <f>(1+_xlfn.XLOOKUP(INT(($A970-1)/12)+1,'ZC Curve'!$B$8:$B$107,'ZC Curve'!U$9:U$108,,0))^(1/12)-1</f>
        <v>0</v>
      </c>
      <c r="C970" s="502" t="e">
        <f>(1+_xlfn.XLOOKUP(INT(($A970-1)/12)+1,'ZC Curve'!$B$8:$B$107,'ZC Curve'!V$9:V$108,,0))^(1/12)-1</f>
        <v>#DIV/0!</v>
      </c>
      <c r="D970" s="502" t="e">
        <f>(1+_xlfn.XLOOKUP(INT(($A970-1)/12)+1,'ZC Curve'!$B$8:$B$107,'ZC Curve'!W$9:W$108,,0))^(1/12)-1</f>
        <v>#DIV/0!</v>
      </c>
      <c r="E970" s="503">
        <f t="shared" si="72"/>
        <v>1</v>
      </c>
      <c r="F970" s="503" t="e">
        <f t="shared" si="70"/>
        <v>#DIV/0!</v>
      </c>
      <c r="G970" s="503" t="e">
        <f t="shared" si="71"/>
        <v>#DIV/0!</v>
      </c>
      <c r="H970" s="517">
        <f>'Table 4 - Asset Cashflows'!D483+'Table 4 - Asset Cashflows'!E483</f>
        <v>0</v>
      </c>
    </row>
    <row r="971" spans="1:8" x14ac:dyDescent="0.25">
      <c r="A971" s="43">
        <f t="shared" si="69"/>
        <v>476</v>
      </c>
      <c r="B971" s="502">
        <f>(1+_xlfn.XLOOKUP(INT(($A971-1)/12)+1,'ZC Curve'!$B$8:$B$107,'ZC Curve'!U$9:U$108,,0))^(1/12)-1</f>
        <v>0</v>
      </c>
      <c r="C971" s="502" t="e">
        <f>(1+_xlfn.XLOOKUP(INT(($A971-1)/12)+1,'ZC Curve'!$B$8:$B$107,'ZC Curve'!V$9:V$108,,0))^(1/12)-1</f>
        <v>#DIV/0!</v>
      </c>
      <c r="D971" s="502" t="e">
        <f>(1+_xlfn.XLOOKUP(INT(($A971-1)/12)+1,'ZC Curve'!$B$8:$B$107,'ZC Curve'!W$9:W$108,,0))^(1/12)-1</f>
        <v>#DIV/0!</v>
      </c>
      <c r="E971" s="503">
        <f t="shared" si="72"/>
        <v>1</v>
      </c>
      <c r="F971" s="503" t="e">
        <f t="shared" si="70"/>
        <v>#DIV/0!</v>
      </c>
      <c r="G971" s="503" t="e">
        <f t="shared" si="71"/>
        <v>#DIV/0!</v>
      </c>
      <c r="H971" s="517">
        <f>'Table 4 - Asset Cashflows'!D484+'Table 4 - Asset Cashflows'!E484</f>
        <v>0</v>
      </c>
    </row>
    <row r="972" spans="1:8" x14ac:dyDescent="0.25">
      <c r="A972" s="43">
        <f t="shared" si="69"/>
        <v>477</v>
      </c>
      <c r="B972" s="502">
        <f>(1+_xlfn.XLOOKUP(INT(($A972-1)/12)+1,'ZC Curve'!$B$8:$B$107,'ZC Curve'!U$9:U$108,,0))^(1/12)-1</f>
        <v>0</v>
      </c>
      <c r="C972" s="502" t="e">
        <f>(1+_xlfn.XLOOKUP(INT(($A972-1)/12)+1,'ZC Curve'!$B$8:$B$107,'ZC Curve'!V$9:V$108,,0))^(1/12)-1</f>
        <v>#DIV/0!</v>
      </c>
      <c r="D972" s="502" t="e">
        <f>(1+_xlfn.XLOOKUP(INT(($A972-1)/12)+1,'ZC Curve'!$B$8:$B$107,'ZC Curve'!W$9:W$108,,0))^(1/12)-1</f>
        <v>#DIV/0!</v>
      </c>
      <c r="E972" s="503">
        <f t="shared" si="72"/>
        <v>1</v>
      </c>
      <c r="F972" s="503" t="e">
        <f t="shared" si="70"/>
        <v>#DIV/0!</v>
      </c>
      <c r="G972" s="503" t="e">
        <f t="shared" si="71"/>
        <v>#DIV/0!</v>
      </c>
      <c r="H972" s="517">
        <f>'Table 4 - Asset Cashflows'!D485+'Table 4 - Asset Cashflows'!E485</f>
        <v>0</v>
      </c>
    </row>
    <row r="973" spans="1:8" x14ac:dyDescent="0.25">
      <c r="A973" s="43">
        <f t="shared" si="69"/>
        <v>478</v>
      </c>
      <c r="B973" s="502">
        <f>(1+_xlfn.XLOOKUP(INT(($A973-1)/12)+1,'ZC Curve'!$B$8:$B$107,'ZC Curve'!U$9:U$108,,0))^(1/12)-1</f>
        <v>0</v>
      </c>
      <c r="C973" s="502" t="e">
        <f>(1+_xlfn.XLOOKUP(INT(($A973-1)/12)+1,'ZC Curve'!$B$8:$B$107,'ZC Curve'!V$9:V$108,,0))^(1/12)-1</f>
        <v>#DIV/0!</v>
      </c>
      <c r="D973" s="502" t="e">
        <f>(1+_xlfn.XLOOKUP(INT(($A973-1)/12)+1,'ZC Curve'!$B$8:$B$107,'ZC Curve'!W$9:W$108,,0))^(1/12)-1</f>
        <v>#DIV/0!</v>
      </c>
      <c r="E973" s="503">
        <f t="shared" si="72"/>
        <v>1</v>
      </c>
      <c r="F973" s="503" t="e">
        <f t="shared" si="70"/>
        <v>#DIV/0!</v>
      </c>
      <c r="G973" s="503" t="e">
        <f t="shared" si="71"/>
        <v>#DIV/0!</v>
      </c>
      <c r="H973" s="517">
        <f>'Table 4 - Asset Cashflows'!D486+'Table 4 - Asset Cashflows'!E486</f>
        <v>0</v>
      </c>
    </row>
    <row r="974" spans="1:8" x14ac:dyDescent="0.25">
      <c r="A974" s="43">
        <f t="shared" si="69"/>
        <v>479</v>
      </c>
      <c r="B974" s="502">
        <f>(1+_xlfn.XLOOKUP(INT(($A974-1)/12)+1,'ZC Curve'!$B$8:$B$107,'ZC Curve'!U$9:U$108,,0))^(1/12)-1</f>
        <v>0</v>
      </c>
      <c r="C974" s="502" t="e">
        <f>(1+_xlfn.XLOOKUP(INT(($A974-1)/12)+1,'ZC Curve'!$B$8:$B$107,'ZC Curve'!V$9:V$108,,0))^(1/12)-1</f>
        <v>#DIV/0!</v>
      </c>
      <c r="D974" s="502" t="e">
        <f>(1+_xlfn.XLOOKUP(INT(($A974-1)/12)+1,'ZC Curve'!$B$8:$B$107,'ZC Curve'!W$9:W$108,,0))^(1/12)-1</f>
        <v>#DIV/0!</v>
      </c>
      <c r="E974" s="503">
        <f t="shared" si="72"/>
        <v>1</v>
      </c>
      <c r="F974" s="503" t="e">
        <f t="shared" si="70"/>
        <v>#DIV/0!</v>
      </c>
      <c r="G974" s="503" t="e">
        <f t="shared" si="71"/>
        <v>#DIV/0!</v>
      </c>
      <c r="H974" s="517">
        <f>'Table 4 - Asset Cashflows'!D487+'Table 4 - Asset Cashflows'!E487</f>
        <v>0</v>
      </c>
    </row>
    <row r="975" spans="1:8" x14ac:dyDescent="0.25">
      <c r="A975" s="43">
        <f t="shared" si="69"/>
        <v>480</v>
      </c>
      <c r="B975" s="502">
        <f>(1+_xlfn.XLOOKUP(INT(($A975-1)/12)+1,'ZC Curve'!$B$8:$B$107,'ZC Curve'!U$9:U$108,,0))^(1/12)-1</f>
        <v>0</v>
      </c>
      <c r="C975" s="502" t="e">
        <f>(1+_xlfn.XLOOKUP(INT(($A975-1)/12)+1,'ZC Curve'!$B$8:$B$107,'ZC Curve'!V$9:V$108,,0))^(1/12)-1</f>
        <v>#DIV/0!</v>
      </c>
      <c r="D975" s="502" t="e">
        <f>(1+_xlfn.XLOOKUP(INT(($A975-1)/12)+1,'ZC Curve'!$B$8:$B$107,'ZC Curve'!W$9:W$108,,0))^(1/12)-1</f>
        <v>#DIV/0!</v>
      </c>
      <c r="E975" s="503">
        <f t="shared" si="72"/>
        <v>1</v>
      </c>
      <c r="F975" s="503" t="e">
        <f t="shared" si="70"/>
        <v>#DIV/0!</v>
      </c>
      <c r="G975" s="503" t="e">
        <f t="shared" si="71"/>
        <v>#DIV/0!</v>
      </c>
      <c r="H975" s="517">
        <f>'Table 4 - Asset Cashflows'!D488+'Table 4 - Asset Cashflows'!E488</f>
        <v>0</v>
      </c>
    </row>
  </sheetData>
  <mergeCells count="11">
    <mergeCell ref="A492:H492"/>
    <mergeCell ref="A2:C2"/>
    <mergeCell ref="B493:D493"/>
    <mergeCell ref="E493:G493"/>
    <mergeCell ref="K493:M493"/>
    <mergeCell ref="H7:I7"/>
    <mergeCell ref="A1:M1"/>
    <mergeCell ref="B7:D7"/>
    <mergeCell ref="E7:G7"/>
    <mergeCell ref="K7:M7"/>
    <mergeCell ref="A6:H6"/>
  </mergeCell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D1F0-7375-4FA3-95E0-40857E9A3FAC}">
  <sheetPr>
    <tabColor rgb="FFFF0000"/>
  </sheetPr>
  <dimension ref="A1:R609"/>
  <sheetViews>
    <sheetView workbookViewId="0">
      <selection sqref="A1:L1"/>
    </sheetView>
  </sheetViews>
  <sheetFormatPr defaultColWidth="0" defaultRowHeight="13.2" x14ac:dyDescent="0.25"/>
  <cols>
    <col min="1" max="1" width="8.77734375" style="18" customWidth="1"/>
    <col min="2" max="2" width="12.44140625" style="18" customWidth="1"/>
    <col min="3" max="5" width="11.5546875" style="18" customWidth="1"/>
    <col min="6" max="6" width="12.5546875" style="18" customWidth="1"/>
    <col min="7" max="7" width="11.5546875" style="18" customWidth="1"/>
    <col min="8" max="8" width="15.5546875" style="18" customWidth="1"/>
    <col min="9" max="9" width="4.44140625" style="18" customWidth="1"/>
    <col min="10" max="10" width="14.77734375" style="18" customWidth="1"/>
    <col min="11" max="11" width="12" style="18" customWidth="1"/>
    <col min="12" max="12" width="13.44140625" style="18" customWidth="1"/>
    <col min="13" max="18" width="9.21875" style="18" customWidth="1"/>
    <col min="19" max="16384" width="9.21875" style="18" hidden="1"/>
  </cols>
  <sheetData>
    <row r="1" spans="1:12" ht="21" customHeight="1" x14ac:dyDescent="0.25">
      <c r="A1" s="1057" t="s">
        <v>708</v>
      </c>
      <c r="B1" s="1058"/>
      <c r="C1" s="1058"/>
      <c r="D1" s="1058"/>
      <c r="E1" s="1058"/>
      <c r="F1" s="1058"/>
      <c r="G1" s="1058"/>
      <c r="H1" s="1058"/>
      <c r="I1" s="1058"/>
      <c r="J1" s="1058"/>
      <c r="K1" s="1058"/>
      <c r="L1" s="1058"/>
    </row>
    <row r="2" spans="1:12" ht="15.75" customHeight="1" x14ac:dyDescent="0.25">
      <c r="A2" s="981" t="s">
        <v>435</v>
      </c>
      <c r="B2" s="981"/>
      <c r="C2" s="981"/>
      <c r="D2" s="494"/>
      <c r="E2" s="494"/>
      <c r="F2" s="494"/>
      <c r="G2" s="494"/>
      <c r="H2" s="494"/>
      <c r="I2" s="494"/>
      <c r="J2" s="494"/>
      <c r="K2" s="494"/>
      <c r="L2" s="494"/>
    </row>
    <row r="3" spans="1:12" ht="15.75" customHeight="1" x14ac:dyDescent="0.25">
      <c r="A3" s="19" t="s">
        <v>436</v>
      </c>
      <c r="B3" s="40"/>
      <c r="C3" s="40"/>
      <c r="D3" s="494"/>
      <c r="E3" s="494"/>
      <c r="F3" s="494"/>
      <c r="G3" s="494"/>
      <c r="H3" s="494"/>
      <c r="I3" s="494"/>
      <c r="J3" s="494"/>
      <c r="K3" s="494"/>
      <c r="L3" s="494"/>
    </row>
    <row r="4" spans="1:12" ht="15.75" customHeight="1" x14ac:dyDescent="0.25">
      <c r="A4" s="19" t="s">
        <v>693</v>
      </c>
      <c r="B4" s="40"/>
      <c r="C4" s="40"/>
      <c r="D4" s="494"/>
      <c r="E4" s="494"/>
      <c r="F4" s="494"/>
      <c r="G4" s="494"/>
      <c r="H4" s="494"/>
      <c r="I4" s="494"/>
      <c r="J4" s="494"/>
      <c r="K4" s="494"/>
      <c r="L4" s="494"/>
    </row>
    <row r="5" spans="1:12" x14ac:dyDescent="0.25">
      <c r="A5" s="19"/>
      <c r="B5" s="40"/>
      <c r="C5" s="40"/>
      <c r="D5" s="494"/>
      <c r="E5" s="494"/>
      <c r="F5" s="494"/>
      <c r="G5" s="494"/>
      <c r="H5" s="494"/>
      <c r="I5" s="494"/>
      <c r="J5" s="494"/>
      <c r="K5" s="494"/>
      <c r="L5" s="494"/>
    </row>
    <row r="6" spans="1:12" ht="24" customHeight="1" x14ac:dyDescent="0.25">
      <c r="D6" s="18" t="s">
        <v>909</v>
      </c>
    </row>
    <row r="7" spans="1:12" x14ac:dyDescent="0.25">
      <c r="A7" s="20"/>
      <c r="B7" s="1081" t="s">
        <v>141</v>
      </c>
      <c r="C7" s="1082"/>
      <c r="D7" s="1083"/>
      <c r="E7" s="1084" t="s">
        <v>140</v>
      </c>
      <c r="F7" s="1085"/>
      <c r="G7" s="1086"/>
      <c r="H7" s="519" t="s">
        <v>143</v>
      </c>
      <c r="J7" s="1087" t="s">
        <v>144</v>
      </c>
      <c r="K7" s="1088"/>
      <c r="L7" s="1089"/>
    </row>
    <row r="8" spans="1:12" ht="13.8" thickBot="1" x14ac:dyDescent="0.3">
      <c r="B8" s="43"/>
      <c r="C8" s="43"/>
      <c r="D8" s="43"/>
      <c r="E8" s="43"/>
      <c r="F8" s="43"/>
      <c r="G8" s="43"/>
      <c r="H8" s="40"/>
      <c r="I8" s="40"/>
      <c r="J8" s="40"/>
      <c r="K8" s="40"/>
      <c r="L8" s="40"/>
    </row>
    <row r="9" spans="1:12" s="258" customFormat="1" ht="26.4" x14ac:dyDescent="0.25">
      <c r="A9" s="498" t="s">
        <v>818</v>
      </c>
      <c r="B9" s="498" t="s">
        <v>142</v>
      </c>
      <c r="C9" s="498" t="s">
        <v>139</v>
      </c>
      <c r="D9" s="498" t="s">
        <v>77</v>
      </c>
      <c r="E9" s="498" t="s">
        <v>91</v>
      </c>
      <c r="F9" s="498" t="s">
        <v>139</v>
      </c>
      <c r="G9" s="498" t="s">
        <v>77</v>
      </c>
      <c r="H9" s="498" t="s">
        <v>266</v>
      </c>
      <c r="I9" s="518"/>
      <c r="J9" s="499" t="s">
        <v>146</v>
      </c>
      <c r="K9" s="500" t="s">
        <v>147</v>
      </c>
      <c r="L9" s="501" t="s">
        <v>148</v>
      </c>
    </row>
    <row r="10" spans="1:12" ht="13.8" thickBot="1" x14ac:dyDescent="0.3">
      <c r="A10" s="43">
        <v>1</v>
      </c>
      <c r="B10" s="502">
        <f>(1+_xlfn.XLOOKUP(INT(($A10-1)/12)+1,'ZC Curve'!$B$8:$B$107,'ZC Curve'!R$9:R$108,,0))^(1/12)-1</f>
        <v>0</v>
      </c>
      <c r="C10" s="502">
        <f>(1+_xlfn.XLOOKUP(INT(($A10-1)/12)+1,'ZC Curve'!$B$8:$B$107,'ZC Curve'!S$9:S$108,,0))^(1/12)-1</f>
        <v>0</v>
      </c>
      <c r="D10" s="502">
        <f>(1+_xlfn.XLOOKUP(INT(($A10-1)/12)+1,'ZC Curve'!$B$8:$B$107,'ZC Curve'!T$9:T$108,,0))^(1/12)-1</f>
        <v>0</v>
      </c>
      <c r="E10" s="773">
        <f>1/(1+B10)</f>
        <v>1</v>
      </c>
      <c r="F10" s="773">
        <f t="shared" ref="F10:G10" si="0">1/(1+C10)</f>
        <v>1</v>
      </c>
      <c r="G10" s="773">
        <f t="shared" si="0"/>
        <v>1</v>
      </c>
      <c r="H10" s="517">
        <f>'Table 5 - Liability Cashflows'!AV16</f>
        <v>0</v>
      </c>
      <c r="I10" s="504"/>
      <c r="J10" s="878">
        <f>SUMPRODUCT(E10:E609,$H$10:$H$609)</f>
        <v>0</v>
      </c>
      <c r="K10" s="879">
        <f t="shared" ref="K10:L10" si="1">SUMPRODUCT(F10:F609,$H$10:$H$609)</f>
        <v>0</v>
      </c>
      <c r="L10" s="880">
        <f t="shared" si="1"/>
        <v>0</v>
      </c>
    </row>
    <row r="11" spans="1:12" ht="13.8" thickBot="1" x14ac:dyDescent="0.3">
      <c r="A11" s="43">
        <f>A10+1</f>
        <v>2</v>
      </c>
      <c r="B11" s="502">
        <f>(1+_xlfn.XLOOKUP(INT(($A11-1)/12)+1,'ZC Curve'!$B$8:$B$107,'ZC Curve'!R$9:R$108,,0))^(1/12)-1</f>
        <v>0</v>
      </c>
      <c r="C11" s="502">
        <f>(1+_xlfn.XLOOKUP(INT(($A11-1)/12)+1,'ZC Curve'!$B$8:$B$107,'ZC Curve'!S$9:S$108,,0))^(1/12)-1</f>
        <v>0</v>
      </c>
      <c r="D11" s="502">
        <f>(1+_xlfn.XLOOKUP(INT(($A11-1)/12)+1,'ZC Curve'!$B$8:$B$107,'ZC Curve'!T$9:T$108,,0))^(1/12)-1</f>
        <v>0</v>
      </c>
      <c r="E11" s="773">
        <f t="shared" ref="E11:G11" si="2">E10/(1+B11)</f>
        <v>1</v>
      </c>
      <c r="F11" s="773">
        <f t="shared" si="2"/>
        <v>1</v>
      </c>
      <c r="G11" s="774">
        <f t="shared" si="2"/>
        <v>1</v>
      </c>
      <c r="H11" s="517">
        <f>'Table 5 - Liability Cashflows'!AV17</f>
        <v>0</v>
      </c>
      <c r="I11" s="504"/>
      <c r="J11" s="507"/>
      <c r="K11" s="40"/>
      <c r="L11" s="508"/>
    </row>
    <row r="12" spans="1:12" x14ac:dyDescent="0.25">
      <c r="A12" s="43">
        <f t="shared" ref="A12:A75" si="3">A11+1</f>
        <v>3</v>
      </c>
      <c r="B12" s="502">
        <f>(1+_xlfn.XLOOKUP(INT(($A12-1)/12)+1,'ZC Curve'!$B$8:$B$107,'ZC Curve'!R$9:R$108,,0))^(1/12)-1</f>
        <v>0</v>
      </c>
      <c r="C12" s="502">
        <f>(1+_xlfn.XLOOKUP(INT(($A12-1)/12)+1,'ZC Curve'!$B$8:$B$107,'ZC Curve'!S$9:S$108,,0))^(1/12)-1</f>
        <v>0</v>
      </c>
      <c r="D12" s="502">
        <f>(1+_xlfn.XLOOKUP(INT(($A12-1)/12)+1,'ZC Curve'!$B$8:$B$107,'ZC Curve'!T$9:T$108,,0))^(1/12)-1</f>
        <v>0</v>
      </c>
      <c r="E12" s="773">
        <f t="shared" ref="E12:E75" si="4">E11/(1+B12)</f>
        <v>1</v>
      </c>
      <c r="F12" s="773">
        <f t="shared" ref="F12:F75" si="5">F11/(1+C12)</f>
        <v>1</v>
      </c>
      <c r="G12" s="774">
        <f t="shared" ref="G12:G75" si="6">G11/(1+D12)</f>
        <v>1</v>
      </c>
      <c r="H12" s="517">
        <f>'Table 5 - Liability Cashflows'!AV18</f>
        <v>0</v>
      </c>
      <c r="I12" s="504"/>
      <c r="J12" s="509" t="s">
        <v>145</v>
      </c>
      <c r="K12" s="510"/>
      <c r="L12" s="511"/>
    </row>
    <row r="13" spans="1:12" ht="13.8" thickBot="1" x14ac:dyDescent="0.3">
      <c r="A13" s="43">
        <f t="shared" si="3"/>
        <v>4</v>
      </c>
      <c r="B13" s="502">
        <f>(1+_xlfn.XLOOKUP(INT(($A13-1)/12)+1,'ZC Curve'!$B$8:$B$107,'ZC Curve'!R$9:R$108,,0))^(1/12)-1</f>
        <v>0</v>
      </c>
      <c r="C13" s="502">
        <f>(1+_xlfn.XLOOKUP(INT(($A13-1)/12)+1,'ZC Curve'!$B$8:$B$107,'ZC Curve'!S$9:S$108,,0))^(1/12)-1</f>
        <v>0</v>
      </c>
      <c r="D13" s="502">
        <f>(1+_xlfn.XLOOKUP(INT(($A13-1)/12)+1,'ZC Curve'!$B$8:$B$107,'ZC Curve'!T$9:T$108,,0))^(1/12)-1</f>
        <v>0</v>
      </c>
      <c r="E13" s="773">
        <f t="shared" si="4"/>
        <v>1</v>
      </c>
      <c r="F13" s="773">
        <f t="shared" si="5"/>
        <v>1</v>
      </c>
      <c r="G13" s="774">
        <f t="shared" si="6"/>
        <v>1</v>
      </c>
      <c r="H13" s="517">
        <f>'Table 5 - Liability Cashflows'!AV19</f>
        <v>0</v>
      </c>
      <c r="I13" s="504"/>
      <c r="J13" s="426"/>
      <c r="K13" s="40"/>
      <c r="L13" s="508"/>
    </row>
    <row r="14" spans="1:12" x14ac:dyDescent="0.25">
      <c r="A14" s="43">
        <f t="shared" si="3"/>
        <v>5</v>
      </c>
      <c r="B14" s="502">
        <f>(1+_xlfn.XLOOKUP(INT(($A14-1)/12)+1,'ZC Curve'!$B$8:$B$107,'ZC Curve'!R$9:R$108,,0))^(1/12)-1</f>
        <v>0</v>
      </c>
      <c r="C14" s="502">
        <f>(1+_xlfn.XLOOKUP(INT(($A14-1)/12)+1,'ZC Curve'!$B$8:$B$107,'ZC Curve'!S$9:S$108,,0))^(1/12)-1</f>
        <v>0</v>
      </c>
      <c r="D14" s="502">
        <f>(1+_xlfn.XLOOKUP(INT(($A14-1)/12)+1,'ZC Curve'!$B$8:$B$107,'ZC Curve'!T$9:T$108,,0))^(1/12)-1</f>
        <v>0</v>
      </c>
      <c r="E14" s="773">
        <f t="shared" si="4"/>
        <v>1</v>
      </c>
      <c r="F14" s="773">
        <f t="shared" si="5"/>
        <v>1</v>
      </c>
      <c r="G14" s="774">
        <f t="shared" si="6"/>
        <v>1</v>
      </c>
      <c r="H14" s="517">
        <f>'Table 5 - Liability Cashflows'!AV20</f>
        <v>0</v>
      </c>
      <c r="I14" s="504"/>
      <c r="J14" s="513" t="s">
        <v>149</v>
      </c>
      <c r="K14" s="514"/>
      <c r="L14" s="881">
        <f>K10-J10</f>
        <v>0</v>
      </c>
    </row>
    <row r="15" spans="1:12" ht="13.8" thickBot="1" x14ac:dyDescent="0.3">
      <c r="A15" s="43">
        <f t="shared" si="3"/>
        <v>6</v>
      </c>
      <c r="B15" s="502">
        <f>(1+_xlfn.XLOOKUP(INT(($A15-1)/12)+1,'ZC Curve'!$B$8:$B$107,'ZC Curve'!R$9:R$108,,0))^(1/12)-1</f>
        <v>0</v>
      </c>
      <c r="C15" s="502">
        <f>(1+_xlfn.XLOOKUP(INT(($A15-1)/12)+1,'ZC Curve'!$B$8:$B$107,'ZC Curve'!S$9:S$108,,0))^(1/12)-1</f>
        <v>0</v>
      </c>
      <c r="D15" s="502">
        <f>(1+_xlfn.XLOOKUP(INT(($A15-1)/12)+1,'ZC Curve'!$B$8:$B$107,'ZC Curve'!T$9:T$108,,0))^(1/12)-1</f>
        <v>0</v>
      </c>
      <c r="E15" s="773">
        <f t="shared" si="4"/>
        <v>1</v>
      </c>
      <c r="F15" s="773">
        <f t="shared" si="5"/>
        <v>1</v>
      </c>
      <c r="G15" s="774">
        <f t="shared" si="6"/>
        <v>1</v>
      </c>
      <c r="H15" s="517">
        <f>'Table 5 - Liability Cashflows'!AV21</f>
        <v>0</v>
      </c>
      <c r="I15" s="504"/>
      <c r="J15" s="515" t="s">
        <v>150</v>
      </c>
      <c r="K15" s="491"/>
      <c r="L15" s="882">
        <f>L10-J10</f>
        <v>0</v>
      </c>
    </row>
    <row r="16" spans="1:12" x14ac:dyDescent="0.25">
      <c r="A16" s="43">
        <f t="shared" si="3"/>
        <v>7</v>
      </c>
      <c r="B16" s="502">
        <f>(1+_xlfn.XLOOKUP(INT(($A16-1)/12)+1,'ZC Curve'!$B$8:$B$107,'ZC Curve'!R$9:R$108,,0))^(1/12)-1</f>
        <v>0</v>
      </c>
      <c r="C16" s="502">
        <f>(1+_xlfn.XLOOKUP(INT(($A16-1)/12)+1,'ZC Curve'!$B$8:$B$107,'ZC Curve'!S$9:S$108,,0))^(1/12)-1</f>
        <v>0</v>
      </c>
      <c r="D16" s="502">
        <f>(1+_xlfn.XLOOKUP(INT(($A16-1)/12)+1,'ZC Curve'!$B$8:$B$107,'ZC Curve'!T$9:T$108,,0))^(1/12)-1</f>
        <v>0</v>
      </c>
      <c r="E16" s="773">
        <f t="shared" si="4"/>
        <v>1</v>
      </c>
      <c r="F16" s="773">
        <f t="shared" si="5"/>
        <v>1</v>
      </c>
      <c r="G16" s="774">
        <f t="shared" si="6"/>
        <v>1</v>
      </c>
      <c r="H16" s="517">
        <f>'Table 5 - Liability Cashflows'!AV22</f>
        <v>0</v>
      </c>
      <c r="I16" s="504"/>
    </row>
    <row r="17" spans="1:12" x14ac:dyDescent="0.25">
      <c r="A17" s="43">
        <f t="shared" si="3"/>
        <v>8</v>
      </c>
      <c r="B17" s="502">
        <f>(1+_xlfn.XLOOKUP(INT(($A17-1)/12)+1,'ZC Curve'!$B$8:$B$107,'ZC Curve'!R$9:R$108,,0))^(1/12)-1</f>
        <v>0</v>
      </c>
      <c r="C17" s="502">
        <f>(1+_xlfn.XLOOKUP(INT(($A17-1)/12)+1,'ZC Curve'!$B$8:$B$107,'ZC Curve'!S$9:S$108,,0))^(1/12)-1</f>
        <v>0</v>
      </c>
      <c r="D17" s="502">
        <f>(1+_xlfn.XLOOKUP(INT(($A17-1)/12)+1,'ZC Curve'!$B$8:$B$107,'ZC Curve'!T$9:T$108,,0))^(1/12)-1</f>
        <v>0</v>
      </c>
      <c r="E17" s="773">
        <f t="shared" si="4"/>
        <v>1</v>
      </c>
      <c r="F17" s="773">
        <f t="shared" si="5"/>
        <v>1</v>
      </c>
      <c r="G17" s="774">
        <f t="shared" si="6"/>
        <v>1</v>
      </c>
      <c r="H17" s="517">
        <f>'Table 5 - Liability Cashflows'!AV23</f>
        <v>0</v>
      </c>
      <c r="I17" s="504"/>
    </row>
    <row r="18" spans="1:12" x14ac:dyDescent="0.25">
      <c r="A18" s="43">
        <f t="shared" si="3"/>
        <v>9</v>
      </c>
      <c r="B18" s="502">
        <f>(1+_xlfn.XLOOKUP(INT(($A18-1)/12)+1,'ZC Curve'!$B$8:$B$107,'ZC Curve'!R$9:R$108,,0))^(1/12)-1</f>
        <v>0</v>
      </c>
      <c r="C18" s="502">
        <f>(1+_xlfn.XLOOKUP(INT(($A18-1)/12)+1,'ZC Curve'!$B$8:$B$107,'ZC Curve'!S$9:S$108,,0))^(1/12)-1</f>
        <v>0</v>
      </c>
      <c r="D18" s="502">
        <f>(1+_xlfn.XLOOKUP(INT(($A18-1)/12)+1,'ZC Curve'!$B$8:$B$107,'ZC Curve'!T$9:T$108,,0))^(1/12)-1</f>
        <v>0</v>
      </c>
      <c r="E18" s="773">
        <f t="shared" si="4"/>
        <v>1</v>
      </c>
      <c r="F18" s="773">
        <f t="shared" si="5"/>
        <v>1</v>
      </c>
      <c r="G18" s="774">
        <f t="shared" si="6"/>
        <v>1</v>
      </c>
      <c r="H18" s="517">
        <f>'Table 5 - Liability Cashflows'!AV24</f>
        <v>0</v>
      </c>
      <c r="I18" s="504"/>
    </row>
    <row r="19" spans="1:12" x14ac:dyDescent="0.25">
      <c r="A19" s="43">
        <f t="shared" si="3"/>
        <v>10</v>
      </c>
      <c r="B19" s="502">
        <f>(1+_xlfn.XLOOKUP(INT(($A19-1)/12)+1,'ZC Curve'!$B$8:$B$107,'ZC Curve'!R$9:R$108,,0))^(1/12)-1</f>
        <v>0</v>
      </c>
      <c r="C19" s="502">
        <f>(1+_xlfn.XLOOKUP(INT(($A19-1)/12)+1,'ZC Curve'!$B$8:$B$107,'ZC Curve'!S$9:S$108,,0))^(1/12)-1</f>
        <v>0</v>
      </c>
      <c r="D19" s="502">
        <f>(1+_xlfn.XLOOKUP(INT(($A19-1)/12)+1,'ZC Curve'!$B$8:$B$107,'ZC Curve'!T$9:T$108,,0))^(1/12)-1</f>
        <v>0</v>
      </c>
      <c r="E19" s="773">
        <f t="shared" si="4"/>
        <v>1</v>
      </c>
      <c r="F19" s="773">
        <f t="shared" si="5"/>
        <v>1</v>
      </c>
      <c r="G19" s="774">
        <f t="shared" si="6"/>
        <v>1</v>
      </c>
      <c r="H19" s="517">
        <f>'Table 5 - Liability Cashflows'!AV25</f>
        <v>0</v>
      </c>
      <c r="I19" s="504"/>
    </row>
    <row r="20" spans="1:12" x14ac:dyDescent="0.25">
      <c r="A20" s="43">
        <f t="shared" si="3"/>
        <v>11</v>
      </c>
      <c r="B20" s="502">
        <f>(1+_xlfn.XLOOKUP(INT(($A20-1)/12)+1,'ZC Curve'!$B$8:$B$107,'ZC Curve'!R$9:R$108,,0))^(1/12)-1</f>
        <v>0</v>
      </c>
      <c r="C20" s="502">
        <f>(1+_xlfn.XLOOKUP(INT(($A20-1)/12)+1,'ZC Curve'!$B$8:$B$107,'ZC Curve'!S$9:S$108,,0))^(1/12)-1</f>
        <v>0</v>
      </c>
      <c r="D20" s="502">
        <f>(1+_xlfn.XLOOKUP(INT(($A20-1)/12)+1,'ZC Curve'!$B$8:$B$107,'ZC Curve'!T$9:T$108,,0))^(1/12)-1</f>
        <v>0</v>
      </c>
      <c r="E20" s="773">
        <f t="shared" si="4"/>
        <v>1</v>
      </c>
      <c r="F20" s="773">
        <f t="shared" si="5"/>
        <v>1</v>
      </c>
      <c r="G20" s="774">
        <f t="shared" si="6"/>
        <v>1</v>
      </c>
      <c r="H20" s="517">
        <f>'Table 5 - Liability Cashflows'!AV26</f>
        <v>0</v>
      </c>
      <c r="I20" s="504"/>
    </row>
    <row r="21" spans="1:12" x14ac:dyDescent="0.25">
      <c r="A21" s="43">
        <f t="shared" si="3"/>
        <v>12</v>
      </c>
      <c r="B21" s="502">
        <f>(1+_xlfn.XLOOKUP(INT(($A21-1)/12)+1,'ZC Curve'!$B$8:$B$107,'ZC Curve'!R$9:R$108,,0))^(1/12)-1</f>
        <v>0</v>
      </c>
      <c r="C21" s="502">
        <f>(1+_xlfn.XLOOKUP(INT(($A21-1)/12)+1,'ZC Curve'!$B$8:$B$107,'ZC Curve'!S$9:S$108,,0))^(1/12)-1</f>
        <v>0</v>
      </c>
      <c r="D21" s="502">
        <f>(1+_xlfn.XLOOKUP(INT(($A21-1)/12)+1,'ZC Curve'!$B$8:$B$107,'ZC Curve'!T$9:T$108,,0))^(1/12)-1</f>
        <v>0</v>
      </c>
      <c r="E21" s="773">
        <f t="shared" si="4"/>
        <v>1</v>
      </c>
      <c r="F21" s="773">
        <f t="shared" si="5"/>
        <v>1</v>
      </c>
      <c r="G21" s="774">
        <f t="shared" si="6"/>
        <v>1</v>
      </c>
      <c r="H21" s="517">
        <f>'Table 5 - Liability Cashflows'!AV27</f>
        <v>0</v>
      </c>
      <c r="I21" s="504"/>
    </row>
    <row r="22" spans="1:12" x14ac:dyDescent="0.25">
      <c r="A22" s="43">
        <f t="shared" si="3"/>
        <v>13</v>
      </c>
      <c r="B22" s="502">
        <f>(1+_xlfn.XLOOKUP(INT(($A22-1)/12)+1,'ZC Curve'!$B$8:$B$107,'ZC Curve'!R$9:R$108,,0))^(1/12)-1</f>
        <v>0</v>
      </c>
      <c r="C22" s="502">
        <f>(1+_xlfn.XLOOKUP(INT(($A22-1)/12)+1,'ZC Curve'!$B$8:$B$107,'ZC Curve'!S$9:S$108,,0))^(1/12)-1</f>
        <v>0</v>
      </c>
      <c r="D22" s="502">
        <f>(1+_xlfn.XLOOKUP(INT(($A22-1)/12)+1,'ZC Curve'!$B$8:$B$107,'ZC Curve'!T$9:T$108,,0))^(1/12)-1</f>
        <v>0</v>
      </c>
      <c r="E22" s="773">
        <f t="shared" si="4"/>
        <v>1</v>
      </c>
      <c r="F22" s="773">
        <f t="shared" si="5"/>
        <v>1</v>
      </c>
      <c r="G22" s="774">
        <f t="shared" si="6"/>
        <v>1</v>
      </c>
      <c r="H22" s="517">
        <f>'Table 5 - Liability Cashflows'!AV28</f>
        <v>0</v>
      </c>
      <c r="I22" s="504"/>
    </row>
    <row r="23" spans="1:12" x14ac:dyDescent="0.25">
      <c r="A23" s="43">
        <f t="shared" si="3"/>
        <v>14</v>
      </c>
      <c r="B23" s="502">
        <f>(1+_xlfn.XLOOKUP(INT(($A23-1)/12)+1,'ZC Curve'!$B$8:$B$107,'ZC Curve'!R$9:R$108,,0))^(1/12)-1</f>
        <v>0</v>
      </c>
      <c r="C23" s="502">
        <f>(1+_xlfn.XLOOKUP(INT(($A23-1)/12)+1,'ZC Curve'!$B$8:$B$107,'ZC Curve'!S$9:S$108,,0))^(1/12)-1</f>
        <v>0</v>
      </c>
      <c r="D23" s="502">
        <f>(1+_xlfn.XLOOKUP(INT(($A23-1)/12)+1,'ZC Curve'!$B$8:$B$107,'ZC Curve'!T$9:T$108,,0))^(1/12)-1</f>
        <v>0</v>
      </c>
      <c r="E23" s="773">
        <f t="shared" si="4"/>
        <v>1</v>
      </c>
      <c r="F23" s="773">
        <f t="shared" si="5"/>
        <v>1</v>
      </c>
      <c r="G23" s="774">
        <f t="shared" si="6"/>
        <v>1</v>
      </c>
      <c r="H23" s="517">
        <f>'Table 5 - Liability Cashflows'!AV29</f>
        <v>0</v>
      </c>
      <c r="I23" s="504"/>
      <c r="J23" s="40"/>
      <c r="K23" s="512"/>
      <c r="L23" s="40"/>
    </row>
    <row r="24" spans="1:12" x14ac:dyDescent="0.25">
      <c r="A24" s="43">
        <f t="shared" si="3"/>
        <v>15</v>
      </c>
      <c r="B24" s="502">
        <f>(1+_xlfn.XLOOKUP(INT(($A24-1)/12)+1,'ZC Curve'!$B$8:$B$107,'ZC Curve'!R$9:R$108,,0))^(1/12)-1</f>
        <v>0</v>
      </c>
      <c r="C24" s="502">
        <f>(1+_xlfn.XLOOKUP(INT(($A24-1)/12)+1,'ZC Curve'!$B$8:$B$107,'ZC Curve'!S$9:S$108,,0))^(1/12)-1</f>
        <v>0</v>
      </c>
      <c r="D24" s="502">
        <f>(1+_xlfn.XLOOKUP(INT(($A24-1)/12)+1,'ZC Curve'!$B$8:$B$107,'ZC Curve'!T$9:T$108,,0))^(1/12)-1</f>
        <v>0</v>
      </c>
      <c r="E24" s="773">
        <f t="shared" si="4"/>
        <v>1</v>
      </c>
      <c r="F24" s="773">
        <f t="shared" si="5"/>
        <v>1</v>
      </c>
      <c r="G24" s="774">
        <f t="shared" si="6"/>
        <v>1</v>
      </c>
      <c r="H24" s="517">
        <f>'Table 5 - Liability Cashflows'!AV30</f>
        <v>0</v>
      </c>
      <c r="I24" s="504"/>
      <c r="J24" s="40"/>
      <c r="K24" s="512"/>
      <c r="L24" s="40"/>
    </row>
    <row r="25" spans="1:12" x14ac:dyDescent="0.25">
      <c r="A25" s="43">
        <f t="shared" si="3"/>
        <v>16</v>
      </c>
      <c r="B25" s="502">
        <f>(1+_xlfn.XLOOKUP(INT(($A25-1)/12)+1,'ZC Curve'!$B$8:$B$107,'ZC Curve'!R$9:R$108,,0))^(1/12)-1</f>
        <v>0</v>
      </c>
      <c r="C25" s="502">
        <f>(1+_xlfn.XLOOKUP(INT(($A25-1)/12)+1,'ZC Curve'!$B$8:$B$107,'ZC Curve'!S$9:S$108,,0))^(1/12)-1</f>
        <v>0</v>
      </c>
      <c r="D25" s="502">
        <f>(1+_xlfn.XLOOKUP(INT(($A25-1)/12)+1,'ZC Curve'!$B$8:$B$107,'ZC Curve'!T$9:T$108,,0))^(1/12)-1</f>
        <v>0</v>
      </c>
      <c r="E25" s="773">
        <f t="shared" si="4"/>
        <v>1</v>
      </c>
      <c r="F25" s="773">
        <f t="shared" si="5"/>
        <v>1</v>
      </c>
      <c r="G25" s="774">
        <f t="shared" si="6"/>
        <v>1</v>
      </c>
      <c r="H25" s="517">
        <f>'Table 5 - Liability Cashflows'!AV31</f>
        <v>0</v>
      </c>
      <c r="I25" s="504"/>
      <c r="J25" s="40"/>
      <c r="K25" s="512"/>
      <c r="L25" s="40"/>
    </row>
    <row r="26" spans="1:12" x14ac:dyDescent="0.25">
      <c r="A26" s="43">
        <f t="shared" si="3"/>
        <v>17</v>
      </c>
      <c r="B26" s="502">
        <f>(1+_xlfn.XLOOKUP(INT(($A26-1)/12)+1,'ZC Curve'!$B$8:$B$107,'ZC Curve'!R$9:R$108,,0))^(1/12)-1</f>
        <v>0</v>
      </c>
      <c r="C26" s="502">
        <f>(1+_xlfn.XLOOKUP(INT(($A26-1)/12)+1,'ZC Curve'!$B$8:$B$107,'ZC Curve'!S$9:S$108,,0))^(1/12)-1</f>
        <v>0</v>
      </c>
      <c r="D26" s="502">
        <f>(1+_xlfn.XLOOKUP(INT(($A26-1)/12)+1,'ZC Curve'!$B$8:$B$107,'ZC Curve'!T$9:T$108,,0))^(1/12)-1</f>
        <v>0</v>
      </c>
      <c r="E26" s="773">
        <f t="shared" si="4"/>
        <v>1</v>
      </c>
      <c r="F26" s="773">
        <f t="shared" si="5"/>
        <v>1</v>
      </c>
      <c r="G26" s="774">
        <f t="shared" si="6"/>
        <v>1</v>
      </c>
      <c r="H26" s="517">
        <f>'Table 5 - Liability Cashflows'!AV32</f>
        <v>0</v>
      </c>
      <c r="I26" s="504"/>
      <c r="J26" s="40"/>
      <c r="K26" s="512"/>
      <c r="L26" s="40"/>
    </row>
    <row r="27" spans="1:12" x14ac:dyDescent="0.25">
      <c r="A27" s="43">
        <f t="shared" si="3"/>
        <v>18</v>
      </c>
      <c r="B27" s="502">
        <f>(1+_xlfn.XLOOKUP(INT(($A27-1)/12)+1,'ZC Curve'!$B$8:$B$107,'ZC Curve'!R$9:R$108,,0))^(1/12)-1</f>
        <v>0</v>
      </c>
      <c r="C27" s="502">
        <f>(1+_xlfn.XLOOKUP(INT(($A27-1)/12)+1,'ZC Curve'!$B$8:$B$107,'ZC Curve'!S$9:S$108,,0))^(1/12)-1</f>
        <v>0</v>
      </c>
      <c r="D27" s="502">
        <f>(1+_xlfn.XLOOKUP(INT(($A27-1)/12)+1,'ZC Curve'!$B$8:$B$107,'ZC Curve'!T$9:T$108,,0))^(1/12)-1</f>
        <v>0</v>
      </c>
      <c r="E27" s="773">
        <f t="shared" si="4"/>
        <v>1</v>
      </c>
      <c r="F27" s="773">
        <f t="shared" si="5"/>
        <v>1</v>
      </c>
      <c r="G27" s="774">
        <f t="shared" si="6"/>
        <v>1</v>
      </c>
      <c r="H27" s="517">
        <f>'Table 5 - Liability Cashflows'!AV33</f>
        <v>0</v>
      </c>
      <c r="I27" s="504"/>
      <c r="J27" s="40"/>
      <c r="K27" s="512"/>
      <c r="L27" s="40"/>
    </row>
    <row r="28" spans="1:12" x14ac:dyDescent="0.25">
      <c r="A28" s="43">
        <f t="shared" si="3"/>
        <v>19</v>
      </c>
      <c r="B28" s="502">
        <f>(1+_xlfn.XLOOKUP(INT(($A28-1)/12)+1,'ZC Curve'!$B$8:$B$107,'ZC Curve'!R$9:R$108,,0))^(1/12)-1</f>
        <v>0</v>
      </c>
      <c r="C28" s="502">
        <f>(1+_xlfn.XLOOKUP(INT(($A28-1)/12)+1,'ZC Curve'!$B$8:$B$107,'ZC Curve'!S$9:S$108,,0))^(1/12)-1</f>
        <v>0</v>
      </c>
      <c r="D28" s="502">
        <f>(1+_xlfn.XLOOKUP(INT(($A28-1)/12)+1,'ZC Curve'!$B$8:$B$107,'ZC Curve'!T$9:T$108,,0))^(1/12)-1</f>
        <v>0</v>
      </c>
      <c r="E28" s="773">
        <f t="shared" si="4"/>
        <v>1</v>
      </c>
      <c r="F28" s="773">
        <f t="shared" si="5"/>
        <v>1</v>
      </c>
      <c r="G28" s="774">
        <f t="shared" si="6"/>
        <v>1</v>
      </c>
      <c r="H28" s="517">
        <f>'Table 5 - Liability Cashflows'!AV34</f>
        <v>0</v>
      </c>
      <c r="I28" s="504"/>
    </row>
    <row r="29" spans="1:12" x14ac:dyDescent="0.25">
      <c r="A29" s="43">
        <f t="shared" si="3"/>
        <v>20</v>
      </c>
      <c r="B29" s="502">
        <f>(1+_xlfn.XLOOKUP(INT(($A29-1)/12)+1,'ZC Curve'!$B$8:$B$107,'ZC Curve'!R$9:R$108,,0))^(1/12)-1</f>
        <v>0</v>
      </c>
      <c r="C29" s="502">
        <f>(1+_xlfn.XLOOKUP(INT(($A29-1)/12)+1,'ZC Curve'!$B$8:$B$107,'ZC Curve'!S$9:S$108,,0))^(1/12)-1</f>
        <v>0</v>
      </c>
      <c r="D29" s="502">
        <f>(1+_xlfn.XLOOKUP(INT(($A29-1)/12)+1,'ZC Curve'!$B$8:$B$107,'ZC Curve'!T$9:T$108,,0))^(1/12)-1</f>
        <v>0</v>
      </c>
      <c r="E29" s="773">
        <f t="shared" si="4"/>
        <v>1</v>
      </c>
      <c r="F29" s="773">
        <f t="shared" si="5"/>
        <v>1</v>
      </c>
      <c r="G29" s="774">
        <f t="shared" si="6"/>
        <v>1</v>
      </c>
      <c r="H29" s="517">
        <f>'Table 5 - Liability Cashflows'!AV35</f>
        <v>0</v>
      </c>
      <c r="I29" s="504"/>
    </row>
    <row r="30" spans="1:12" x14ac:dyDescent="0.25">
      <c r="A30" s="43">
        <f t="shared" si="3"/>
        <v>21</v>
      </c>
      <c r="B30" s="502">
        <f>(1+_xlfn.XLOOKUP(INT(($A30-1)/12)+1,'ZC Curve'!$B$8:$B$107,'ZC Curve'!R$9:R$108,,0))^(1/12)-1</f>
        <v>0</v>
      </c>
      <c r="C30" s="502">
        <f>(1+_xlfn.XLOOKUP(INT(($A30-1)/12)+1,'ZC Curve'!$B$8:$B$107,'ZC Curve'!S$9:S$108,,0))^(1/12)-1</f>
        <v>0</v>
      </c>
      <c r="D30" s="502">
        <f>(1+_xlfn.XLOOKUP(INT(($A30-1)/12)+1,'ZC Curve'!$B$8:$B$107,'ZC Curve'!T$9:T$108,,0))^(1/12)-1</f>
        <v>0</v>
      </c>
      <c r="E30" s="773">
        <f t="shared" si="4"/>
        <v>1</v>
      </c>
      <c r="F30" s="773">
        <f t="shared" si="5"/>
        <v>1</v>
      </c>
      <c r="G30" s="774">
        <f t="shared" si="6"/>
        <v>1</v>
      </c>
      <c r="H30" s="517">
        <f>'Table 5 - Liability Cashflows'!AV36</f>
        <v>0</v>
      </c>
      <c r="I30" s="504"/>
    </row>
    <row r="31" spans="1:12" x14ac:dyDescent="0.25">
      <c r="A31" s="43">
        <f t="shared" si="3"/>
        <v>22</v>
      </c>
      <c r="B31" s="502">
        <f>(1+_xlfn.XLOOKUP(INT(($A31-1)/12)+1,'ZC Curve'!$B$8:$B$107,'ZC Curve'!R$9:R$108,,0))^(1/12)-1</f>
        <v>0</v>
      </c>
      <c r="C31" s="502">
        <f>(1+_xlfn.XLOOKUP(INT(($A31-1)/12)+1,'ZC Curve'!$B$8:$B$107,'ZC Curve'!S$9:S$108,,0))^(1/12)-1</f>
        <v>0</v>
      </c>
      <c r="D31" s="502">
        <f>(1+_xlfn.XLOOKUP(INT(($A31-1)/12)+1,'ZC Curve'!$B$8:$B$107,'ZC Curve'!T$9:T$108,,0))^(1/12)-1</f>
        <v>0</v>
      </c>
      <c r="E31" s="773">
        <f t="shared" si="4"/>
        <v>1</v>
      </c>
      <c r="F31" s="773">
        <f t="shared" si="5"/>
        <v>1</v>
      </c>
      <c r="G31" s="774">
        <f t="shared" si="6"/>
        <v>1</v>
      </c>
      <c r="H31" s="517">
        <f>'Table 5 - Liability Cashflows'!AV37</f>
        <v>0</v>
      </c>
      <c r="I31" s="504"/>
    </row>
    <row r="32" spans="1:12" x14ac:dyDescent="0.25">
      <c r="A32" s="43">
        <f t="shared" si="3"/>
        <v>23</v>
      </c>
      <c r="B32" s="502">
        <f>(1+_xlfn.XLOOKUP(INT(($A32-1)/12)+1,'ZC Curve'!$B$8:$B$107,'ZC Curve'!R$9:R$108,,0))^(1/12)-1</f>
        <v>0</v>
      </c>
      <c r="C32" s="502">
        <f>(1+_xlfn.XLOOKUP(INT(($A32-1)/12)+1,'ZC Curve'!$B$8:$B$107,'ZC Curve'!S$9:S$108,,0))^(1/12)-1</f>
        <v>0</v>
      </c>
      <c r="D32" s="502">
        <f>(1+_xlfn.XLOOKUP(INT(($A32-1)/12)+1,'ZC Curve'!$B$8:$B$107,'ZC Curve'!T$9:T$108,,0))^(1/12)-1</f>
        <v>0</v>
      </c>
      <c r="E32" s="773">
        <f t="shared" si="4"/>
        <v>1</v>
      </c>
      <c r="F32" s="773">
        <f t="shared" si="5"/>
        <v>1</v>
      </c>
      <c r="G32" s="774">
        <f t="shared" si="6"/>
        <v>1</v>
      </c>
      <c r="H32" s="517">
        <f>'Table 5 - Liability Cashflows'!AV38</f>
        <v>0</v>
      </c>
      <c r="I32" s="504"/>
    </row>
    <row r="33" spans="1:9" x14ac:dyDescent="0.25">
      <c r="A33" s="43">
        <f t="shared" si="3"/>
        <v>24</v>
      </c>
      <c r="B33" s="502">
        <f>(1+_xlfn.XLOOKUP(INT(($A33-1)/12)+1,'ZC Curve'!$B$8:$B$107,'ZC Curve'!R$9:R$108,,0))^(1/12)-1</f>
        <v>0</v>
      </c>
      <c r="C33" s="502">
        <f>(1+_xlfn.XLOOKUP(INT(($A33-1)/12)+1,'ZC Curve'!$B$8:$B$107,'ZC Curve'!S$9:S$108,,0))^(1/12)-1</f>
        <v>0</v>
      </c>
      <c r="D33" s="502">
        <f>(1+_xlfn.XLOOKUP(INT(($A33-1)/12)+1,'ZC Curve'!$B$8:$B$107,'ZC Curve'!T$9:T$108,,0))^(1/12)-1</f>
        <v>0</v>
      </c>
      <c r="E33" s="773">
        <f t="shared" si="4"/>
        <v>1</v>
      </c>
      <c r="F33" s="773">
        <f t="shared" si="5"/>
        <v>1</v>
      </c>
      <c r="G33" s="774">
        <f t="shared" si="6"/>
        <v>1</v>
      </c>
      <c r="H33" s="517">
        <f>'Table 5 - Liability Cashflows'!AV39</f>
        <v>0</v>
      </c>
      <c r="I33" s="504"/>
    </row>
    <row r="34" spans="1:9" x14ac:dyDescent="0.25">
      <c r="A34" s="43">
        <f t="shared" si="3"/>
        <v>25</v>
      </c>
      <c r="B34" s="502">
        <f>(1+_xlfn.XLOOKUP(INT(($A34-1)/12)+1,'ZC Curve'!$B$8:$B$107,'ZC Curve'!R$9:R$108,,0))^(1/12)-1</f>
        <v>0</v>
      </c>
      <c r="C34" s="502">
        <f>(1+_xlfn.XLOOKUP(INT(($A34-1)/12)+1,'ZC Curve'!$B$8:$B$107,'ZC Curve'!S$9:S$108,,0))^(1/12)-1</f>
        <v>0</v>
      </c>
      <c r="D34" s="502">
        <f>(1+_xlfn.XLOOKUP(INT(($A34-1)/12)+1,'ZC Curve'!$B$8:$B$107,'ZC Curve'!T$9:T$108,,0))^(1/12)-1</f>
        <v>0</v>
      </c>
      <c r="E34" s="773">
        <f t="shared" si="4"/>
        <v>1</v>
      </c>
      <c r="F34" s="773">
        <f t="shared" si="5"/>
        <v>1</v>
      </c>
      <c r="G34" s="774">
        <f t="shared" si="6"/>
        <v>1</v>
      </c>
      <c r="H34" s="517">
        <f>'Table 5 - Liability Cashflows'!AV40</f>
        <v>0</v>
      </c>
      <c r="I34" s="504"/>
    </row>
    <row r="35" spans="1:9" x14ac:dyDescent="0.25">
      <c r="A35" s="43">
        <f t="shared" si="3"/>
        <v>26</v>
      </c>
      <c r="B35" s="502">
        <f>(1+_xlfn.XLOOKUP(INT(($A35-1)/12)+1,'ZC Curve'!$B$8:$B$107,'ZC Curve'!R$9:R$108,,0))^(1/12)-1</f>
        <v>0</v>
      </c>
      <c r="C35" s="502">
        <f>(1+_xlfn.XLOOKUP(INT(($A35-1)/12)+1,'ZC Curve'!$B$8:$B$107,'ZC Curve'!S$9:S$108,,0))^(1/12)-1</f>
        <v>0</v>
      </c>
      <c r="D35" s="502">
        <f>(1+_xlfn.XLOOKUP(INT(($A35-1)/12)+1,'ZC Curve'!$B$8:$B$107,'ZC Curve'!T$9:T$108,,0))^(1/12)-1</f>
        <v>0</v>
      </c>
      <c r="E35" s="773">
        <f t="shared" si="4"/>
        <v>1</v>
      </c>
      <c r="F35" s="773">
        <f t="shared" si="5"/>
        <v>1</v>
      </c>
      <c r="G35" s="774">
        <f t="shared" si="6"/>
        <v>1</v>
      </c>
      <c r="H35" s="517">
        <f>'Table 5 - Liability Cashflows'!AV41</f>
        <v>0</v>
      </c>
      <c r="I35" s="504"/>
    </row>
    <row r="36" spans="1:9" x14ac:dyDescent="0.25">
      <c r="A36" s="43">
        <f t="shared" si="3"/>
        <v>27</v>
      </c>
      <c r="B36" s="502">
        <f>(1+_xlfn.XLOOKUP(INT(($A36-1)/12)+1,'ZC Curve'!$B$8:$B$107,'ZC Curve'!R$9:R$108,,0))^(1/12)-1</f>
        <v>0</v>
      </c>
      <c r="C36" s="502">
        <f>(1+_xlfn.XLOOKUP(INT(($A36-1)/12)+1,'ZC Curve'!$B$8:$B$107,'ZC Curve'!S$9:S$108,,0))^(1/12)-1</f>
        <v>0</v>
      </c>
      <c r="D36" s="502">
        <f>(1+_xlfn.XLOOKUP(INT(($A36-1)/12)+1,'ZC Curve'!$B$8:$B$107,'ZC Curve'!T$9:T$108,,0))^(1/12)-1</f>
        <v>0</v>
      </c>
      <c r="E36" s="773">
        <f t="shared" si="4"/>
        <v>1</v>
      </c>
      <c r="F36" s="773">
        <f t="shared" si="5"/>
        <v>1</v>
      </c>
      <c r="G36" s="774">
        <f t="shared" si="6"/>
        <v>1</v>
      </c>
      <c r="H36" s="517">
        <f>'Table 5 - Liability Cashflows'!AV42</f>
        <v>0</v>
      </c>
      <c r="I36" s="504"/>
    </row>
    <row r="37" spans="1:9" x14ac:dyDescent="0.25">
      <c r="A37" s="43">
        <f t="shared" si="3"/>
        <v>28</v>
      </c>
      <c r="B37" s="502">
        <f>(1+_xlfn.XLOOKUP(INT(($A37-1)/12)+1,'ZC Curve'!$B$8:$B$107,'ZC Curve'!R$9:R$108,,0))^(1/12)-1</f>
        <v>0</v>
      </c>
      <c r="C37" s="502">
        <f>(1+_xlfn.XLOOKUP(INT(($A37-1)/12)+1,'ZC Curve'!$B$8:$B$107,'ZC Curve'!S$9:S$108,,0))^(1/12)-1</f>
        <v>0</v>
      </c>
      <c r="D37" s="502">
        <f>(1+_xlfn.XLOOKUP(INT(($A37-1)/12)+1,'ZC Curve'!$B$8:$B$107,'ZC Curve'!T$9:T$108,,0))^(1/12)-1</f>
        <v>0</v>
      </c>
      <c r="E37" s="773">
        <f t="shared" si="4"/>
        <v>1</v>
      </c>
      <c r="F37" s="773">
        <f t="shared" si="5"/>
        <v>1</v>
      </c>
      <c r="G37" s="774">
        <f t="shared" si="6"/>
        <v>1</v>
      </c>
      <c r="H37" s="517">
        <f>'Table 5 - Liability Cashflows'!AV43</f>
        <v>0</v>
      </c>
      <c r="I37" s="504"/>
    </row>
    <row r="38" spans="1:9" x14ac:dyDescent="0.25">
      <c r="A38" s="43">
        <f t="shared" si="3"/>
        <v>29</v>
      </c>
      <c r="B38" s="502">
        <f>(1+_xlfn.XLOOKUP(INT(($A38-1)/12)+1,'ZC Curve'!$B$8:$B$107,'ZC Curve'!R$9:R$108,,0))^(1/12)-1</f>
        <v>0</v>
      </c>
      <c r="C38" s="502">
        <f>(1+_xlfn.XLOOKUP(INT(($A38-1)/12)+1,'ZC Curve'!$B$8:$B$107,'ZC Curve'!S$9:S$108,,0))^(1/12)-1</f>
        <v>0</v>
      </c>
      <c r="D38" s="502">
        <f>(1+_xlfn.XLOOKUP(INT(($A38-1)/12)+1,'ZC Curve'!$B$8:$B$107,'ZC Curve'!T$9:T$108,,0))^(1/12)-1</f>
        <v>0</v>
      </c>
      <c r="E38" s="773">
        <f t="shared" si="4"/>
        <v>1</v>
      </c>
      <c r="F38" s="773">
        <f t="shared" si="5"/>
        <v>1</v>
      </c>
      <c r="G38" s="774">
        <f t="shared" si="6"/>
        <v>1</v>
      </c>
      <c r="H38" s="517">
        <f>'Table 5 - Liability Cashflows'!AV44</f>
        <v>0</v>
      </c>
      <c r="I38" s="504"/>
    </row>
    <row r="39" spans="1:9" x14ac:dyDescent="0.25">
      <c r="A39" s="43">
        <f t="shared" si="3"/>
        <v>30</v>
      </c>
      <c r="B39" s="502">
        <f>(1+_xlfn.XLOOKUP(INT(($A39-1)/12)+1,'ZC Curve'!$B$8:$B$107,'ZC Curve'!R$9:R$108,,0))^(1/12)-1</f>
        <v>0</v>
      </c>
      <c r="C39" s="502">
        <f>(1+_xlfn.XLOOKUP(INT(($A39-1)/12)+1,'ZC Curve'!$B$8:$B$107,'ZC Curve'!S$9:S$108,,0))^(1/12)-1</f>
        <v>0</v>
      </c>
      <c r="D39" s="502">
        <f>(1+_xlfn.XLOOKUP(INT(($A39-1)/12)+1,'ZC Curve'!$B$8:$B$107,'ZC Curve'!T$9:T$108,,0))^(1/12)-1</f>
        <v>0</v>
      </c>
      <c r="E39" s="773">
        <f t="shared" si="4"/>
        <v>1</v>
      </c>
      <c r="F39" s="773">
        <f t="shared" si="5"/>
        <v>1</v>
      </c>
      <c r="G39" s="774">
        <f t="shared" si="6"/>
        <v>1</v>
      </c>
      <c r="H39" s="517">
        <f>'Table 5 - Liability Cashflows'!AV45</f>
        <v>0</v>
      </c>
      <c r="I39" s="504"/>
    </row>
    <row r="40" spans="1:9" x14ac:dyDescent="0.25">
      <c r="A40" s="43">
        <f t="shared" si="3"/>
        <v>31</v>
      </c>
      <c r="B40" s="502">
        <f>(1+_xlfn.XLOOKUP(INT(($A40-1)/12)+1,'ZC Curve'!$B$8:$B$107,'ZC Curve'!R$9:R$108,,0))^(1/12)-1</f>
        <v>0</v>
      </c>
      <c r="C40" s="502">
        <f>(1+_xlfn.XLOOKUP(INT(($A40-1)/12)+1,'ZC Curve'!$B$8:$B$107,'ZC Curve'!S$9:S$108,,0))^(1/12)-1</f>
        <v>0</v>
      </c>
      <c r="D40" s="502">
        <f>(1+_xlfn.XLOOKUP(INT(($A40-1)/12)+1,'ZC Curve'!$B$8:$B$107,'ZC Curve'!T$9:T$108,,0))^(1/12)-1</f>
        <v>0</v>
      </c>
      <c r="E40" s="773">
        <f t="shared" si="4"/>
        <v>1</v>
      </c>
      <c r="F40" s="773">
        <f t="shared" si="5"/>
        <v>1</v>
      </c>
      <c r="G40" s="774">
        <f t="shared" si="6"/>
        <v>1</v>
      </c>
      <c r="H40" s="517">
        <f>'Table 5 - Liability Cashflows'!AV46</f>
        <v>0</v>
      </c>
      <c r="I40" s="504"/>
    </row>
    <row r="41" spans="1:9" x14ac:dyDescent="0.25">
      <c r="A41" s="43">
        <f t="shared" si="3"/>
        <v>32</v>
      </c>
      <c r="B41" s="502">
        <f>(1+_xlfn.XLOOKUP(INT(($A41-1)/12)+1,'ZC Curve'!$B$8:$B$107,'ZC Curve'!R$9:R$108,,0))^(1/12)-1</f>
        <v>0</v>
      </c>
      <c r="C41" s="502">
        <f>(1+_xlfn.XLOOKUP(INT(($A41-1)/12)+1,'ZC Curve'!$B$8:$B$107,'ZC Curve'!S$9:S$108,,0))^(1/12)-1</f>
        <v>0</v>
      </c>
      <c r="D41" s="502">
        <f>(1+_xlfn.XLOOKUP(INT(($A41-1)/12)+1,'ZC Curve'!$B$8:$B$107,'ZC Curve'!T$9:T$108,,0))^(1/12)-1</f>
        <v>0</v>
      </c>
      <c r="E41" s="773">
        <f t="shared" si="4"/>
        <v>1</v>
      </c>
      <c r="F41" s="773">
        <f t="shared" si="5"/>
        <v>1</v>
      </c>
      <c r="G41" s="774">
        <f t="shared" si="6"/>
        <v>1</v>
      </c>
      <c r="H41" s="517">
        <f>'Table 5 - Liability Cashflows'!AV47</f>
        <v>0</v>
      </c>
      <c r="I41" s="504"/>
    </row>
    <row r="42" spans="1:9" x14ac:dyDescent="0.25">
      <c r="A42" s="43">
        <f t="shared" si="3"/>
        <v>33</v>
      </c>
      <c r="B42" s="502">
        <f>(1+_xlfn.XLOOKUP(INT(($A42-1)/12)+1,'ZC Curve'!$B$8:$B$107,'ZC Curve'!R$9:R$108,,0))^(1/12)-1</f>
        <v>0</v>
      </c>
      <c r="C42" s="502">
        <f>(1+_xlfn.XLOOKUP(INT(($A42-1)/12)+1,'ZC Curve'!$B$8:$B$107,'ZC Curve'!S$9:S$108,,0))^(1/12)-1</f>
        <v>0</v>
      </c>
      <c r="D42" s="502">
        <f>(1+_xlfn.XLOOKUP(INT(($A42-1)/12)+1,'ZC Curve'!$B$8:$B$107,'ZC Curve'!T$9:T$108,,0))^(1/12)-1</f>
        <v>0</v>
      </c>
      <c r="E42" s="773">
        <f t="shared" si="4"/>
        <v>1</v>
      </c>
      <c r="F42" s="773">
        <f t="shared" si="5"/>
        <v>1</v>
      </c>
      <c r="G42" s="774">
        <f t="shared" si="6"/>
        <v>1</v>
      </c>
      <c r="H42" s="517">
        <f>'Table 5 - Liability Cashflows'!AV48</f>
        <v>0</v>
      </c>
      <c r="I42" s="504"/>
    </row>
    <row r="43" spans="1:9" x14ac:dyDescent="0.25">
      <c r="A43" s="43">
        <f t="shared" si="3"/>
        <v>34</v>
      </c>
      <c r="B43" s="502">
        <f>(1+_xlfn.XLOOKUP(INT(($A43-1)/12)+1,'ZC Curve'!$B$8:$B$107,'ZC Curve'!R$9:R$108,,0))^(1/12)-1</f>
        <v>0</v>
      </c>
      <c r="C43" s="502">
        <f>(1+_xlfn.XLOOKUP(INT(($A43-1)/12)+1,'ZC Curve'!$B$8:$B$107,'ZC Curve'!S$9:S$108,,0))^(1/12)-1</f>
        <v>0</v>
      </c>
      <c r="D43" s="502">
        <f>(1+_xlfn.XLOOKUP(INT(($A43-1)/12)+1,'ZC Curve'!$B$8:$B$107,'ZC Curve'!T$9:T$108,,0))^(1/12)-1</f>
        <v>0</v>
      </c>
      <c r="E43" s="773">
        <f t="shared" si="4"/>
        <v>1</v>
      </c>
      <c r="F43" s="773">
        <f t="shared" si="5"/>
        <v>1</v>
      </c>
      <c r="G43" s="774">
        <f t="shared" si="6"/>
        <v>1</v>
      </c>
      <c r="H43" s="517">
        <f>'Table 5 - Liability Cashflows'!AV49</f>
        <v>0</v>
      </c>
      <c r="I43" s="504"/>
    </row>
    <row r="44" spans="1:9" x14ac:dyDescent="0.25">
      <c r="A44" s="43">
        <f t="shared" si="3"/>
        <v>35</v>
      </c>
      <c r="B44" s="502">
        <f>(1+_xlfn.XLOOKUP(INT(($A44-1)/12)+1,'ZC Curve'!$B$8:$B$107,'ZC Curve'!R$9:R$108,,0))^(1/12)-1</f>
        <v>0</v>
      </c>
      <c r="C44" s="502">
        <f>(1+_xlfn.XLOOKUP(INT(($A44-1)/12)+1,'ZC Curve'!$B$8:$B$107,'ZC Curve'!S$9:S$108,,0))^(1/12)-1</f>
        <v>0</v>
      </c>
      <c r="D44" s="502">
        <f>(1+_xlfn.XLOOKUP(INT(($A44-1)/12)+1,'ZC Curve'!$B$8:$B$107,'ZC Curve'!T$9:T$108,,0))^(1/12)-1</f>
        <v>0</v>
      </c>
      <c r="E44" s="773">
        <f t="shared" si="4"/>
        <v>1</v>
      </c>
      <c r="F44" s="773">
        <f t="shared" si="5"/>
        <v>1</v>
      </c>
      <c r="G44" s="774">
        <f t="shared" si="6"/>
        <v>1</v>
      </c>
      <c r="H44" s="517">
        <f>'Table 5 - Liability Cashflows'!AV50</f>
        <v>0</v>
      </c>
      <c r="I44" s="504"/>
    </row>
    <row r="45" spans="1:9" x14ac:dyDescent="0.25">
      <c r="A45" s="43">
        <f t="shared" si="3"/>
        <v>36</v>
      </c>
      <c r="B45" s="502">
        <f>(1+_xlfn.XLOOKUP(INT(($A45-1)/12)+1,'ZC Curve'!$B$8:$B$107,'ZC Curve'!R$9:R$108,,0))^(1/12)-1</f>
        <v>0</v>
      </c>
      <c r="C45" s="502">
        <f>(1+_xlfn.XLOOKUP(INT(($A45-1)/12)+1,'ZC Curve'!$B$8:$B$107,'ZC Curve'!S$9:S$108,,0))^(1/12)-1</f>
        <v>0</v>
      </c>
      <c r="D45" s="502">
        <f>(1+_xlfn.XLOOKUP(INT(($A45-1)/12)+1,'ZC Curve'!$B$8:$B$107,'ZC Curve'!T$9:T$108,,0))^(1/12)-1</f>
        <v>0</v>
      </c>
      <c r="E45" s="773">
        <f t="shared" si="4"/>
        <v>1</v>
      </c>
      <c r="F45" s="773">
        <f t="shared" si="5"/>
        <v>1</v>
      </c>
      <c r="G45" s="774">
        <f t="shared" si="6"/>
        <v>1</v>
      </c>
      <c r="H45" s="517">
        <f>'Table 5 - Liability Cashflows'!AV51</f>
        <v>0</v>
      </c>
    </row>
    <row r="46" spans="1:9" x14ac:dyDescent="0.25">
      <c r="A46" s="43">
        <f t="shared" si="3"/>
        <v>37</v>
      </c>
      <c r="B46" s="502">
        <f>(1+_xlfn.XLOOKUP(INT(($A46-1)/12)+1,'ZC Curve'!$B$8:$B$107,'ZC Curve'!R$9:R$108,,0))^(1/12)-1</f>
        <v>0</v>
      </c>
      <c r="C46" s="502">
        <f>(1+_xlfn.XLOOKUP(INT(($A46-1)/12)+1,'ZC Curve'!$B$8:$B$107,'ZC Curve'!S$9:S$108,,0))^(1/12)-1</f>
        <v>0</v>
      </c>
      <c r="D46" s="502">
        <f>(1+_xlfn.XLOOKUP(INT(($A46-1)/12)+1,'ZC Curve'!$B$8:$B$107,'ZC Curve'!T$9:T$108,,0))^(1/12)-1</f>
        <v>0</v>
      </c>
      <c r="E46" s="773">
        <f t="shared" si="4"/>
        <v>1</v>
      </c>
      <c r="F46" s="773">
        <f t="shared" si="5"/>
        <v>1</v>
      </c>
      <c r="G46" s="774">
        <f t="shared" si="6"/>
        <v>1</v>
      </c>
      <c r="H46" s="517">
        <f>'Table 5 - Liability Cashflows'!AV52</f>
        <v>0</v>
      </c>
    </row>
    <row r="47" spans="1:9" x14ac:dyDescent="0.25">
      <c r="A47" s="43">
        <f t="shared" si="3"/>
        <v>38</v>
      </c>
      <c r="B47" s="502">
        <f>(1+_xlfn.XLOOKUP(INT(($A47-1)/12)+1,'ZC Curve'!$B$8:$B$107,'ZC Curve'!R$9:R$108,,0))^(1/12)-1</f>
        <v>0</v>
      </c>
      <c r="C47" s="502">
        <f>(1+_xlfn.XLOOKUP(INT(($A47-1)/12)+1,'ZC Curve'!$B$8:$B$107,'ZC Curve'!S$9:S$108,,0))^(1/12)-1</f>
        <v>0</v>
      </c>
      <c r="D47" s="502">
        <f>(1+_xlfn.XLOOKUP(INT(($A47-1)/12)+1,'ZC Curve'!$B$8:$B$107,'ZC Curve'!T$9:T$108,,0))^(1/12)-1</f>
        <v>0</v>
      </c>
      <c r="E47" s="773">
        <f t="shared" si="4"/>
        <v>1</v>
      </c>
      <c r="F47" s="773">
        <f t="shared" si="5"/>
        <v>1</v>
      </c>
      <c r="G47" s="774">
        <f t="shared" si="6"/>
        <v>1</v>
      </c>
      <c r="H47" s="517">
        <f>'Table 5 - Liability Cashflows'!AV53</f>
        <v>0</v>
      </c>
    </row>
    <row r="48" spans="1:9" x14ac:dyDescent="0.25">
      <c r="A48" s="43">
        <f t="shared" si="3"/>
        <v>39</v>
      </c>
      <c r="B48" s="502">
        <f>(1+_xlfn.XLOOKUP(INT(($A48-1)/12)+1,'ZC Curve'!$B$8:$B$107,'ZC Curve'!R$9:R$108,,0))^(1/12)-1</f>
        <v>0</v>
      </c>
      <c r="C48" s="502">
        <f>(1+_xlfn.XLOOKUP(INT(($A48-1)/12)+1,'ZC Curve'!$B$8:$B$107,'ZC Curve'!S$9:S$108,,0))^(1/12)-1</f>
        <v>0</v>
      </c>
      <c r="D48" s="502">
        <f>(1+_xlfn.XLOOKUP(INT(($A48-1)/12)+1,'ZC Curve'!$B$8:$B$107,'ZC Curve'!T$9:T$108,,0))^(1/12)-1</f>
        <v>0</v>
      </c>
      <c r="E48" s="773">
        <f t="shared" si="4"/>
        <v>1</v>
      </c>
      <c r="F48" s="773">
        <f t="shared" si="5"/>
        <v>1</v>
      </c>
      <c r="G48" s="774">
        <f t="shared" si="6"/>
        <v>1</v>
      </c>
      <c r="H48" s="517">
        <f>'Table 5 - Liability Cashflows'!AV54</f>
        <v>0</v>
      </c>
    </row>
    <row r="49" spans="1:8" x14ac:dyDescent="0.25">
      <c r="A49" s="43">
        <f t="shared" si="3"/>
        <v>40</v>
      </c>
      <c r="B49" s="502">
        <f>(1+_xlfn.XLOOKUP(INT(($A49-1)/12)+1,'ZC Curve'!$B$8:$B$107,'ZC Curve'!R$9:R$108,,0))^(1/12)-1</f>
        <v>0</v>
      </c>
      <c r="C49" s="502">
        <f>(1+_xlfn.XLOOKUP(INT(($A49-1)/12)+1,'ZC Curve'!$B$8:$B$107,'ZC Curve'!S$9:S$108,,0))^(1/12)-1</f>
        <v>0</v>
      </c>
      <c r="D49" s="502">
        <f>(1+_xlfn.XLOOKUP(INT(($A49-1)/12)+1,'ZC Curve'!$B$8:$B$107,'ZC Curve'!T$9:T$108,,0))^(1/12)-1</f>
        <v>0</v>
      </c>
      <c r="E49" s="773">
        <f t="shared" si="4"/>
        <v>1</v>
      </c>
      <c r="F49" s="773">
        <f t="shared" si="5"/>
        <v>1</v>
      </c>
      <c r="G49" s="774">
        <f t="shared" si="6"/>
        <v>1</v>
      </c>
      <c r="H49" s="517">
        <f>'Table 5 - Liability Cashflows'!AV55</f>
        <v>0</v>
      </c>
    </row>
    <row r="50" spans="1:8" x14ac:dyDescent="0.25">
      <c r="A50" s="43">
        <f t="shared" si="3"/>
        <v>41</v>
      </c>
      <c r="B50" s="502">
        <f>(1+_xlfn.XLOOKUP(INT(($A50-1)/12)+1,'ZC Curve'!$B$8:$B$107,'ZC Curve'!R$9:R$108,,0))^(1/12)-1</f>
        <v>0</v>
      </c>
      <c r="C50" s="502">
        <f>(1+_xlfn.XLOOKUP(INT(($A50-1)/12)+1,'ZC Curve'!$B$8:$B$107,'ZC Curve'!S$9:S$108,,0))^(1/12)-1</f>
        <v>0</v>
      </c>
      <c r="D50" s="502">
        <f>(1+_xlfn.XLOOKUP(INT(($A50-1)/12)+1,'ZC Curve'!$B$8:$B$107,'ZC Curve'!T$9:T$108,,0))^(1/12)-1</f>
        <v>0</v>
      </c>
      <c r="E50" s="773">
        <f t="shared" si="4"/>
        <v>1</v>
      </c>
      <c r="F50" s="773">
        <f t="shared" si="5"/>
        <v>1</v>
      </c>
      <c r="G50" s="774">
        <f t="shared" si="6"/>
        <v>1</v>
      </c>
      <c r="H50" s="517">
        <f>'Table 5 - Liability Cashflows'!AV56</f>
        <v>0</v>
      </c>
    </row>
    <row r="51" spans="1:8" x14ac:dyDescent="0.25">
      <c r="A51" s="43">
        <f t="shared" si="3"/>
        <v>42</v>
      </c>
      <c r="B51" s="502">
        <f>(1+_xlfn.XLOOKUP(INT(($A51-1)/12)+1,'ZC Curve'!$B$8:$B$107,'ZC Curve'!R$9:R$108,,0))^(1/12)-1</f>
        <v>0</v>
      </c>
      <c r="C51" s="502">
        <f>(1+_xlfn.XLOOKUP(INT(($A51-1)/12)+1,'ZC Curve'!$B$8:$B$107,'ZC Curve'!S$9:S$108,,0))^(1/12)-1</f>
        <v>0</v>
      </c>
      <c r="D51" s="502">
        <f>(1+_xlfn.XLOOKUP(INT(($A51-1)/12)+1,'ZC Curve'!$B$8:$B$107,'ZC Curve'!T$9:T$108,,0))^(1/12)-1</f>
        <v>0</v>
      </c>
      <c r="E51" s="773">
        <f t="shared" si="4"/>
        <v>1</v>
      </c>
      <c r="F51" s="773">
        <f t="shared" si="5"/>
        <v>1</v>
      </c>
      <c r="G51" s="774">
        <f t="shared" si="6"/>
        <v>1</v>
      </c>
      <c r="H51" s="517">
        <f>'Table 5 - Liability Cashflows'!AV57</f>
        <v>0</v>
      </c>
    </row>
    <row r="52" spans="1:8" x14ac:dyDescent="0.25">
      <c r="A52" s="43">
        <f t="shared" si="3"/>
        <v>43</v>
      </c>
      <c r="B52" s="502">
        <f>(1+_xlfn.XLOOKUP(INT(($A52-1)/12)+1,'ZC Curve'!$B$8:$B$107,'ZC Curve'!R$9:R$108,,0))^(1/12)-1</f>
        <v>0</v>
      </c>
      <c r="C52" s="502">
        <f>(1+_xlfn.XLOOKUP(INT(($A52-1)/12)+1,'ZC Curve'!$B$8:$B$107,'ZC Curve'!S$9:S$108,,0))^(1/12)-1</f>
        <v>0</v>
      </c>
      <c r="D52" s="502">
        <f>(1+_xlfn.XLOOKUP(INT(($A52-1)/12)+1,'ZC Curve'!$B$8:$B$107,'ZC Curve'!T$9:T$108,,0))^(1/12)-1</f>
        <v>0</v>
      </c>
      <c r="E52" s="773">
        <f t="shared" si="4"/>
        <v>1</v>
      </c>
      <c r="F52" s="773">
        <f t="shared" si="5"/>
        <v>1</v>
      </c>
      <c r="G52" s="774">
        <f t="shared" si="6"/>
        <v>1</v>
      </c>
      <c r="H52" s="517">
        <f>'Table 5 - Liability Cashflows'!AV58</f>
        <v>0</v>
      </c>
    </row>
    <row r="53" spans="1:8" x14ac:dyDescent="0.25">
      <c r="A53" s="43">
        <f t="shared" si="3"/>
        <v>44</v>
      </c>
      <c r="B53" s="502">
        <f>(1+_xlfn.XLOOKUP(INT(($A53-1)/12)+1,'ZC Curve'!$B$8:$B$107,'ZC Curve'!R$9:R$108,,0))^(1/12)-1</f>
        <v>0</v>
      </c>
      <c r="C53" s="502">
        <f>(1+_xlfn.XLOOKUP(INT(($A53-1)/12)+1,'ZC Curve'!$B$8:$B$107,'ZC Curve'!S$9:S$108,,0))^(1/12)-1</f>
        <v>0</v>
      </c>
      <c r="D53" s="502">
        <f>(1+_xlfn.XLOOKUP(INT(($A53-1)/12)+1,'ZC Curve'!$B$8:$B$107,'ZC Curve'!T$9:T$108,,0))^(1/12)-1</f>
        <v>0</v>
      </c>
      <c r="E53" s="773">
        <f t="shared" si="4"/>
        <v>1</v>
      </c>
      <c r="F53" s="773">
        <f t="shared" si="5"/>
        <v>1</v>
      </c>
      <c r="G53" s="774">
        <f t="shared" si="6"/>
        <v>1</v>
      </c>
      <c r="H53" s="517">
        <f>'Table 5 - Liability Cashflows'!AV59</f>
        <v>0</v>
      </c>
    </row>
    <row r="54" spans="1:8" x14ac:dyDescent="0.25">
      <c r="A54" s="43">
        <f t="shared" si="3"/>
        <v>45</v>
      </c>
      <c r="B54" s="502">
        <f>(1+_xlfn.XLOOKUP(INT(($A54-1)/12)+1,'ZC Curve'!$B$8:$B$107,'ZC Curve'!R$9:R$108,,0))^(1/12)-1</f>
        <v>0</v>
      </c>
      <c r="C54" s="502">
        <f>(1+_xlfn.XLOOKUP(INT(($A54-1)/12)+1,'ZC Curve'!$B$8:$B$107,'ZC Curve'!S$9:S$108,,0))^(1/12)-1</f>
        <v>0</v>
      </c>
      <c r="D54" s="502">
        <f>(1+_xlfn.XLOOKUP(INT(($A54-1)/12)+1,'ZC Curve'!$B$8:$B$107,'ZC Curve'!T$9:T$108,,0))^(1/12)-1</f>
        <v>0</v>
      </c>
      <c r="E54" s="773">
        <f t="shared" si="4"/>
        <v>1</v>
      </c>
      <c r="F54" s="773">
        <f t="shared" si="5"/>
        <v>1</v>
      </c>
      <c r="G54" s="774">
        <f t="shared" si="6"/>
        <v>1</v>
      </c>
      <c r="H54" s="517">
        <f>'Table 5 - Liability Cashflows'!AV60</f>
        <v>0</v>
      </c>
    </row>
    <row r="55" spans="1:8" x14ac:dyDescent="0.25">
      <c r="A55" s="43">
        <f t="shared" si="3"/>
        <v>46</v>
      </c>
      <c r="B55" s="502">
        <f>(1+_xlfn.XLOOKUP(INT(($A55-1)/12)+1,'ZC Curve'!$B$8:$B$107,'ZC Curve'!R$9:R$108,,0))^(1/12)-1</f>
        <v>0</v>
      </c>
      <c r="C55" s="502">
        <f>(1+_xlfn.XLOOKUP(INT(($A55-1)/12)+1,'ZC Curve'!$B$8:$B$107,'ZC Curve'!S$9:S$108,,0))^(1/12)-1</f>
        <v>0</v>
      </c>
      <c r="D55" s="502">
        <f>(1+_xlfn.XLOOKUP(INT(($A55-1)/12)+1,'ZC Curve'!$B$8:$B$107,'ZC Curve'!T$9:T$108,,0))^(1/12)-1</f>
        <v>0</v>
      </c>
      <c r="E55" s="773">
        <f t="shared" si="4"/>
        <v>1</v>
      </c>
      <c r="F55" s="773">
        <f t="shared" si="5"/>
        <v>1</v>
      </c>
      <c r="G55" s="774">
        <f t="shared" si="6"/>
        <v>1</v>
      </c>
      <c r="H55" s="517">
        <f>'Table 5 - Liability Cashflows'!AV61</f>
        <v>0</v>
      </c>
    </row>
    <row r="56" spans="1:8" x14ac:dyDescent="0.25">
      <c r="A56" s="43">
        <f t="shared" si="3"/>
        <v>47</v>
      </c>
      <c r="B56" s="502">
        <f>(1+_xlfn.XLOOKUP(INT(($A56-1)/12)+1,'ZC Curve'!$B$8:$B$107,'ZC Curve'!R$9:R$108,,0))^(1/12)-1</f>
        <v>0</v>
      </c>
      <c r="C56" s="502">
        <f>(1+_xlfn.XLOOKUP(INT(($A56-1)/12)+1,'ZC Curve'!$B$8:$B$107,'ZC Curve'!S$9:S$108,,0))^(1/12)-1</f>
        <v>0</v>
      </c>
      <c r="D56" s="502">
        <f>(1+_xlfn.XLOOKUP(INT(($A56-1)/12)+1,'ZC Curve'!$B$8:$B$107,'ZC Curve'!T$9:T$108,,0))^(1/12)-1</f>
        <v>0</v>
      </c>
      <c r="E56" s="773">
        <f t="shared" si="4"/>
        <v>1</v>
      </c>
      <c r="F56" s="773">
        <f t="shared" si="5"/>
        <v>1</v>
      </c>
      <c r="G56" s="774">
        <f t="shared" si="6"/>
        <v>1</v>
      </c>
      <c r="H56" s="517">
        <f>'Table 5 - Liability Cashflows'!AV62</f>
        <v>0</v>
      </c>
    </row>
    <row r="57" spans="1:8" x14ac:dyDescent="0.25">
      <c r="A57" s="43">
        <f t="shared" si="3"/>
        <v>48</v>
      </c>
      <c r="B57" s="502">
        <f>(1+_xlfn.XLOOKUP(INT(($A57-1)/12)+1,'ZC Curve'!$B$8:$B$107,'ZC Curve'!R$9:R$108,,0))^(1/12)-1</f>
        <v>0</v>
      </c>
      <c r="C57" s="502">
        <f>(1+_xlfn.XLOOKUP(INT(($A57-1)/12)+1,'ZC Curve'!$B$8:$B$107,'ZC Curve'!S$9:S$108,,0))^(1/12)-1</f>
        <v>0</v>
      </c>
      <c r="D57" s="502">
        <f>(1+_xlfn.XLOOKUP(INT(($A57-1)/12)+1,'ZC Curve'!$B$8:$B$107,'ZC Curve'!T$9:T$108,,0))^(1/12)-1</f>
        <v>0</v>
      </c>
      <c r="E57" s="773">
        <f t="shared" si="4"/>
        <v>1</v>
      </c>
      <c r="F57" s="773">
        <f t="shared" si="5"/>
        <v>1</v>
      </c>
      <c r="G57" s="774">
        <f t="shared" si="6"/>
        <v>1</v>
      </c>
      <c r="H57" s="517">
        <f>'Table 5 - Liability Cashflows'!AV63</f>
        <v>0</v>
      </c>
    </row>
    <row r="58" spans="1:8" x14ac:dyDescent="0.25">
      <c r="A58" s="43">
        <f t="shared" si="3"/>
        <v>49</v>
      </c>
      <c r="B58" s="502">
        <f>(1+_xlfn.XLOOKUP(INT(($A58-1)/12)+1,'ZC Curve'!$B$8:$B$107,'ZC Curve'!R$9:R$108,,0))^(1/12)-1</f>
        <v>0</v>
      </c>
      <c r="C58" s="502">
        <f>(1+_xlfn.XLOOKUP(INT(($A58-1)/12)+1,'ZC Curve'!$B$8:$B$107,'ZC Curve'!S$9:S$108,,0))^(1/12)-1</f>
        <v>0</v>
      </c>
      <c r="D58" s="502">
        <f>(1+_xlfn.XLOOKUP(INT(($A58-1)/12)+1,'ZC Curve'!$B$8:$B$107,'ZC Curve'!T$9:T$108,,0))^(1/12)-1</f>
        <v>0</v>
      </c>
      <c r="E58" s="773">
        <f t="shared" si="4"/>
        <v>1</v>
      </c>
      <c r="F58" s="773">
        <f t="shared" si="5"/>
        <v>1</v>
      </c>
      <c r="G58" s="774">
        <f t="shared" si="6"/>
        <v>1</v>
      </c>
      <c r="H58" s="517">
        <f>'Table 5 - Liability Cashflows'!AV64</f>
        <v>0</v>
      </c>
    </row>
    <row r="59" spans="1:8" x14ac:dyDescent="0.25">
      <c r="A59" s="43">
        <f t="shared" si="3"/>
        <v>50</v>
      </c>
      <c r="B59" s="502">
        <f>(1+_xlfn.XLOOKUP(INT(($A59-1)/12)+1,'ZC Curve'!$B$8:$B$107,'ZC Curve'!R$9:R$108,,0))^(1/12)-1</f>
        <v>0</v>
      </c>
      <c r="C59" s="502">
        <f>(1+_xlfn.XLOOKUP(INT(($A59-1)/12)+1,'ZC Curve'!$B$8:$B$107,'ZC Curve'!S$9:S$108,,0))^(1/12)-1</f>
        <v>0</v>
      </c>
      <c r="D59" s="502">
        <f>(1+_xlfn.XLOOKUP(INT(($A59-1)/12)+1,'ZC Curve'!$B$8:$B$107,'ZC Curve'!T$9:T$108,,0))^(1/12)-1</f>
        <v>0</v>
      </c>
      <c r="E59" s="773">
        <f t="shared" si="4"/>
        <v>1</v>
      </c>
      <c r="F59" s="773">
        <f t="shared" si="5"/>
        <v>1</v>
      </c>
      <c r="G59" s="774">
        <f t="shared" si="6"/>
        <v>1</v>
      </c>
      <c r="H59" s="517">
        <f>'Table 5 - Liability Cashflows'!AV65</f>
        <v>0</v>
      </c>
    </row>
    <row r="60" spans="1:8" x14ac:dyDescent="0.25">
      <c r="A60" s="43">
        <f t="shared" si="3"/>
        <v>51</v>
      </c>
      <c r="B60" s="502">
        <f>(1+_xlfn.XLOOKUP(INT(($A60-1)/12)+1,'ZC Curve'!$B$8:$B$107,'ZC Curve'!R$9:R$108,,0))^(1/12)-1</f>
        <v>0</v>
      </c>
      <c r="C60" s="502">
        <f>(1+_xlfn.XLOOKUP(INT(($A60-1)/12)+1,'ZC Curve'!$B$8:$B$107,'ZC Curve'!S$9:S$108,,0))^(1/12)-1</f>
        <v>0</v>
      </c>
      <c r="D60" s="502">
        <f>(1+_xlfn.XLOOKUP(INT(($A60-1)/12)+1,'ZC Curve'!$B$8:$B$107,'ZC Curve'!T$9:T$108,,0))^(1/12)-1</f>
        <v>0</v>
      </c>
      <c r="E60" s="773">
        <f t="shared" si="4"/>
        <v>1</v>
      </c>
      <c r="F60" s="773">
        <f t="shared" si="5"/>
        <v>1</v>
      </c>
      <c r="G60" s="774">
        <f t="shared" si="6"/>
        <v>1</v>
      </c>
      <c r="H60" s="517">
        <f>'Table 5 - Liability Cashflows'!AV66</f>
        <v>0</v>
      </c>
    </row>
    <row r="61" spans="1:8" x14ac:dyDescent="0.25">
      <c r="A61" s="43">
        <f t="shared" si="3"/>
        <v>52</v>
      </c>
      <c r="B61" s="502">
        <f>(1+_xlfn.XLOOKUP(INT(($A61-1)/12)+1,'ZC Curve'!$B$8:$B$107,'ZC Curve'!R$9:R$108,,0))^(1/12)-1</f>
        <v>0</v>
      </c>
      <c r="C61" s="502">
        <f>(1+_xlfn.XLOOKUP(INT(($A61-1)/12)+1,'ZC Curve'!$B$8:$B$107,'ZC Curve'!S$9:S$108,,0))^(1/12)-1</f>
        <v>0</v>
      </c>
      <c r="D61" s="502">
        <f>(1+_xlfn.XLOOKUP(INT(($A61-1)/12)+1,'ZC Curve'!$B$8:$B$107,'ZC Curve'!T$9:T$108,,0))^(1/12)-1</f>
        <v>0</v>
      </c>
      <c r="E61" s="773">
        <f t="shared" si="4"/>
        <v>1</v>
      </c>
      <c r="F61" s="773">
        <f t="shared" si="5"/>
        <v>1</v>
      </c>
      <c r="G61" s="774">
        <f t="shared" si="6"/>
        <v>1</v>
      </c>
      <c r="H61" s="517">
        <f>'Table 5 - Liability Cashflows'!AV67</f>
        <v>0</v>
      </c>
    </row>
    <row r="62" spans="1:8" x14ac:dyDescent="0.25">
      <c r="A62" s="43">
        <f t="shared" si="3"/>
        <v>53</v>
      </c>
      <c r="B62" s="502">
        <f>(1+_xlfn.XLOOKUP(INT(($A62-1)/12)+1,'ZC Curve'!$B$8:$B$107,'ZC Curve'!R$9:R$108,,0))^(1/12)-1</f>
        <v>0</v>
      </c>
      <c r="C62" s="502">
        <f>(1+_xlfn.XLOOKUP(INT(($A62-1)/12)+1,'ZC Curve'!$B$8:$B$107,'ZC Curve'!S$9:S$108,,0))^(1/12)-1</f>
        <v>0</v>
      </c>
      <c r="D62" s="502">
        <f>(1+_xlfn.XLOOKUP(INT(($A62-1)/12)+1,'ZC Curve'!$B$8:$B$107,'ZC Curve'!T$9:T$108,,0))^(1/12)-1</f>
        <v>0</v>
      </c>
      <c r="E62" s="773">
        <f t="shared" si="4"/>
        <v>1</v>
      </c>
      <c r="F62" s="773">
        <f t="shared" si="5"/>
        <v>1</v>
      </c>
      <c r="G62" s="774">
        <f t="shared" si="6"/>
        <v>1</v>
      </c>
      <c r="H62" s="517">
        <f>'Table 5 - Liability Cashflows'!AV68</f>
        <v>0</v>
      </c>
    </row>
    <row r="63" spans="1:8" x14ac:dyDescent="0.25">
      <c r="A63" s="43">
        <f t="shared" si="3"/>
        <v>54</v>
      </c>
      <c r="B63" s="502">
        <f>(1+_xlfn.XLOOKUP(INT(($A63-1)/12)+1,'ZC Curve'!$B$8:$B$107,'ZC Curve'!R$9:R$108,,0))^(1/12)-1</f>
        <v>0</v>
      </c>
      <c r="C63" s="502">
        <f>(1+_xlfn.XLOOKUP(INT(($A63-1)/12)+1,'ZC Curve'!$B$8:$B$107,'ZC Curve'!S$9:S$108,,0))^(1/12)-1</f>
        <v>0</v>
      </c>
      <c r="D63" s="502">
        <f>(1+_xlfn.XLOOKUP(INT(($A63-1)/12)+1,'ZC Curve'!$B$8:$B$107,'ZC Curve'!T$9:T$108,,0))^(1/12)-1</f>
        <v>0</v>
      </c>
      <c r="E63" s="773">
        <f t="shared" si="4"/>
        <v>1</v>
      </c>
      <c r="F63" s="773">
        <f t="shared" si="5"/>
        <v>1</v>
      </c>
      <c r="G63" s="774">
        <f t="shared" si="6"/>
        <v>1</v>
      </c>
      <c r="H63" s="517">
        <f>'Table 5 - Liability Cashflows'!AV69</f>
        <v>0</v>
      </c>
    </row>
    <row r="64" spans="1:8" x14ac:dyDescent="0.25">
      <c r="A64" s="43">
        <f t="shared" si="3"/>
        <v>55</v>
      </c>
      <c r="B64" s="502">
        <f>(1+_xlfn.XLOOKUP(INT(($A64-1)/12)+1,'ZC Curve'!$B$8:$B$107,'ZC Curve'!R$9:R$108,,0))^(1/12)-1</f>
        <v>0</v>
      </c>
      <c r="C64" s="502">
        <f>(1+_xlfn.XLOOKUP(INT(($A64-1)/12)+1,'ZC Curve'!$B$8:$B$107,'ZC Curve'!S$9:S$108,,0))^(1/12)-1</f>
        <v>0</v>
      </c>
      <c r="D64" s="502">
        <f>(1+_xlfn.XLOOKUP(INT(($A64-1)/12)+1,'ZC Curve'!$B$8:$B$107,'ZC Curve'!T$9:T$108,,0))^(1/12)-1</f>
        <v>0</v>
      </c>
      <c r="E64" s="773">
        <f t="shared" si="4"/>
        <v>1</v>
      </c>
      <c r="F64" s="773">
        <f t="shared" si="5"/>
        <v>1</v>
      </c>
      <c r="G64" s="774">
        <f t="shared" si="6"/>
        <v>1</v>
      </c>
      <c r="H64" s="517">
        <f>'Table 5 - Liability Cashflows'!AV70</f>
        <v>0</v>
      </c>
    </row>
    <row r="65" spans="1:8" x14ac:dyDescent="0.25">
      <c r="A65" s="43">
        <f t="shared" si="3"/>
        <v>56</v>
      </c>
      <c r="B65" s="502">
        <f>(1+_xlfn.XLOOKUP(INT(($A65-1)/12)+1,'ZC Curve'!$B$8:$B$107,'ZC Curve'!R$9:R$108,,0))^(1/12)-1</f>
        <v>0</v>
      </c>
      <c r="C65" s="502">
        <f>(1+_xlfn.XLOOKUP(INT(($A65-1)/12)+1,'ZC Curve'!$B$8:$B$107,'ZC Curve'!S$9:S$108,,0))^(1/12)-1</f>
        <v>0</v>
      </c>
      <c r="D65" s="502">
        <f>(1+_xlfn.XLOOKUP(INT(($A65-1)/12)+1,'ZC Curve'!$B$8:$B$107,'ZC Curve'!T$9:T$108,,0))^(1/12)-1</f>
        <v>0</v>
      </c>
      <c r="E65" s="773">
        <f t="shared" si="4"/>
        <v>1</v>
      </c>
      <c r="F65" s="773">
        <f t="shared" si="5"/>
        <v>1</v>
      </c>
      <c r="G65" s="774">
        <f t="shared" si="6"/>
        <v>1</v>
      </c>
      <c r="H65" s="517">
        <f>'Table 5 - Liability Cashflows'!AV71</f>
        <v>0</v>
      </c>
    </row>
    <row r="66" spans="1:8" x14ac:dyDescent="0.25">
      <c r="A66" s="43">
        <f t="shared" si="3"/>
        <v>57</v>
      </c>
      <c r="B66" s="502">
        <f>(1+_xlfn.XLOOKUP(INT(($A66-1)/12)+1,'ZC Curve'!$B$8:$B$107,'ZC Curve'!R$9:R$108,,0))^(1/12)-1</f>
        <v>0</v>
      </c>
      <c r="C66" s="502">
        <f>(1+_xlfn.XLOOKUP(INT(($A66-1)/12)+1,'ZC Curve'!$B$8:$B$107,'ZC Curve'!S$9:S$108,,0))^(1/12)-1</f>
        <v>0</v>
      </c>
      <c r="D66" s="502">
        <f>(1+_xlfn.XLOOKUP(INT(($A66-1)/12)+1,'ZC Curve'!$B$8:$B$107,'ZC Curve'!T$9:T$108,,0))^(1/12)-1</f>
        <v>0</v>
      </c>
      <c r="E66" s="773">
        <f t="shared" si="4"/>
        <v>1</v>
      </c>
      <c r="F66" s="773">
        <f t="shared" si="5"/>
        <v>1</v>
      </c>
      <c r="G66" s="774">
        <f t="shared" si="6"/>
        <v>1</v>
      </c>
      <c r="H66" s="517">
        <f>'Table 5 - Liability Cashflows'!AV72</f>
        <v>0</v>
      </c>
    </row>
    <row r="67" spans="1:8" x14ac:dyDescent="0.25">
      <c r="A67" s="43">
        <f t="shared" si="3"/>
        <v>58</v>
      </c>
      <c r="B67" s="502">
        <f>(1+_xlfn.XLOOKUP(INT(($A67-1)/12)+1,'ZC Curve'!$B$8:$B$107,'ZC Curve'!R$9:R$108,,0))^(1/12)-1</f>
        <v>0</v>
      </c>
      <c r="C67" s="502">
        <f>(1+_xlfn.XLOOKUP(INT(($A67-1)/12)+1,'ZC Curve'!$B$8:$B$107,'ZC Curve'!S$9:S$108,,0))^(1/12)-1</f>
        <v>0</v>
      </c>
      <c r="D67" s="502">
        <f>(1+_xlfn.XLOOKUP(INT(($A67-1)/12)+1,'ZC Curve'!$B$8:$B$107,'ZC Curve'!T$9:T$108,,0))^(1/12)-1</f>
        <v>0</v>
      </c>
      <c r="E67" s="773">
        <f t="shared" si="4"/>
        <v>1</v>
      </c>
      <c r="F67" s="773">
        <f t="shared" si="5"/>
        <v>1</v>
      </c>
      <c r="G67" s="774">
        <f t="shared" si="6"/>
        <v>1</v>
      </c>
      <c r="H67" s="517">
        <f>'Table 5 - Liability Cashflows'!AV73</f>
        <v>0</v>
      </c>
    </row>
    <row r="68" spans="1:8" x14ac:dyDescent="0.25">
      <c r="A68" s="43">
        <f t="shared" si="3"/>
        <v>59</v>
      </c>
      <c r="B68" s="502">
        <f>(1+_xlfn.XLOOKUP(INT(($A68-1)/12)+1,'ZC Curve'!$B$8:$B$107,'ZC Curve'!R$9:R$108,,0))^(1/12)-1</f>
        <v>0</v>
      </c>
      <c r="C68" s="502">
        <f>(1+_xlfn.XLOOKUP(INT(($A68-1)/12)+1,'ZC Curve'!$B$8:$B$107,'ZC Curve'!S$9:S$108,,0))^(1/12)-1</f>
        <v>0</v>
      </c>
      <c r="D68" s="502">
        <f>(1+_xlfn.XLOOKUP(INT(($A68-1)/12)+1,'ZC Curve'!$B$8:$B$107,'ZC Curve'!T$9:T$108,,0))^(1/12)-1</f>
        <v>0</v>
      </c>
      <c r="E68" s="773">
        <f t="shared" si="4"/>
        <v>1</v>
      </c>
      <c r="F68" s="773">
        <f t="shared" si="5"/>
        <v>1</v>
      </c>
      <c r="G68" s="774">
        <f t="shared" si="6"/>
        <v>1</v>
      </c>
      <c r="H68" s="517">
        <f>'Table 5 - Liability Cashflows'!AV74</f>
        <v>0</v>
      </c>
    </row>
    <row r="69" spans="1:8" x14ac:dyDescent="0.25">
      <c r="A69" s="43">
        <f t="shared" si="3"/>
        <v>60</v>
      </c>
      <c r="B69" s="502">
        <f>(1+_xlfn.XLOOKUP(INT(($A69-1)/12)+1,'ZC Curve'!$B$8:$B$107,'ZC Curve'!R$9:R$108,,0))^(1/12)-1</f>
        <v>0</v>
      </c>
      <c r="C69" s="502">
        <f>(1+_xlfn.XLOOKUP(INT(($A69-1)/12)+1,'ZC Curve'!$B$8:$B$107,'ZC Curve'!S$9:S$108,,0))^(1/12)-1</f>
        <v>0</v>
      </c>
      <c r="D69" s="502">
        <f>(1+_xlfn.XLOOKUP(INT(($A69-1)/12)+1,'ZC Curve'!$B$8:$B$107,'ZC Curve'!T$9:T$108,,0))^(1/12)-1</f>
        <v>0</v>
      </c>
      <c r="E69" s="773">
        <f t="shared" si="4"/>
        <v>1</v>
      </c>
      <c r="F69" s="773">
        <f t="shared" si="5"/>
        <v>1</v>
      </c>
      <c r="G69" s="774">
        <f t="shared" si="6"/>
        <v>1</v>
      </c>
      <c r="H69" s="517">
        <f>'Table 5 - Liability Cashflows'!AV75</f>
        <v>0</v>
      </c>
    </row>
    <row r="70" spans="1:8" x14ac:dyDescent="0.25">
      <c r="A70" s="43">
        <f t="shared" si="3"/>
        <v>61</v>
      </c>
      <c r="B70" s="502">
        <f>(1+_xlfn.XLOOKUP(INT(($A70-1)/12)+1,'ZC Curve'!$B$8:$B$107,'ZC Curve'!R$9:R$108,,0))^(1/12)-1</f>
        <v>0</v>
      </c>
      <c r="C70" s="502">
        <f>(1+_xlfn.XLOOKUP(INT(($A70-1)/12)+1,'ZC Curve'!$B$8:$B$107,'ZC Curve'!S$9:S$108,,0))^(1/12)-1</f>
        <v>0</v>
      </c>
      <c r="D70" s="502">
        <f>(1+_xlfn.XLOOKUP(INT(($A70-1)/12)+1,'ZC Curve'!$B$8:$B$107,'ZC Curve'!T$9:T$108,,0))^(1/12)-1</f>
        <v>0</v>
      </c>
      <c r="E70" s="773">
        <f t="shared" si="4"/>
        <v>1</v>
      </c>
      <c r="F70" s="773">
        <f t="shared" si="5"/>
        <v>1</v>
      </c>
      <c r="G70" s="774">
        <f t="shared" si="6"/>
        <v>1</v>
      </c>
      <c r="H70" s="517">
        <f>'Table 5 - Liability Cashflows'!AV76</f>
        <v>0</v>
      </c>
    </row>
    <row r="71" spans="1:8" x14ac:dyDescent="0.25">
      <c r="A71" s="43">
        <f t="shared" si="3"/>
        <v>62</v>
      </c>
      <c r="B71" s="502">
        <f>(1+_xlfn.XLOOKUP(INT(($A71-1)/12)+1,'ZC Curve'!$B$8:$B$107,'ZC Curve'!R$9:R$108,,0))^(1/12)-1</f>
        <v>0</v>
      </c>
      <c r="C71" s="502">
        <f>(1+_xlfn.XLOOKUP(INT(($A71-1)/12)+1,'ZC Curve'!$B$8:$B$107,'ZC Curve'!S$9:S$108,,0))^(1/12)-1</f>
        <v>0</v>
      </c>
      <c r="D71" s="502">
        <f>(1+_xlfn.XLOOKUP(INT(($A71-1)/12)+1,'ZC Curve'!$B$8:$B$107,'ZC Curve'!T$9:T$108,,0))^(1/12)-1</f>
        <v>0</v>
      </c>
      <c r="E71" s="773">
        <f t="shared" si="4"/>
        <v>1</v>
      </c>
      <c r="F71" s="773">
        <f t="shared" si="5"/>
        <v>1</v>
      </c>
      <c r="G71" s="774">
        <f t="shared" si="6"/>
        <v>1</v>
      </c>
      <c r="H71" s="517">
        <f>'Table 5 - Liability Cashflows'!AV77</f>
        <v>0</v>
      </c>
    </row>
    <row r="72" spans="1:8" x14ac:dyDescent="0.25">
      <c r="A72" s="43">
        <f t="shared" si="3"/>
        <v>63</v>
      </c>
      <c r="B72" s="502">
        <f>(1+_xlfn.XLOOKUP(INT(($A72-1)/12)+1,'ZC Curve'!$B$8:$B$107,'ZC Curve'!R$9:R$108,,0))^(1/12)-1</f>
        <v>0</v>
      </c>
      <c r="C72" s="502">
        <f>(1+_xlfn.XLOOKUP(INT(($A72-1)/12)+1,'ZC Curve'!$B$8:$B$107,'ZC Curve'!S$9:S$108,,0))^(1/12)-1</f>
        <v>0</v>
      </c>
      <c r="D72" s="502">
        <f>(1+_xlfn.XLOOKUP(INT(($A72-1)/12)+1,'ZC Curve'!$B$8:$B$107,'ZC Curve'!T$9:T$108,,0))^(1/12)-1</f>
        <v>0</v>
      </c>
      <c r="E72" s="773">
        <f t="shared" si="4"/>
        <v>1</v>
      </c>
      <c r="F72" s="773">
        <f t="shared" si="5"/>
        <v>1</v>
      </c>
      <c r="G72" s="774">
        <f t="shared" si="6"/>
        <v>1</v>
      </c>
      <c r="H72" s="517">
        <f>'Table 5 - Liability Cashflows'!AV78</f>
        <v>0</v>
      </c>
    </row>
    <row r="73" spans="1:8" x14ac:dyDescent="0.25">
      <c r="A73" s="43">
        <f t="shared" si="3"/>
        <v>64</v>
      </c>
      <c r="B73" s="502">
        <f>(1+_xlfn.XLOOKUP(INT(($A73-1)/12)+1,'ZC Curve'!$B$8:$B$107,'ZC Curve'!R$9:R$108,,0))^(1/12)-1</f>
        <v>0</v>
      </c>
      <c r="C73" s="502">
        <f>(1+_xlfn.XLOOKUP(INT(($A73-1)/12)+1,'ZC Curve'!$B$8:$B$107,'ZC Curve'!S$9:S$108,,0))^(1/12)-1</f>
        <v>0</v>
      </c>
      <c r="D73" s="502">
        <f>(1+_xlfn.XLOOKUP(INT(($A73-1)/12)+1,'ZC Curve'!$B$8:$B$107,'ZC Curve'!T$9:T$108,,0))^(1/12)-1</f>
        <v>0</v>
      </c>
      <c r="E73" s="773">
        <f t="shared" si="4"/>
        <v>1</v>
      </c>
      <c r="F73" s="773">
        <f t="shared" si="5"/>
        <v>1</v>
      </c>
      <c r="G73" s="774">
        <f t="shared" si="6"/>
        <v>1</v>
      </c>
      <c r="H73" s="517">
        <f>'Table 5 - Liability Cashflows'!AV79</f>
        <v>0</v>
      </c>
    </row>
    <row r="74" spans="1:8" x14ac:dyDescent="0.25">
      <c r="A74" s="43">
        <f t="shared" si="3"/>
        <v>65</v>
      </c>
      <c r="B74" s="502">
        <f>(1+_xlfn.XLOOKUP(INT(($A74-1)/12)+1,'ZC Curve'!$B$8:$B$107,'ZC Curve'!R$9:R$108,,0))^(1/12)-1</f>
        <v>0</v>
      </c>
      <c r="C74" s="502">
        <f>(1+_xlfn.XLOOKUP(INT(($A74-1)/12)+1,'ZC Curve'!$B$8:$B$107,'ZC Curve'!S$9:S$108,,0))^(1/12)-1</f>
        <v>0</v>
      </c>
      <c r="D74" s="502">
        <f>(1+_xlfn.XLOOKUP(INT(($A74-1)/12)+1,'ZC Curve'!$B$8:$B$107,'ZC Curve'!T$9:T$108,,0))^(1/12)-1</f>
        <v>0</v>
      </c>
      <c r="E74" s="773">
        <f t="shared" si="4"/>
        <v>1</v>
      </c>
      <c r="F74" s="773">
        <f t="shared" si="5"/>
        <v>1</v>
      </c>
      <c r="G74" s="774">
        <f t="shared" si="6"/>
        <v>1</v>
      </c>
      <c r="H74" s="517">
        <f>'Table 5 - Liability Cashflows'!AV80</f>
        <v>0</v>
      </c>
    </row>
    <row r="75" spans="1:8" x14ac:dyDescent="0.25">
      <c r="A75" s="43">
        <f t="shared" si="3"/>
        <v>66</v>
      </c>
      <c r="B75" s="502">
        <f>(1+_xlfn.XLOOKUP(INT(($A75-1)/12)+1,'ZC Curve'!$B$8:$B$107,'ZC Curve'!R$9:R$108,,0))^(1/12)-1</f>
        <v>0</v>
      </c>
      <c r="C75" s="502">
        <f>(1+_xlfn.XLOOKUP(INT(($A75-1)/12)+1,'ZC Curve'!$B$8:$B$107,'ZC Curve'!S$9:S$108,,0))^(1/12)-1</f>
        <v>0</v>
      </c>
      <c r="D75" s="502">
        <f>(1+_xlfn.XLOOKUP(INT(($A75-1)/12)+1,'ZC Curve'!$B$8:$B$107,'ZC Curve'!T$9:T$108,,0))^(1/12)-1</f>
        <v>0</v>
      </c>
      <c r="E75" s="773">
        <f t="shared" si="4"/>
        <v>1</v>
      </c>
      <c r="F75" s="773">
        <f t="shared" si="5"/>
        <v>1</v>
      </c>
      <c r="G75" s="774">
        <f t="shared" si="6"/>
        <v>1</v>
      </c>
      <c r="H75" s="517">
        <f>'Table 5 - Liability Cashflows'!AV81</f>
        <v>0</v>
      </c>
    </row>
    <row r="76" spans="1:8" x14ac:dyDescent="0.25">
      <c r="A76" s="43">
        <f t="shared" ref="A76:A139" si="7">A75+1</f>
        <v>67</v>
      </c>
      <c r="B76" s="502">
        <f>(1+_xlfn.XLOOKUP(INT(($A76-1)/12)+1,'ZC Curve'!$B$8:$B$107,'ZC Curve'!R$9:R$108,,0))^(1/12)-1</f>
        <v>0</v>
      </c>
      <c r="C76" s="502">
        <f>(1+_xlfn.XLOOKUP(INT(($A76-1)/12)+1,'ZC Curve'!$B$8:$B$107,'ZC Curve'!S$9:S$108,,0))^(1/12)-1</f>
        <v>0</v>
      </c>
      <c r="D76" s="502">
        <f>(1+_xlfn.XLOOKUP(INT(($A76-1)/12)+1,'ZC Curve'!$B$8:$B$107,'ZC Curve'!T$9:T$108,,0))^(1/12)-1</f>
        <v>0</v>
      </c>
      <c r="E76" s="773">
        <f t="shared" ref="E76:E139" si="8">E75/(1+B76)</f>
        <v>1</v>
      </c>
      <c r="F76" s="773">
        <f t="shared" ref="F76:F139" si="9">F75/(1+C76)</f>
        <v>1</v>
      </c>
      <c r="G76" s="774">
        <f t="shared" ref="G76:G139" si="10">G75/(1+D76)</f>
        <v>1</v>
      </c>
      <c r="H76" s="517">
        <f>'Table 5 - Liability Cashflows'!AV82</f>
        <v>0</v>
      </c>
    </row>
    <row r="77" spans="1:8" x14ac:dyDescent="0.25">
      <c r="A77" s="43">
        <f t="shared" si="7"/>
        <v>68</v>
      </c>
      <c r="B77" s="502">
        <f>(1+_xlfn.XLOOKUP(INT(($A77-1)/12)+1,'ZC Curve'!$B$8:$B$107,'ZC Curve'!R$9:R$108,,0))^(1/12)-1</f>
        <v>0</v>
      </c>
      <c r="C77" s="502">
        <f>(1+_xlfn.XLOOKUP(INT(($A77-1)/12)+1,'ZC Curve'!$B$8:$B$107,'ZC Curve'!S$9:S$108,,0))^(1/12)-1</f>
        <v>0</v>
      </c>
      <c r="D77" s="502">
        <f>(1+_xlfn.XLOOKUP(INT(($A77-1)/12)+1,'ZC Curve'!$B$8:$B$107,'ZC Curve'!T$9:T$108,,0))^(1/12)-1</f>
        <v>0</v>
      </c>
      <c r="E77" s="773">
        <f t="shared" si="8"/>
        <v>1</v>
      </c>
      <c r="F77" s="773">
        <f t="shared" si="9"/>
        <v>1</v>
      </c>
      <c r="G77" s="774">
        <f t="shared" si="10"/>
        <v>1</v>
      </c>
      <c r="H77" s="517">
        <f>'Table 5 - Liability Cashflows'!AV83</f>
        <v>0</v>
      </c>
    </row>
    <row r="78" spans="1:8" x14ac:dyDescent="0.25">
      <c r="A78" s="43">
        <f t="shared" si="7"/>
        <v>69</v>
      </c>
      <c r="B78" s="502">
        <f>(1+_xlfn.XLOOKUP(INT(($A78-1)/12)+1,'ZC Curve'!$B$8:$B$107,'ZC Curve'!R$9:R$108,,0))^(1/12)-1</f>
        <v>0</v>
      </c>
      <c r="C78" s="502">
        <f>(1+_xlfn.XLOOKUP(INT(($A78-1)/12)+1,'ZC Curve'!$B$8:$B$107,'ZC Curve'!S$9:S$108,,0))^(1/12)-1</f>
        <v>0</v>
      </c>
      <c r="D78" s="502">
        <f>(1+_xlfn.XLOOKUP(INT(($A78-1)/12)+1,'ZC Curve'!$B$8:$B$107,'ZC Curve'!T$9:T$108,,0))^(1/12)-1</f>
        <v>0</v>
      </c>
      <c r="E78" s="773">
        <f t="shared" si="8"/>
        <v>1</v>
      </c>
      <c r="F78" s="773">
        <f t="shared" si="9"/>
        <v>1</v>
      </c>
      <c r="G78" s="774">
        <f t="shared" si="10"/>
        <v>1</v>
      </c>
      <c r="H78" s="517">
        <f>'Table 5 - Liability Cashflows'!AV84</f>
        <v>0</v>
      </c>
    </row>
    <row r="79" spans="1:8" x14ac:dyDescent="0.25">
      <c r="A79" s="43">
        <f t="shared" si="7"/>
        <v>70</v>
      </c>
      <c r="B79" s="502">
        <f>(1+_xlfn.XLOOKUP(INT(($A79-1)/12)+1,'ZC Curve'!$B$8:$B$107,'ZC Curve'!R$9:R$108,,0))^(1/12)-1</f>
        <v>0</v>
      </c>
      <c r="C79" s="502">
        <f>(1+_xlfn.XLOOKUP(INT(($A79-1)/12)+1,'ZC Curve'!$B$8:$B$107,'ZC Curve'!S$9:S$108,,0))^(1/12)-1</f>
        <v>0</v>
      </c>
      <c r="D79" s="502">
        <f>(1+_xlfn.XLOOKUP(INT(($A79-1)/12)+1,'ZC Curve'!$B$8:$B$107,'ZC Curve'!T$9:T$108,,0))^(1/12)-1</f>
        <v>0</v>
      </c>
      <c r="E79" s="773">
        <f t="shared" si="8"/>
        <v>1</v>
      </c>
      <c r="F79" s="773">
        <f t="shared" si="9"/>
        <v>1</v>
      </c>
      <c r="G79" s="774">
        <f t="shared" si="10"/>
        <v>1</v>
      </c>
      <c r="H79" s="517">
        <f>'Table 5 - Liability Cashflows'!AV85</f>
        <v>0</v>
      </c>
    </row>
    <row r="80" spans="1:8" x14ac:dyDescent="0.25">
      <c r="A80" s="43">
        <f t="shared" si="7"/>
        <v>71</v>
      </c>
      <c r="B80" s="502">
        <f>(1+_xlfn.XLOOKUP(INT(($A80-1)/12)+1,'ZC Curve'!$B$8:$B$107,'ZC Curve'!R$9:R$108,,0))^(1/12)-1</f>
        <v>0</v>
      </c>
      <c r="C80" s="502">
        <f>(1+_xlfn.XLOOKUP(INT(($A80-1)/12)+1,'ZC Curve'!$B$8:$B$107,'ZC Curve'!S$9:S$108,,0))^(1/12)-1</f>
        <v>0</v>
      </c>
      <c r="D80" s="502">
        <f>(1+_xlfn.XLOOKUP(INT(($A80-1)/12)+1,'ZC Curve'!$B$8:$B$107,'ZC Curve'!T$9:T$108,,0))^(1/12)-1</f>
        <v>0</v>
      </c>
      <c r="E80" s="773">
        <f t="shared" si="8"/>
        <v>1</v>
      </c>
      <c r="F80" s="773">
        <f t="shared" si="9"/>
        <v>1</v>
      </c>
      <c r="G80" s="774">
        <f t="shared" si="10"/>
        <v>1</v>
      </c>
      <c r="H80" s="517">
        <f>'Table 5 - Liability Cashflows'!AV86</f>
        <v>0</v>
      </c>
    </row>
    <row r="81" spans="1:8" x14ac:dyDescent="0.25">
      <c r="A81" s="43">
        <f t="shared" si="7"/>
        <v>72</v>
      </c>
      <c r="B81" s="502">
        <f>(1+_xlfn.XLOOKUP(INT(($A81-1)/12)+1,'ZC Curve'!$B$8:$B$107,'ZC Curve'!R$9:R$108,,0))^(1/12)-1</f>
        <v>0</v>
      </c>
      <c r="C81" s="502">
        <f>(1+_xlfn.XLOOKUP(INT(($A81-1)/12)+1,'ZC Curve'!$B$8:$B$107,'ZC Curve'!S$9:S$108,,0))^(1/12)-1</f>
        <v>0</v>
      </c>
      <c r="D81" s="502">
        <f>(1+_xlfn.XLOOKUP(INT(($A81-1)/12)+1,'ZC Curve'!$B$8:$B$107,'ZC Curve'!T$9:T$108,,0))^(1/12)-1</f>
        <v>0</v>
      </c>
      <c r="E81" s="773">
        <f t="shared" si="8"/>
        <v>1</v>
      </c>
      <c r="F81" s="773">
        <f t="shared" si="9"/>
        <v>1</v>
      </c>
      <c r="G81" s="774">
        <f t="shared" si="10"/>
        <v>1</v>
      </c>
      <c r="H81" s="517">
        <f>'Table 5 - Liability Cashflows'!AV87</f>
        <v>0</v>
      </c>
    </row>
    <row r="82" spans="1:8" x14ac:dyDescent="0.25">
      <c r="A82" s="43">
        <f t="shared" si="7"/>
        <v>73</v>
      </c>
      <c r="B82" s="502">
        <f>(1+_xlfn.XLOOKUP(INT(($A82-1)/12)+1,'ZC Curve'!$B$8:$B$107,'ZC Curve'!R$9:R$108,,0))^(1/12)-1</f>
        <v>0</v>
      </c>
      <c r="C82" s="502">
        <f>(1+_xlfn.XLOOKUP(INT(($A82-1)/12)+1,'ZC Curve'!$B$8:$B$107,'ZC Curve'!S$9:S$108,,0))^(1/12)-1</f>
        <v>0</v>
      </c>
      <c r="D82" s="502">
        <f>(1+_xlfn.XLOOKUP(INT(($A82-1)/12)+1,'ZC Curve'!$B$8:$B$107,'ZC Curve'!T$9:T$108,,0))^(1/12)-1</f>
        <v>0</v>
      </c>
      <c r="E82" s="773">
        <f t="shared" si="8"/>
        <v>1</v>
      </c>
      <c r="F82" s="773">
        <f t="shared" si="9"/>
        <v>1</v>
      </c>
      <c r="G82" s="774">
        <f t="shared" si="10"/>
        <v>1</v>
      </c>
      <c r="H82" s="517">
        <f>'Table 5 - Liability Cashflows'!AV88</f>
        <v>0</v>
      </c>
    </row>
    <row r="83" spans="1:8" x14ac:dyDescent="0.25">
      <c r="A83" s="43">
        <f t="shared" si="7"/>
        <v>74</v>
      </c>
      <c r="B83" s="502">
        <f>(1+_xlfn.XLOOKUP(INT(($A83-1)/12)+1,'ZC Curve'!$B$8:$B$107,'ZC Curve'!R$9:R$108,,0))^(1/12)-1</f>
        <v>0</v>
      </c>
      <c r="C83" s="502">
        <f>(1+_xlfn.XLOOKUP(INT(($A83-1)/12)+1,'ZC Curve'!$B$8:$B$107,'ZC Curve'!S$9:S$108,,0))^(1/12)-1</f>
        <v>0</v>
      </c>
      <c r="D83" s="502">
        <f>(1+_xlfn.XLOOKUP(INT(($A83-1)/12)+1,'ZC Curve'!$B$8:$B$107,'ZC Curve'!T$9:T$108,,0))^(1/12)-1</f>
        <v>0</v>
      </c>
      <c r="E83" s="773">
        <f t="shared" si="8"/>
        <v>1</v>
      </c>
      <c r="F83" s="773">
        <f t="shared" si="9"/>
        <v>1</v>
      </c>
      <c r="G83" s="774">
        <f t="shared" si="10"/>
        <v>1</v>
      </c>
      <c r="H83" s="517">
        <f>'Table 5 - Liability Cashflows'!AV89</f>
        <v>0</v>
      </c>
    </row>
    <row r="84" spans="1:8" x14ac:dyDescent="0.25">
      <c r="A84" s="43">
        <f t="shared" si="7"/>
        <v>75</v>
      </c>
      <c r="B84" s="502">
        <f>(1+_xlfn.XLOOKUP(INT(($A84-1)/12)+1,'ZC Curve'!$B$8:$B$107,'ZC Curve'!R$9:R$108,,0))^(1/12)-1</f>
        <v>0</v>
      </c>
      <c r="C84" s="502">
        <f>(1+_xlfn.XLOOKUP(INT(($A84-1)/12)+1,'ZC Curve'!$B$8:$B$107,'ZC Curve'!S$9:S$108,,0))^(1/12)-1</f>
        <v>0</v>
      </c>
      <c r="D84" s="502">
        <f>(1+_xlfn.XLOOKUP(INT(($A84-1)/12)+1,'ZC Curve'!$B$8:$B$107,'ZC Curve'!T$9:T$108,,0))^(1/12)-1</f>
        <v>0</v>
      </c>
      <c r="E84" s="773">
        <f t="shared" si="8"/>
        <v>1</v>
      </c>
      <c r="F84" s="773">
        <f t="shared" si="9"/>
        <v>1</v>
      </c>
      <c r="G84" s="774">
        <f t="shared" si="10"/>
        <v>1</v>
      </c>
      <c r="H84" s="517">
        <f>'Table 5 - Liability Cashflows'!AV90</f>
        <v>0</v>
      </c>
    </row>
    <row r="85" spans="1:8" x14ac:dyDescent="0.25">
      <c r="A85" s="43">
        <f t="shared" si="7"/>
        <v>76</v>
      </c>
      <c r="B85" s="502">
        <f>(1+_xlfn.XLOOKUP(INT(($A85-1)/12)+1,'ZC Curve'!$B$8:$B$107,'ZC Curve'!R$9:R$108,,0))^(1/12)-1</f>
        <v>0</v>
      </c>
      <c r="C85" s="502">
        <f>(1+_xlfn.XLOOKUP(INT(($A85-1)/12)+1,'ZC Curve'!$B$8:$B$107,'ZC Curve'!S$9:S$108,,0))^(1/12)-1</f>
        <v>0</v>
      </c>
      <c r="D85" s="502">
        <f>(1+_xlfn.XLOOKUP(INT(($A85-1)/12)+1,'ZC Curve'!$B$8:$B$107,'ZC Curve'!T$9:T$108,,0))^(1/12)-1</f>
        <v>0</v>
      </c>
      <c r="E85" s="773">
        <f t="shared" si="8"/>
        <v>1</v>
      </c>
      <c r="F85" s="773">
        <f t="shared" si="9"/>
        <v>1</v>
      </c>
      <c r="G85" s="774">
        <f t="shared" si="10"/>
        <v>1</v>
      </c>
      <c r="H85" s="517">
        <f>'Table 5 - Liability Cashflows'!AV91</f>
        <v>0</v>
      </c>
    </row>
    <row r="86" spans="1:8" x14ac:dyDescent="0.25">
      <c r="A86" s="43">
        <f t="shared" si="7"/>
        <v>77</v>
      </c>
      <c r="B86" s="502">
        <f>(1+_xlfn.XLOOKUP(INT(($A86-1)/12)+1,'ZC Curve'!$B$8:$B$107,'ZC Curve'!R$9:R$108,,0))^(1/12)-1</f>
        <v>0</v>
      </c>
      <c r="C86" s="502">
        <f>(1+_xlfn.XLOOKUP(INT(($A86-1)/12)+1,'ZC Curve'!$B$8:$B$107,'ZC Curve'!S$9:S$108,,0))^(1/12)-1</f>
        <v>0</v>
      </c>
      <c r="D86" s="502">
        <f>(1+_xlfn.XLOOKUP(INT(($A86-1)/12)+1,'ZC Curve'!$B$8:$B$107,'ZC Curve'!T$9:T$108,,0))^(1/12)-1</f>
        <v>0</v>
      </c>
      <c r="E86" s="773">
        <f t="shared" si="8"/>
        <v>1</v>
      </c>
      <c r="F86" s="773">
        <f t="shared" si="9"/>
        <v>1</v>
      </c>
      <c r="G86" s="774">
        <f t="shared" si="10"/>
        <v>1</v>
      </c>
      <c r="H86" s="517">
        <f>'Table 5 - Liability Cashflows'!AV92</f>
        <v>0</v>
      </c>
    </row>
    <row r="87" spans="1:8" x14ac:dyDescent="0.25">
      <c r="A87" s="43">
        <f t="shared" si="7"/>
        <v>78</v>
      </c>
      <c r="B87" s="502">
        <f>(1+_xlfn.XLOOKUP(INT(($A87-1)/12)+1,'ZC Curve'!$B$8:$B$107,'ZC Curve'!R$9:R$108,,0))^(1/12)-1</f>
        <v>0</v>
      </c>
      <c r="C87" s="502">
        <f>(1+_xlfn.XLOOKUP(INT(($A87-1)/12)+1,'ZC Curve'!$B$8:$B$107,'ZC Curve'!S$9:S$108,,0))^(1/12)-1</f>
        <v>0</v>
      </c>
      <c r="D87" s="502">
        <f>(1+_xlfn.XLOOKUP(INT(($A87-1)/12)+1,'ZC Curve'!$B$8:$B$107,'ZC Curve'!T$9:T$108,,0))^(1/12)-1</f>
        <v>0</v>
      </c>
      <c r="E87" s="773">
        <f t="shared" si="8"/>
        <v>1</v>
      </c>
      <c r="F87" s="773">
        <f t="shared" si="9"/>
        <v>1</v>
      </c>
      <c r="G87" s="774">
        <f t="shared" si="10"/>
        <v>1</v>
      </c>
      <c r="H87" s="517">
        <f>'Table 5 - Liability Cashflows'!AV93</f>
        <v>0</v>
      </c>
    </row>
    <row r="88" spans="1:8" x14ac:dyDescent="0.25">
      <c r="A88" s="43">
        <f t="shared" si="7"/>
        <v>79</v>
      </c>
      <c r="B88" s="502">
        <f>(1+_xlfn.XLOOKUP(INT(($A88-1)/12)+1,'ZC Curve'!$B$8:$B$107,'ZC Curve'!R$9:R$108,,0))^(1/12)-1</f>
        <v>0</v>
      </c>
      <c r="C88" s="502">
        <f>(1+_xlfn.XLOOKUP(INT(($A88-1)/12)+1,'ZC Curve'!$B$8:$B$107,'ZC Curve'!S$9:S$108,,0))^(1/12)-1</f>
        <v>0</v>
      </c>
      <c r="D88" s="502">
        <f>(1+_xlfn.XLOOKUP(INT(($A88-1)/12)+1,'ZC Curve'!$B$8:$B$107,'ZC Curve'!T$9:T$108,,0))^(1/12)-1</f>
        <v>0</v>
      </c>
      <c r="E88" s="773">
        <f t="shared" si="8"/>
        <v>1</v>
      </c>
      <c r="F88" s="773">
        <f t="shared" si="9"/>
        <v>1</v>
      </c>
      <c r="G88" s="774">
        <f t="shared" si="10"/>
        <v>1</v>
      </c>
      <c r="H88" s="517">
        <f>'Table 5 - Liability Cashflows'!AV94</f>
        <v>0</v>
      </c>
    </row>
    <row r="89" spans="1:8" x14ac:dyDescent="0.25">
      <c r="A89" s="43">
        <f t="shared" si="7"/>
        <v>80</v>
      </c>
      <c r="B89" s="502">
        <f>(1+_xlfn.XLOOKUP(INT(($A89-1)/12)+1,'ZC Curve'!$B$8:$B$107,'ZC Curve'!R$9:R$108,,0))^(1/12)-1</f>
        <v>0</v>
      </c>
      <c r="C89" s="502">
        <f>(1+_xlfn.XLOOKUP(INT(($A89-1)/12)+1,'ZC Curve'!$B$8:$B$107,'ZC Curve'!S$9:S$108,,0))^(1/12)-1</f>
        <v>0</v>
      </c>
      <c r="D89" s="502">
        <f>(1+_xlfn.XLOOKUP(INT(($A89-1)/12)+1,'ZC Curve'!$B$8:$B$107,'ZC Curve'!T$9:T$108,,0))^(1/12)-1</f>
        <v>0</v>
      </c>
      <c r="E89" s="773">
        <f t="shared" si="8"/>
        <v>1</v>
      </c>
      <c r="F89" s="773">
        <f t="shared" si="9"/>
        <v>1</v>
      </c>
      <c r="G89" s="774">
        <f t="shared" si="10"/>
        <v>1</v>
      </c>
      <c r="H89" s="517">
        <f>'Table 5 - Liability Cashflows'!AV95</f>
        <v>0</v>
      </c>
    </row>
    <row r="90" spans="1:8" x14ac:dyDescent="0.25">
      <c r="A90" s="43">
        <f t="shared" si="7"/>
        <v>81</v>
      </c>
      <c r="B90" s="502">
        <f>(1+_xlfn.XLOOKUP(INT(($A90-1)/12)+1,'ZC Curve'!$B$8:$B$107,'ZC Curve'!R$9:R$108,,0))^(1/12)-1</f>
        <v>0</v>
      </c>
      <c r="C90" s="502">
        <f>(1+_xlfn.XLOOKUP(INT(($A90-1)/12)+1,'ZC Curve'!$B$8:$B$107,'ZC Curve'!S$9:S$108,,0))^(1/12)-1</f>
        <v>0</v>
      </c>
      <c r="D90" s="502">
        <f>(1+_xlfn.XLOOKUP(INT(($A90-1)/12)+1,'ZC Curve'!$B$8:$B$107,'ZC Curve'!T$9:T$108,,0))^(1/12)-1</f>
        <v>0</v>
      </c>
      <c r="E90" s="773">
        <f t="shared" si="8"/>
        <v>1</v>
      </c>
      <c r="F90" s="773">
        <f t="shared" si="9"/>
        <v>1</v>
      </c>
      <c r="G90" s="774">
        <f t="shared" si="10"/>
        <v>1</v>
      </c>
      <c r="H90" s="517">
        <f>'Table 5 - Liability Cashflows'!AV96</f>
        <v>0</v>
      </c>
    </row>
    <row r="91" spans="1:8" x14ac:dyDescent="0.25">
      <c r="A91" s="43">
        <f t="shared" si="7"/>
        <v>82</v>
      </c>
      <c r="B91" s="502">
        <f>(1+_xlfn.XLOOKUP(INT(($A91-1)/12)+1,'ZC Curve'!$B$8:$B$107,'ZC Curve'!R$9:R$108,,0))^(1/12)-1</f>
        <v>0</v>
      </c>
      <c r="C91" s="502">
        <f>(1+_xlfn.XLOOKUP(INT(($A91-1)/12)+1,'ZC Curve'!$B$8:$B$107,'ZC Curve'!S$9:S$108,,0))^(1/12)-1</f>
        <v>0</v>
      </c>
      <c r="D91" s="502">
        <f>(1+_xlfn.XLOOKUP(INT(($A91-1)/12)+1,'ZC Curve'!$B$8:$B$107,'ZC Curve'!T$9:T$108,,0))^(1/12)-1</f>
        <v>0</v>
      </c>
      <c r="E91" s="773">
        <f t="shared" si="8"/>
        <v>1</v>
      </c>
      <c r="F91" s="773">
        <f t="shared" si="9"/>
        <v>1</v>
      </c>
      <c r="G91" s="774">
        <f t="shared" si="10"/>
        <v>1</v>
      </c>
      <c r="H91" s="517">
        <f>'Table 5 - Liability Cashflows'!AV97</f>
        <v>0</v>
      </c>
    </row>
    <row r="92" spans="1:8" x14ac:dyDescent="0.25">
      <c r="A92" s="43">
        <f t="shared" si="7"/>
        <v>83</v>
      </c>
      <c r="B92" s="502">
        <f>(1+_xlfn.XLOOKUP(INT(($A92-1)/12)+1,'ZC Curve'!$B$8:$B$107,'ZC Curve'!R$9:R$108,,0))^(1/12)-1</f>
        <v>0</v>
      </c>
      <c r="C92" s="502">
        <f>(1+_xlfn.XLOOKUP(INT(($A92-1)/12)+1,'ZC Curve'!$B$8:$B$107,'ZC Curve'!S$9:S$108,,0))^(1/12)-1</f>
        <v>0</v>
      </c>
      <c r="D92" s="502">
        <f>(1+_xlfn.XLOOKUP(INT(($A92-1)/12)+1,'ZC Curve'!$B$8:$B$107,'ZC Curve'!T$9:T$108,,0))^(1/12)-1</f>
        <v>0</v>
      </c>
      <c r="E92" s="773">
        <f t="shared" si="8"/>
        <v>1</v>
      </c>
      <c r="F92" s="773">
        <f t="shared" si="9"/>
        <v>1</v>
      </c>
      <c r="G92" s="774">
        <f t="shared" si="10"/>
        <v>1</v>
      </c>
      <c r="H92" s="517">
        <f>'Table 5 - Liability Cashflows'!AV98</f>
        <v>0</v>
      </c>
    </row>
    <row r="93" spans="1:8" x14ac:dyDescent="0.25">
      <c r="A93" s="43">
        <f t="shared" si="7"/>
        <v>84</v>
      </c>
      <c r="B93" s="502">
        <f>(1+_xlfn.XLOOKUP(INT(($A93-1)/12)+1,'ZC Curve'!$B$8:$B$107,'ZC Curve'!R$9:R$108,,0))^(1/12)-1</f>
        <v>0</v>
      </c>
      <c r="C93" s="502">
        <f>(1+_xlfn.XLOOKUP(INT(($A93-1)/12)+1,'ZC Curve'!$B$8:$B$107,'ZC Curve'!S$9:S$108,,0))^(1/12)-1</f>
        <v>0</v>
      </c>
      <c r="D93" s="502">
        <f>(1+_xlfn.XLOOKUP(INT(($A93-1)/12)+1,'ZC Curve'!$B$8:$B$107,'ZC Curve'!T$9:T$108,,0))^(1/12)-1</f>
        <v>0</v>
      </c>
      <c r="E93" s="773">
        <f t="shared" si="8"/>
        <v>1</v>
      </c>
      <c r="F93" s="773">
        <f t="shared" si="9"/>
        <v>1</v>
      </c>
      <c r="G93" s="774">
        <f t="shared" si="10"/>
        <v>1</v>
      </c>
      <c r="H93" s="517">
        <f>'Table 5 - Liability Cashflows'!AV99</f>
        <v>0</v>
      </c>
    </row>
    <row r="94" spans="1:8" x14ac:dyDescent="0.25">
      <c r="A94" s="43">
        <f t="shared" si="7"/>
        <v>85</v>
      </c>
      <c r="B94" s="502">
        <f>(1+_xlfn.XLOOKUP(INT(($A94-1)/12)+1,'ZC Curve'!$B$8:$B$107,'ZC Curve'!R$9:R$108,,0))^(1/12)-1</f>
        <v>0</v>
      </c>
      <c r="C94" s="502">
        <f>(1+_xlfn.XLOOKUP(INT(($A94-1)/12)+1,'ZC Curve'!$B$8:$B$107,'ZC Curve'!S$9:S$108,,0))^(1/12)-1</f>
        <v>0</v>
      </c>
      <c r="D94" s="502">
        <f>(1+_xlfn.XLOOKUP(INT(($A94-1)/12)+1,'ZC Curve'!$B$8:$B$107,'ZC Curve'!T$9:T$108,,0))^(1/12)-1</f>
        <v>0</v>
      </c>
      <c r="E94" s="773">
        <f t="shared" si="8"/>
        <v>1</v>
      </c>
      <c r="F94" s="773">
        <f t="shared" si="9"/>
        <v>1</v>
      </c>
      <c r="G94" s="774">
        <f t="shared" si="10"/>
        <v>1</v>
      </c>
      <c r="H94" s="517">
        <f>'Table 5 - Liability Cashflows'!AV100</f>
        <v>0</v>
      </c>
    </row>
    <row r="95" spans="1:8" x14ac:dyDescent="0.25">
      <c r="A95" s="43">
        <f t="shared" si="7"/>
        <v>86</v>
      </c>
      <c r="B95" s="502">
        <f>(1+_xlfn.XLOOKUP(INT(($A95-1)/12)+1,'ZC Curve'!$B$8:$B$107,'ZC Curve'!R$9:R$108,,0))^(1/12)-1</f>
        <v>0</v>
      </c>
      <c r="C95" s="502">
        <f>(1+_xlfn.XLOOKUP(INT(($A95-1)/12)+1,'ZC Curve'!$B$8:$B$107,'ZC Curve'!S$9:S$108,,0))^(1/12)-1</f>
        <v>0</v>
      </c>
      <c r="D95" s="502">
        <f>(1+_xlfn.XLOOKUP(INT(($A95-1)/12)+1,'ZC Curve'!$B$8:$B$107,'ZC Curve'!T$9:T$108,,0))^(1/12)-1</f>
        <v>0</v>
      </c>
      <c r="E95" s="773">
        <f t="shared" si="8"/>
        <v>1</v>
      </c>
      <c r="F95" s="773">
        <f t="shared" si="9"/>
        <v>1</v>
      </c>
      <c r="G95" s="774">
        <f t="shared" si="10"/>
        <v>1</v>
      </c>
      <c r="H95" s="517">
        <f>'Table 5 - Liability Cashflows'!AV101</f>
        <v>0</v>
      </c>
    </row>
    <row r="96" spans="1:8" x14ac:dyDescent="0.25">
      <c r="A96" s="43">
        <f t="shared" si="7"/>
        <v>87</v>
      </c>
      <c r="B96" s="502">
        <f>(1+_xlfn.XLOOKUP(INT(($A96-1)/12)+1,'ZC Curve'!$B$8:$B$107,'ZC Curve'!R$9:R$108,,0))^(1/12)-1</f>
        <v>0</v>
      </c>
      <c r="C96" s="502">
        <f>(1+_xlfn.XLOOKUP(INT(($A96-1)/12)+1,'ZC Curve'!$B$8:$B$107,'ZC Curve'!S$9:S$108,,0))^(1/12)-1</f>
        <v>0</v>
      </c>
      <c r="D96" s="502">
        <f>(1+_xlfn.XLOOKUP(INT(($A96-1)/12)+1,'ZC Curve'!$B$8:$B$107,'ZC Curve'!T$9:T$108,,0))^(1/12)-1</f>
        <v>0</v>
      </c>
      <c r="E96" s="773">
        <f t="shared" si="8"/>
        <v>1</v>
      </c>
      <c r="F96" s="773">
        <f t="shared" si="9"/>
        <v>1</v>
      </c>
      <c r="G96" s="774">
        <f t="shared" si="10"/>
        <v>1</v>
      </c>
      <c r="H96" s="517">
        <f>'Table 5 - Liability Cashflows'!AV102</f>
        <v>0</v>
      </c>
    </row>
    <row r="97" spans="1:8" x14ac:dyDescent="0.25">
      <c r="A97" s="43">
        <f t="shared" si="7"/>
        <v>88</v>
      </c>
      <c r="B97" s="502">
        <f>(1+_xlfn.XLOOKUP(INT(($A97-1)/12)+1,'ZC Curve'!$B$8:$B$107,'ZC Curve'!R$9:R$108,,0))^(1/12)-1</f>
        <v>0</v>
      </c>
      <c r="C97" s="502">
        <f>(1+_xlfn.XLOOKUP(INT(($A97-1)/12)+1,'ZC Curve'!$B$8:$B$107,'ZC Curve'!S$9:S$108,,0))^(1/12)-1</f>
        <v>0</v>
      </c>
      <c r="D97" s="502">
        <f>(1+_xlfn.XLOOKUP(INT(($A97-1)/12)+1,'ZC Curve'!$B$8:$B$107,'ZC Curve'!T$9:T$108,,0))^(1/12)-1</f>
        <v>0</v>
      </c>
      <c r="E97" s="773">
        <f t="shared" si="8"/>
        <v>1</v>
      </c>
      <c r="F97" s="773">
        <f t="shared" si="9"/>
        <v>1</v>
      </c>
      <c r="G97" s="774">
        <f t="shared" si="10"/>
        <v>1</v>
      </c>
      <c r="H97" s="517">
        <f>'Table 5 - Liability Cashflows'!AV103</f>
        <v>0</v>
      </c>
    </row>
    <row r="98" spans="1:8" x14ac:dyDescent="0.25">
      <c r="A98" s="43">
        <f t="shared" si="7"/>
        <v>89</v>
      </c>
      <c r="B98" s="502">
        <f>(1+_xlfn.XLOOKUP(INT(($A98-1)/12)+1,'ZC Curve'!$B$8:$B$107,'ZC Curve'!R$9:R$108,,0))^(1/12)-1</f>
        <v>0</v>
      </c>
      <c r="C98" s="502">
        <f>(1+_xlfn.XLOOKUP(INT(($A98-1)/12)+1,'ZC Curve'!$B$8:$B$107,'ZC Curve'!S$9:S$108,,0))^(1/12)-1</f>
        <v>0</v>
      </c>
      <c r="D98" s="502">
        <f>(1+_xlfn.XLOOKUP(INT(($A98-1)/12)+1,'ZC Curve'!$B$8:$B$107,'ZC Curve'!T$9:T$108,,0))^(1/12)-1</f>
        <v>0</v>
      </c>
      <c r="E98" s="773">
        <f t="shared" si="8"/>
        <v>1</v>
      </c>
      <c r="F98" s="773">
        <f t="shared" si="9"/>
        <v>1</v>
      </c>
      <c r="G98" s="774">
        <f t="shared" si="10"/>
        <v>1</v>
      </c>
      <c r="H98" s="517">
        <f>'Table 5 - Liability Cashflows'!AV104</f>
        <v>0</v>
      </c>
    </row>
    <row r="99" spans="1:8" x14ac:dyDescent="0.25">
      <c r="A99" s="43">
        <f t="shared" si="7"/>
        <v>90</v>
      </c>
      <c r="B99" s="502">
        <f>(1+_xlfn.XLOOKUP(INT(($A99-1)/12)+1,'ZC Curve'!$B$8:$B$107,'ZC Curve'!R$9:R$108,,0))^(1/12)-1</f>
        <v>0</v>
      </c>
      <c r="C99" s="502">
        <f>(1+_xlfn.XLOOKUP(INT(($A99-1)/12)+1,'ZC Curve'!$B$8:$B$107,'ZC Curve'!S$9:S$108,,0))^(1/12)-1</f>
        <v>0</v>
      </c>
      <c r="D99" s="502">
        <f>(1+_xlfn.XLOOKUP(INT(($A99-1)/12)+1,'ZC Curve'!$B$8:$B$107,'ZC Curve'!T$9:T$108,,0))^(1/12)-1</f>
        <v>0</v>
      </c>
      <c r="E99" s="773">
        <f t="shared" si="8"/>
        <v>1</v>
      </c>
      <c r="F99" s="773">
        <f t="shared" si="9"/>
        <v>1</v>
      </c>
      <c r="G99" s="774">
        <f t="shared" si="10"/>
        <v>1</v>
      </c>
      <c r="H99" s="517">
        <f>'Table 5 - Liability Cashflows'!AV105</f>
        <v>0</v>
      </c>
    </row>
    <row r="100" spans="1:8" x14ac:dyDescent="0.25">
      <c r="A100" s="43">
        <f t="shared" si="7"/>
        <v>91</v>
      </c>
      <c r="B100" s="502">
        <f>(1+_xlfn.XLOOKUP(INT(($A100-1)/12)+1,'ZC Curve'!$B$8:$B$107,'ZC Curve'!R$9:R$108,,0))^(1/12)-1</f>
        <v>0</v>
      </c>
      <c r="C100" s="502">
        <f>(1+_xlfn.XLOOKUP(INT(($A100-1)/12)+1,'ZC Curve'!$B$8:$B$107,'ZC Curve'!S$9:S$108,,0))^(1/12)-1</f>
        <v>0</v>
      </c>
      <c r="D100" s="502">
        <f>(1+_xlfn.XLOOKUP(INT(($A100-1)/12)+1,'ZC Curve'!$B$8:$B$107,'ZC Curve'!T$9:T$108,,0))^(1/12)-1</f>
        <v>0</v>
      </c>
      <c r="E100" s="773">
        <f t="shared" si="8"/>
        <v>1</v>
      </c>
      <c r="F100" s="773">
        <f t="shared" si="9"/>
        <v>1</v>
      </c>
      <c r="G100" s="774">
        <f t="shared" si="10"/>
        <v>1</v>
      </c>
      <c r="H100" s="517">
        <f>'Table 5 - Liability Cashflows'!AV106</f>
        <v>0</v>
      </c>
    </row>
    <row r="101" spans="1:8" x14ac:dyDescent="0.25">
      <c r="A101" s="43">
        <f t="shared" si="7"/>
        <v>92</v>
      </c>
      <c r="B101" s="502">
        <f>(1+_xlfn.XLOOKUP(INT(($A101-1)/12)+1,'ZC Curve'!$B$8:$B$107,'ZC Curve'!R$9:R$108,,0))^(1/12)-1</f>
        <v>0</v>
      </c>
      <c r="C101" s="502">
        <f>(1+_xlfn.XLOOKUP(INT(($A101-1)/12)+1,'ZC Curve'!$B$8:$B$107,'ZC Curve'!S$9:S$108,,0))^(1/12)-1</f>
        <v>0</v>
      </c>
      <c r="D101" s="502">
        <f>(1+_xlfn.XLOOKUP(INT(($A101-1)/12)+1,'ZC Curve'!$B$8:$B$107,'ZC Curve'!T$9:T$108,,0))^(1/12)-1</f>
        <v>0</v>
      </c>
      <c r="E101" s="773">
        <f t="shared" si="8"/>
        <v>1</v>
      </c>
      <c r="F101" s="773">
        <f t="shared" si="9"/>
        <v>1</v>
      </c>
      <c r="G101" s="774">
        <f t="shared" si="10"/>
        <v>1</v>
      </c>
      <c r="H101" s="517">
        <f>'Table 5 - Liability Cashflows'!AV107</f>
        <v>0</v>
      </c>
    </row>
    <row r="102" spans="1:8" x14ac:dyDescent="0.25">
      <c r="A102" s="43">
        <f t="shared" si="7"/>
        <v>93</v>
      </c>
      <c r="B102" s="502">
        <f>(1+_xlfn.XLOOKUP(INT(($A102-1)/12)+1,'ZC Curve'!$B$8:$B$107,'ZC Curve'!R$9:R$108,,0))^(1/12)-1</f>
        <v>0</v>
      </c>
      <c r="C102" s="502">
        <f>(1+_xlfn.XLOOKUP(INT(($A102-1)/12)+1,'ZC Curve'!$B$8:$B$107,'ZC Curve'!S$9:S$108,,0))^(1/12)-1</f>
        <v>0</v>
      </c>
      <c r="D102" s="502">
        <f>(1+_xlfn.XLOOKUP(INT(($A102-1)/12)+1,'ZC Curve'!$B$8:$B$107,'ZC Curve'!T$9:T$108,,0))^(1/12)-1</f>
        <v>0</v>
      </c>
      <c r="E102" s="773">
        <f t="shared" si="8"/>
        <v>1</v>
      </c>
      <c r="F102" s="773">
        <f t="shared" si="9"/>
        <v>1</v>
      </c>
      <c r="G102" s="774">
        <f t="shared" si="10"/>
        <v>1</v>
      </c>
      <c r="H102" s="517">
        <f>'Table 5 - Liability Cashflows'!AV108</f>
        <v>0</v>
      </c>
    </row>
    <row r="103" spans="1:8" x14ac:dyDescent="0.25">
      <c r="A103" s="43">
        <f t="shared" si="7"/>
        <v>94</v>
      </c>
      <c r="B103" s="502">
        <f>(1+_xlfn.XLOOKUP(INT(($A103-1)/12)+1,'ZC Curve'!$B$8:$B$107,'ZC Curve'!R$9:R$108,,0))^(1/12)-1</f>
        <v>0</v>
      </c>
      <c r="C103" s="502">
        <f>(1+_xlfn.XLOOKUP(INT(($A103-1)/12)+1,'ZC Curve'!$B$8:$B$107,'ZC Curve'!S$9:S$108,,0))^(1/12)-1</f>
        <v>0</v>
      </c>
      <c r="D103" s="502">
        <f>(1+_xlfn.XLOOKUP(INT(($A103-1)/12)+1,'ZC Curve'!$B$8:$B$107,'ZC Curve'!T$9:T$108,,0))^(1/12)-1</f>
        <v>0</v>
      </c>
      <c r="E103" s="773">
        <f t="shared" si="8"/>
        <v>1</v>
      </c>
      <c r="F103" s="773">
        <f t="shared" si="9"/>
        <v>1</v>
      </c>
      <c r="G103" s="774">
        <f t="shared" si="10"/>
        <v>1</v>
      </c>
      <c r="H103" s="517">
        <f>'Table 5 - Liability Cashflows'!AV109</f>
        <v>0</v>
      </c>
    </row>
    <row r="104" spans="1:8" x14ac:dyDescent="0.25">
      <c r="A104" s="43">
        <f t="shared" si="7"/>
        <v>95</v>
      </c>
      <c r="B104" s="502">
        <f>(1+_xlfn.XLOOKUP(INT(($A104-1)/12)+1,'ZC Curve'!$B$8:$B$107,'ZC Curve'!R$9:R$108,,0))^(1/12)-1</f>
        <v>0</v>
      </c>
      <c r="C104" s="502">
        <f>(1+_xlfn.XLOOKUP(INT(($A104-1)/12)+1,'ZC Curve'!$B$8:$B$107,'ZC Curve'!S$9:S$108,,0))^(1/12)-1</f>
        <v>0</v>
      </c>
      <c r="D104" s="502">
        <f>(1+_xlfn.XLOOKUP(INT(($A104-1)/12)+1,'ZC Curve'!$B$8:$B$107,'ZC Curve'!T$9:T$108,,0))^(1/12)-1</f>
        <v>0</v>
      </c>
      <c r="E104" s="773">
        <f t="shared" si="8"/>
        <v>1</v>
      </c>
      <c r="F104" s="773">
        <f t="shared" si="9"/>
        <v>1</v>
      </c>
      <c r="G104" s="774">
        <f t="shared" si="10"/>
        <v>1</v>
      </c>
      <c r="H104" s="517">
        <f>'Table 5 - Liability Cashflows'!AV110</f>
        <v>0</v>
      </c>
    </row>
    <row r="105" spans="1:8" x14ac:dyDescent="0.25">
      <c r="A105" s="43">
        <f t="shared" si="7"/>
        <v>96</v>
      </c>
      <c r="B105" s="502">
        <f>(1+_xlfn.XLOOKUP(INT(($A105-1)/12)+1,'ZC Curve'!$B$8:$B$107,'ZC Curve'!R$9:R$108,,0))^(1/12)-1</f>
        <v>0</v>
      </c>
      <c r="C105" s="502">
        <f>(1+_xlfn.XLOOKUP(INT(($A105-1)/12)+1,'ZC Curve'!$B$8:$B$107,'ZC Curve'!S$9:S$108,,0))^(1/12)-1</f>
        <v>0</v>
      </c>
      <c r="D105" s="502">
        <f>(1+_xlfn.XLOOKUP(INT(($A105-1)/12)+1,'ZC Curve'!$B$8:$B$107,'ZC Curve'!T$9:T$108,,0))^(1/12)-1</f>
        <v>0</v>
      </c>
      <c r="E105" s="773">
        <f t="shared" si="8"/>
        <v>1</v>
      </c>
      <c r="F105" s="773">
        <f t="shared" si="9"/>
        <v>1</v>
      </c>
      <c r="G105" s="774">
        <f t="shared" si="10"/>
        <v>1</v>
      </c>
      <c r="H105" s="517">
        <f>'Table 5 - Liability Cashflows'!AV111</f>
        <v>0</v>
      </c>
    </row>
    <row r="106" spans="1:8" x14ac:dyDescent="0.25">
      <c r="A106" s="43">
        <f t="shared" si="7"/>
        <v>97</v>
      </c>
      <c r="B106" s="502">
        <f>(1+_xlfn.XLOOKUP(INT(($A106-1)/12)+1,'ZC Curve'!$B$8:$B$107,'ZC Curve'!R$9:R$108,,0))^(1/12)-1</f>
        <v>0</v>
      </c>
      <c r="C106" s="502">
        <f>(1+_xlfn.XLOOKUP(INT(($A106-1)/12)+1,'ZC Curve'!$B$8:$B$107,'ZC Curve'!S$9:S$108,,0))^(1/12)-1</f>
        <v>0</v>
      </c>
      <c r="D106" s="502">
        <f>(1+_xlfn.XLOOKUP(INT(($A106-1)/12)+1,'ZC Curve'!$B$8:$B$107,'ZC Curve'!T$9:T$108,,0))^(1/12)-1</f>
        <v>0</v>
      </c>
      <c r="E106" s="773">
        <f t="shared" si="8"/>
        <v>1</v>
      </c>
      <c r="F106" s="773">
        <f t="shared" si="9"/>
        <v>1</v>
      </c>
      <c r="G106" s="774">
        <f t="shared" si="10"/>
        <v>1</v>
      </c>
      <c r="H106" s="517">
        <f>'Table 5 - Liability Cashflows'!AV112</f>
        <v>0</v>
      </c>
    </row>
    <row r="107" spans="1:8" x14ac:dyDescent="0.25">
      <c r="A107" s="43">
        <f t="shared" si="7"/>
        <v>98</v>
      </c>
      <c r="B107" s="502">
        <f>(1+_xlfn.XLOOKUP(INT(($A107-1)/12)+1,'ZC Curve'!$B$8:$B$107,'ZC Curve'!R$9:R$108,,0))^(1/12)-1</f>
        <v>0</v>
      </c>
      <c r="C107" s="502">
        <f>(1+_xlfn.XLOOKUP(INT(($A107-1)/12)+1,'ZC Curve'!$B$8:$B$107,'ZC Curve'!S$9:S$108,,0))^(1/12)-1</f>
        <v>0</v>
      </c>
      <c r="D107" s="502">
        <f>(1+_xlfn.XLOOKUP(INT(($A107-1)/12)+1,'ZC Curve'!$B$8:$B$107,'ZC Curve'!T$9:T$108,,0))^(1/12)-1</f>
        <v>0</v>
      </c>
      <c r="E107" s="773">
        <f t="shared" si="8"/>
        <v>1</v>
      </c>
      <c r="F107" s="773">
        <f t="shared" si="9"/>
        <v>1</v>
      </c>
      <c r="G107" s="774">
        <f t="shared" si="10"/>
        <v>1</v>
      </c>
      <c r="H107" s="517">
        <f>'Table 5 - Liability Cashflows'!AV113</f>
        <v>0</v>
      </c>
    </row>
    <row r="108" spans="1:8" x14ac:dyDescent="0.25">
      <c r="A108" s="43">
        <f t="shared" si="7"/>
        <v>99</v>
      </c>
      <c r="B108" s="502">
        <f>(1+_xlfn.XLOOKUP(INT(($A108-1)/12)+1,'ZC Curve'!$B$8:$B$107,'ZC Curve'!R$9:R$108,,0))^(1/12)-1</f>
        <v>0</v>
      </c>
      <c r="C108" s="502">
        <f>(1+_xlfn.XLOOKUP(INT(($A108-1)/12)+1,'ZC Curve'!$B$8:$B$107,'ZC Curve'!S$9:S$108,,0))^(1/12)-1</f>
        <v>0</v>
      </c>
      <c r="D108" s="502">
        <f>(1+_xlfn.XLOOKUP(INT(($A108-1)/12)+1,'ZC Curve'!$B$8:$B$107,'ZC Curve'!T$9:T$108,,0))^(1/12)-1</f>
        <v>0</v>
      </c>
      <c r="E108" s="773">
        <f t="shared" si="8"/>
        <v>1</v>
      </c>
      <c r="F108" s="773">
        <f t="shared" si="9"/>
        <v>1</v>
      </c>
      <c r="G108" s="774">
        <f t="shared" si="10"/>
        <v>1</v>
      </c>
      <c r="H108" s="517">
        <f>'Table 5 - Liability Cashflows'!AV114</f>
        <v>0</v>
      </c>
    </row>
    <row r="109" spans="1:8" x14ac:dyDescent="0.25">
      <c r="A109" s="43">
        <f t="shared" si="7"/>
        <v>100</v>
      </c>
      <c r="B109" s="502">
        <f>(1+_xlfn.XLOOKUP(INT(($A109-1)/12)+1,'ZC Curve'!$B$8:$B$107,'ZC Curve'!R$9:R$108,,0))^(1/12)-1</f>
        <v>0</v>
      </c>
      <c r="C109" s="502">
        <f>(1+_xlfn.XLOOKUP(INT(($A109-1)/12)+1,'ZC Curve'!$B$8:$B$107,'ZC Curve'!S$9:S$108,,0))^(1/12)-1</f>
        <v>0</v>
      </c>
      <c r="D109" s="502">
        <f>(1+_xlfn.XLOOKUP(INT(($A109-1)/12)+1,'ZC Curve'!$B$8:$B$107,'ZC Curve'!T$9:T$108,,0))^(1/12)-1</f>
        <v>0</v>
      </c>
      <c r="E109" s="773">
        <f t="shared" si="8"/>
        <v>1</v>
      </c>
      <c r="F109" s="773">
        <f t="shared" si="9"/>
        <v>1</v>
      </c>
      <c r="G109" s="774">
        <f t="shared" si="10"/>
        <v>1</v>
      </c>
      <c r="H109" s="517">
        <f>'Table 5 - Liability Cashflows'!AV115</f>
        <v>0</v>
      </c>
    </row>
    <row r="110" spans="1:8" x14ac:dyDescent="0.25">
      <c r="A110" s="43">
        <f t="shared" si="7"/>
        <v>101</v>
      </c>
      <c r="B110" s="502">
        <f>(1+_xlfn.XLOOKUP(INT(($A110-1)/12)+1,'ZC Curve'!$B$8:$B$107,'ZC Curve'!R$9:R$108,,0))^(1/12)-1</f>
        <v>0</v>
      </c>
      <c r="C110" s="502">
        <f>(1+_xlfn.XLOOKUP(INT(($A110-1)/12)+1,'ZC Curve'!$B$8:$B$107,'ZC Curve'!S$9:S$108,,0))^(1/12)-1</f>
        <v>0</v>
      </c>
      <c r="D110" s="502">
        <f>(1+_xlfn.XLOOKUP(INT(($A110-1)/12)+1,'ZC Curve'!$B$8:$B$107,'ZC Curve'!T$9:T$108,,0))^(1/12)-1</f>
        <v>0</v>
      </c>
      <c r="E110" s="773">
        <f t="shared" si="8"/>
        <v>1</v>
      </c>
      <c r="F110" s="773">
        <f t="shared" si="9"/>
        <v>1</v>
      </c>
      <c r="G110" s="774">
        <f t="shared" si="10"/>
        <v>1</v>
      </c>
      <c r="H110" s="517">
        <f>'Table 5 - Liability Cashflows'!AV116</f>
        <v>0</v>
      </c>
    </row>
    <row r="111" spans="1:8" x14ac:dyDescent="0.25">
      <c r="A111" s="43">
        <f t="shared" si="7"/>
        <v>102</v>
      </c>
      <c r="B111" s="502">
        <f>(1+_xlfn.XLOOKUP(INT(($A111-1)/12)+1,'ZC Curve'!$B$8:$B$107,'ZC Curve'!R$9:R$108,,0))^(1/12)-1</f>
        <v>0</v>
      </c>
      <c r="C111" s="502">
        <f>(1+_xlfn.XLOOKUP(INT(($A111-1)/12)+1,'ZC Curve'!$B$8:$B$107,'ZC Curve'!S$9:S$108,,0))^(1/12)-1</f>
        <v>0</v>
      </c>
      <c r="D111" s="502">
        <f>(1+_xlfn.XLOOKUP(INT(($A111-1)/12)+1,'ZC Curve'!$B$8:$B$107,'ZC Curve'!T$9:T$108,,0))^(1/12)-1</f>
        <v>0</v>
      </c>
      <c r="E111" s="773">
        <f t="shared" si="8"/>
        <v>1</v>
      </c>
      <c r="F111" s="773">
        <f t="shared" si="9"/>
        <v>1</v>
      </c>
      <c r="G111" s="774">
        <f t="shared" si="10"/>
        <v>1</v>
      </c>
      <c r="H111" s="517">
        <f>'Table 5 - Liability Cashflows'!AV117</f>
        <v>0</v>
      </c>
    </row>
    <row r="112" spans="1:8" x14ac:dyDescent="0.25">
      <c r="A112" s="43">
        <f t="shared" si="7"/>
        <v>103</v>
      </c>
      <c r="B112" s="502">
        <f>(1+_xlfn.XLOOKUP(INT(($A112-1)/12)+1,'ZC Curve'!$B$8:$B$107,'ZC Curve'!R$9:R$108,,0))^(1/12)-1</f>
        <v>0</v>
      </c>
      <c r="C112" s="502">
        <f>(1+_xlfn.XLOOKUP(INT(($A112-1)/12)+1,'ZC Curve'!$B$8:$B$107,'ZC Curve'!S$9:S$108,,0))^(1/12)-1</f>
        <v>0</v>
      </c>
      <c r="D112" s="502">
        <f>(1+_xlfn.XLOOKUP(INT(($A112-1)/12)+1,'ZC Curve'!$B$8:$B$107,'ZC Curve'!T$9:T$108,,0))^(1/12)-1</f>
        <v>0</v>
      </c>
      <c r="E112" s="773">
        <f t="shared" si="8"/>
        <v>1</v>
      </c>
      <c r="F112" s="773">
        <f t="shared" si="9"/>
        <v>1</v>
      </c>
      <c r="G112" s="774">
        <f t="shared" si="10"/>
        <v>1</v>
      </c>
      <c r="H112" s="517">
        <f>'Table 5 - Liability Cashflows'!AV118</f>
        <v>0</v>
      </c>
    </row>
    <row r="113" spans="1:8" x14ac:dyDescent="0.25">
      <c r="A113" s="43">
        <f t="shared" si="7"/>
        <v>104</v>
      </c>
      <c r="B113" s="502">
        <f>(1+_xlfn.XLOOKUP(INT(($A113-1)/12)+1,'ZC Curve'!$B$8:$B$107,'ZC Curve'!R$9:R$108,,0))^(1/12)-1</f>
        <v>0</v>
      </c>
      <c r="C113" s="502">
        <f>(1+_xlfn.XLOOKUP(INT(($A113-1)/12)+1,'ZC Curve'!$B$8:$B$107,'ZC Curve'!S$9:S$108,,0))^(1/12)-1</f>
        <v>0</v>
      </c>
      <c r="D113" s="502">
        <f>(1+_xlfn.XLOOKUP(INT(($A113-1)/12)+1,'ZC Curve'!$B$8:$B$107,'ZC Curve'!T$9:T$108,,0))^(1/12)-1</f>
        <v>0</v>
      </c>
      <c r="E113" s="773">
        <f t="shared" si="8"/>
        <v>1</v>
      </c>
      <c r="F113" s="773">
        <f t="shared" si="9"/>
        <v>1</v>
      </c>
      <c r="G113" s="774">
        <f t="shared" si="10"/>
        <v>1</v>
      </c>
      <c r="H113" s="517">
        <f>'Table 5 - Liability Cashflows'!AV119</f>
        <v>0</v>
      </c>
    </row>
    <row r="114" spans="1:8" x14ac:dyDescent="0.25">
      <c r="A114" s="43">
        <f t="shared" si="7"/>
        <v>105</v>
      </c>
      <c r="B114" s="502">
        <f>(1+_xlfn.XLOOKUP(INT(($A114-1)/12)+1,'ZC Curve'!$B$8:$B$107,'ZC Curve'!R$9:R$108,,0))^(1/12)-1</f>
        <v>0</v>
      </c>
      <c r="C114" s="502">
        <f>(1+_xlfn.XLOOKUP(INT(($A114-1)/12)+1,'ZC Curve'!$B$8:$B$107,'ZC Curve'!S$9:S$108,,0))^(1/12)-1</f>
        <v>0</v>
      </c>
      <c r="D114" s="502">
        <f>(1+_xlfn.XLOOKUP(INT(($A114-1)/12)+1,'ZC Curve'!$B$8:$B$107,'ZC Curve'!T$9:T$108,,0))^(1/12)-1</f>
        <v>0</v>
      </c>
      <c r="E114" s="773">
        <f t="shared" si="8"/>
        <v>1</v>
      </c>
      <c r="F114" s="773">
        <f t="shared" si="9"/>
        <v>1</v>
      </c>
      <c r="G114" s="774">
        <f t="shared" si="10"/>
        <v>1</v>
      </c>
      <c r="H114" s="517">
        <f>'Table 5 - Liability Cashflows'!AV120</f>
        <v>0</v>
      </c>
    </row>
    <row r="115" spans="1:8" x14ac:dyDescent="0.25">
      <c r="A115" s="43">
        <f t="shared" si="7"/>
        <v>106</v>
      </c>
      <c r="B115" s="502">
        <f>(1+_xlfn.XLOOKUP(INT(($A115-1)/12)+1,'ZC Curve'!$B$8:$B$107,'ZC Curve'!R$9:R$108,,0))^(1/12)-1</f>
        <v>0</v>
      </c>
      <c r="C115" s="502">
        <f>(1+_xlfn.XLOOKUP(INT(($A115-1)/12)+1,'ZC Curve'!$B$8:$B$107,'ZC Curve'!S$9:S$108,,0))^(1/12)-1</f>
        <v>0</v>
      </c>
      <c r="D115" s="502">
        <f>(1+_xlfn.XLOOKUP(INT(($A115-1)/12)+1,'ZC Curve'!$B$8:$B$107,'ZC Curve'!T$9:T$108,,0))^(1/12)-1</f>
        <v>0</v>
      </c>
      <c r="E115" s="773">
        <f t="shared" si="8"/>
        <v>1</v>
      </c>
      <c r="F115" s="773">
        <f t="shared" si="9"/>
        <v>1</v>
      </c>
      <c r="G115" s="774">
        <f t="shared" si="10"/>
        <v>1</v>
      </c>
      <c r="H115" s="517">
        <f>'Table 5 - Liability Cashflows'!AV121</f>
        <v>0</v>
      </c>
    </row>
    <row r="116" spans="1:8" x14ac:dyDescent="0.25">
      <c r="A116" s="43">
        <f t="shared" si="7"/>
        <v>107</v>
      </c>
      <c r="B116" s="502">
        <f>(1+_xlfn.XLOOKUP(INT(($A116-1)/12)+1,'ZC Curve'!$B$8:$B$107,'ZC Curve'!R$9:R$108,,0))^(1/12)-1</f>
        <v>0</v>
      </c>
      <c r="C116" s="502">
        <f>(1+_xlfn.XLOOKUP(INT(($A116-1)/12)+1,'ZC Curve'!$B$8:$B$107,'ZC Curve'!S$9:S$108,,0))^(1/12)-1</f>
        <v>0</v>
      </c>
      <c r="D116" s="502">
        <f>(1+_xlfn.XLOOKUP(INT(($A116-1)/12)+1,'ZC Curve'!$B$8:$B$107,'ZC Curve'!T$9:T$108,,0))^(1/12)-1</f>
        <v>0</v>
      </c>
      <c r="E116" s="773">
        <f t="shared" si="8"/>
        <v>1</v>
      </c>
      <c r="F116" s="773">
        <f t="shared" si="9"/>
        <v>1</v>
      </c>
      <c r="G116" s="774">
        <f t="shared" si="10"/>
        <v>1</v>
      </c>
      <c r="H116" s="517">
        <f>'Table 5 - Liability Cashflows'!AV122</f>
        <v>0</v>
      </c>
    </row>
    <row r="117" spans="1:8" x14ac:dyDescent="0.25">
      <c r="A117" s="43">
        <f t="shared" si="7"/>
        <v>108</v>
      </c>
      <c r="B117" s="502">
        <f>(1+_xlfn.XLOOKUP(INT(($A117-1)/12)+1,'ZC Curve'!$B$8:$B$107,'ZC Curve'!R$9:R$108,,0))^(1/12)-1</f>
        <v>0</v>
      </c>
      <c r="C117" s="502">
        <f>(1+_xlfn.XLOOKUP(INT(($A117-1)/12)+1,'ZC Curve'!$B$8:$B$107,'ZC Curve'!S$9:S$108,,0))^(1/12)-1</f>
        <v>0</v>
      </c>
      <c r="D117" s="502">
        <f>(1+_xlfn.XLOOKUP(INT(($A117-1)/12)+1,'ZC Curve'!$B$8:$B$107,'ZC Curve'!T$9:T$108,,0))^(1/12)-1</f>
        <v>0</v>
      </c>
      <c r="E117" s="773">
        <f t="shared" si="8"/>
        <v>1</v>
      </c>
      <c r="F117" s="773">
        <f t="shared" si="9"/>
        <v>1</v>
      </c>
      <c r="G117" s="774">
        <f t="shared" si="10"/>
        <v>1</v>
      </c>
      <c r="H117" s="517">
        <f>'Table 5 - Liability Cashflows'!AV123</f>
        <v>0</v>
      </c>
    </row>
    <row r="118" spans="1:8" x14ac:dyDescent="0.25">
      <c r="A118" s="43">
        <f t="shared" si="7"/>
        <v>109</v>
      </c>
      <c r="B118" s="502">
        <f>(1+_xlfn.XLOOKUP(INT(($A118-1)/12)+1,'ZC Curve'!$B$8:$B$107,'ZC Curve'!R$9:R$108,,0))^(1/12)-1</f>
        <v>0</v>
      </c>
      <c r="C118" s="502">
        <f>(1+_xlfn.XLOOKUP(INT(($A118-1)/12)+1,'ZC Curve'!$B$8:$B$107,'ZC Curve'!S$9:S$108,,0))^(1/12)-1</f>
        <v>0</v>
      </c>
      <c r="D118" s="502">
        <f>(1+_xlfn.XLOOKUP(INT(($A118-1)/12)+1,'ZC Curve'!$B$8:$B$107,'ZC Curve'!T$9:T$108,,0))^(1/12)-1</f>
        <v>0</v>
      </c>
      <c r="E118" s="773">
        <f t="shared" si="8"/>
        <v>1</v>
      </c>
      <c r="F118" s="773">
        <f t="shared" si="9"/>
        <v>1</v>
      </c>
      <c r="G118" s="774">
        <f t="shared" si="10"/>
        <v>1</v>
      </c>
      <c r="H118" s="517">
        <f>'Table 5 - Liability Cashflows'!AV124</f>
        <v>0</v>
      </c>
    </row>
    <row r="119" spans="1:8" x14ac:dyDescent="0.25">
      <c r="A119" s="43">
        <f t="shared" si="7"/>
        <v>110</v>
      </c>
      <c r="B119" s="502">
        <f>(1+_xlfn.XLOOKUP(INT(($A119-1)/12)+1,'ZC Curve'!$B$8:$B$107,'ZC Curve'!R$9:R$108,,0))^(1/12)-1</f>
        <v>0</v>
      </c>
      <c r="C119" s="502">
        <f>(1+_xlfn.XLOOKUP(INT(($A119-1)/12)+1,'ZC Curve'!$B$8:$B$107,'ZC Curve'!S$9:S$108,,0))^(1/12)-1</f>
        <v>0</v>
      </c>
      <c r="D119" s="502">
        <f>(1+_xlfn.XLOOKUP(INT(($A119-1)/12)+1,'ZC Curve'!$B$8:$B$107,'ZC Curve'!T$9:T$108,,0))^(1/12)-1</f>
        <v>0</v>
      </c>
      <c r="E119" s="773">
        <f t="shared" si="8"/>
        <v>1</v>
      </c>
      <c r="F119" s="773">
        <f t="shared" si="9"/>
        <v>1</v>
      </c>
      <c r="G119" s="774">
        <f t="shared" si="10"/>
        <v>1</v>
      </c>
      <c r="H119" s="517">
        <f>'Table 5 - Liability Cashflows'!AV125</f>
        <v>0</v>
      </c>
    </row>
    <row r="120" spans="1:8" x14ac:dyDescent="0.25">
      <c r="A120" s="43">
        <f t="shared" si="7"/>
        <v>111</v>
      </c>
      <c r="B120" s="502">
        <f>(1+_xlfn.XLOOKUP(INT(($A120-1)/12)+1,'ZC Curve'!$B$8:$B$107,'ZC Curve'!R$9:R$108,,0))^(1/12)-1</f>
        <v>0</v>
      </c>
      <c r="C120" s="502">
        <f>(1+_xlfn.XLOOKUP(INT(($A120-1)/12)+1,'ZC Curve'!$B$8:$B$107,'ZC Curve'!S$9:S$108,,0))^(1/12)-1</f>
        <v>0</v>
      </c>
      <c r="D120" s="502">
        <f>(1+_xlfn.XLOOKUP(INT(($A120-1)/12)+1,'ZC Curve'!$B$8:$B$107,'ZC Curve'!T$9:T$108,,0))^(1/12)-1</f>
        <v>0</v>
      </c>
      <c r="E120" s="773">
        <f t="shared" si="8"/>
        <v>1</v>
      </c>
      <c r="F120" s="773">
        <f t="shared" si="9"/>
        <v>1</v>
      </c>
      <c r="G120" s="774">
        <f t="shared" si="10"/>
        <v>1</v>
      </c>
      <c r="H120" s="517">
        <f>'Table 5 - Liability Cashflows'!AV126</f>
        <v>0</v>
      </c>
    </row>
    <row r="121" spans="1:8" x14ac:dyDescent="0.25">
      <c r="A121" s="43">
        <f t="shared" si="7"/>
        <v>112</v>
      </c>
      <c r="B121" s="502">
        <f>(1+_xlfn.XLOOKUP(INT(($A121-1)/12)+1,'ZC Curve'!$B$8:$B$107,'ZC Curve'!R$9:R$108,,0))^(1/12)-1</f>
        <v>0</v>
      </c>
      <c r="C121" s="502">
        <f>(1+_xlfn.XLOOKUP(INT(($A121-1)/12)+1,'ZC Curve'!$B$8:$B$107,'ZC Curve'!S$9:S$108,,0))^(1/12)-1</f>
        <v>0</v>
      </c>
      <c r="D121" s="502">
        <f>(1+_xlfn.XLOOKUP(INT(($A121-1)/12)+1,'ZC Curve'!$B$8:$B$107,'ZC Curve'!T$9:T$108,,0))^(1/12)-1</f>
        <v>0</v>
      </c>
      <c r="E121" s="773">
        <f t="shared" si="8"/>
        <v>1</v>
      </c>
      <c r="F121" s="773">
        <f t="shared" si="9"/>
        <v>1</v>
      </c>
      <c r="G121" s="774">
        <f t="shared" si="10"/>
        <v>1</v>
      </c>
      <c r="H121" s="517">
        <f>'Table 5 - Liability Cashflows'!AV127</f>
        <v>0</v>
      </c>
    </row>
    <row r="122" spans="1:8" x14ac:dyDescent="0.25">
      <c r="A122" s="43">
        <f t="shared" si="7"/>
        <v>113</v>
      </c>
      <c r="B122" s="502">
        <f>(1+_xlfn.XLOOKUP(INT(($A122-1)/12)+1,'ZC Curve'!$B$8:$B$107,'ZC Curve'!R$9:R$108,,0))^(1/12)-1</f>
        <v>0</v>
      </c>
      <c r="C122" s="502">
        <f>(1+_xlfn.XLOOKUP(INT(($A122-1)/12)+1,'ZC Curve'!$B$8:$B$107,'ZC Curve'!S$9:S$108,,0))^(1/12)-1</f>
        <v>0</v>
      </c>
      <c r="D122" s="502">
        <f>(1+_xlfn.XLOOKUP(INT(($A122-1)/12)+1,'ZC Curve'!$B$8:$B$107,'ZC Curve'!T$9:T$108,,0))^(1/12)-1</f>
        <v>0</v>
      </c>
      <c r="E122" s="773">
        <f t="shared" si="8"/>
        <v>1</v>
      </c>
      <c r="F122" s="773">
        <f t="shared" si="9"/>
        <v>1</v>
      </c>
      <c r="G122" s="774">
        <f t="shared" si="10"/>
        <v>1</v>
      </c>
      <c r="H122" s="517">
        <f>'Table 5 - Liability Cashflows'!AV128</f>
        <v>0</v>
      </c>
    </row>
    <row r="123" spans="1:8" x14ac:dyDescent="0.25">
      <c r="A123" s="43">
        <f t="shared" si="7"/>
        <v>114</v>
      </c>
      <c r="B123" s="502">
        <f>(1+_xlfn.XLOOKUP(INT(($A123-1)/12)+1,'ZC Curve'!$B$8:$B$107,'ZC Curve'!R$9:R$108,,0))^(1/12)-1</f>
        <v>0</v>
      </c>
      <c r="C123" s="502">
        <f>(1+_xlfn.XLOOKUP(INT(($A123-1)/12)+1,'ZC Curve'!$B$8:$B$107,'ZC Curve'!S$9:S$108,,0))^(1/12)-1</f>
        <v>0</v>
      </c>
      <c r="D123" s="502">
        <f>(1+_xlfn.XLOOKUP(INT(($A123-1)/12)+1,'ZC Curve'!$B$8:$B$107,'ZC Curve'!T$9:T$108,,0))^(1/12)-1</f>
        <v>0</v>
      </c>
      <c r="E123" s="773">
        <f t="shared" si="8"/>
        <v>1</v>
      </c>
      <c r="F123" s="773">
        <f t="shared" si="9"/>
        <v>1</v>
      </c>
      <c r="G123" s="774">
        <f t="shared" si="10"/>
        <v>1</v>
      </c>
      <c r="H123" s="517">
        <f>'Table 5 - Liability Cashflows'!AV129</f>
        <v>0</v>
      </c>
    </row>
    <row r="124" spans="1:8" x14ac:dyDescent="0.25">
      <c r="A124" s="43">
        <f t="shared" si="7"/>
        <v>115</v>
      </c>
      <c r="B124" s="502">
        <f>(1+_xlfn.XLOOKUP(INT(($A124-1)/12)+1,'ZC Curve'!$B$8:$B$107,'ZC Curve'!R$9:R$108,,0))^(1/12)-1</f>
        <v>0</v>
      </c>
      <c r="C124" s="502">
        <f>(1+_xlfn.XLOOKUP(INT(($A124-1)/12)+1,'ZC Curve'!$B$8:$B$107,'ZC Curve'!S$9:S$108,,0))^(1/12)-1</f>
        <v>0</v>
      </c>
      <c r="D124" s="502">
        <f>(1+_xlfn.XLOOKUP(INT(($A124-1)/12)+1,'ZC Curve'!$B$8:$B$107,'ZC Curve'!T$9:T$108,,0))^(1/12)-1</f>
        <v>0</v>
      </c>
      <c r="E124" s="773">
        <f t="shared" si="8"/>
        <v>1</v>
      </c>
      <c r="F124" s="773">
        <f t="shared" si="9"/>
        <v>1</v>
      </c>
      <c r="G124" s="774">
        <f t="shared" si="10"/>
        <v>1</v>
      </c>
      <c r="H124" s="517">
        <f>'Table 5 - Liability Cashflows'!AV130</f>
        <v>0</v>
      </c>
    </row>
    <row r="125" spans="1:8" x14ac:dyDescent="0.25">
      <c r="A125" s="43">
        <f t="shared" si="7"/>
        <v>116</v>
      </c>
      <c r="B125" s="502">
        <f>(1+_xlfn.XLOOKUP(INT(($A125-1)/12)+1,'ZC Curve'!$B$8:$B$107,'ZC Curve'!R$9:R$108,,0))^(1/12)-1</f>
        <v>0</v>
      </c>
      <c r="C125" s="502">
        <f>(1+_xlfn.XLOOKUP(INT(($A125-1)/12)+1,'ZC Curve'!$B$8:$B$107,'ZC Curve'!S$9:S$108,,0))^(1/12)-1</f>
        <v>0</v>
      </c>
      <c r="D125" s="502">
        <f>(1+_xlfn.XLOOKUP(INT(($A125-1)/12)+1,'ZC Curve'!$B$8:$B$107,'ZC Curve'!T$9:T$108,,0))^(1/12)-1</f>
        <v>0</v>
      </c>
      <c r="E125" s="773">
        <f t="shared" si="8"/>
        <v>1</v>
      </c>
      <c r="F125" s="773">
        <f t="shared" si="9"/>
        <v>1</v>
      </c>
      <c r="G125" s="774">
        <f t="shared" si="10"/>
        <v>1</v>
      </c>
      <c r="H125" s="517">
        <f>'Table 5 - Liability Cashflows'!AV131</f>
        <v>0</v>
      </c>
    </row>
    <row r="126" spans="1:8" x14ac:dyDescent="0.25">
      <c r="A126" s="43">
        <f t="shared" si="7"/>
        <v>117</v>
      </c>
      <c r="B126" s="502">
        <f>(1+_xlfn.XLOOKUP(INT(($A126-1)/12)+1,'ZC Curve'!$B$8:$B$107,'ZC Curve'!R$9:R$108,,0))^(1/12)-1</f>
        <v>0</v>
      </c>
      <c r="C126" s="502">
        <f>(1+_xlfn.XLOOKUP(INT(($A126-1)/12)+1,'ZC Curve'!$B$8:$B$107,'ZC Curve'!S$9:S$108,,0))^(1/12)-1</f>
        <v>0</v>
      </c>
      <c r="D126" s="502">
        <f>(1+_xlfn.XLOOKUP(INT(($A126-1)/12)+1,'ZC Curve'!$B$8:$B$107,'ZC Curve'!T$9:T$108,,0))^(1/12)-1</f>
        <v>0</v>
      </c>
      <c r="E126" s="773">
        <f t="shared" si="8"/>
        <v>1</v>
      </c>
      <c r="F126" s="773">
        <f t="shared" si="9"/>
        <v>1</v>
      </c>
      <c r="G126" s="774">
        <f t="shared" si="10"/>
        <v>1</v>
      </c>
      <c r="H126" s="517">
        <f>'Table 5 - Liability Cashflows'!AV132</f>
        <v>0</v>
      </c>
    </row>
    <row r="127" spans="1:8" x14ac:dyDescent="0.25">
      <c r="A127" s="43">
        <f t="shared" si="7"/>
        <v>118</v>
      </c>
      <c r="B127" s="502">
        <f>(1+_xlfn.XLOOKUP(INT(($A127-1)/12)+1,'ZC Curve'!$B$8:$B$107,'ZC Curve'!R$9:R$108,,0))^(1/12)-1</f>
        <v>0</v>
      </c>
      <c r="C127" s="502">
        <f>(1+_xlfn.XLOOKUP(INT(($A127-1)/12)+1,'ZC Curve'!$B$8:$B$107,'ZC Curve'!S$9:S$108,,0))^(1/12)-1</f>
        <v>0</v>
      </c>
      <c r="D127" s="502">
        <f>(1+_xlfn.XLOOKUP(INT(($A127-1)/12)+1,'ZC Curve'!$B$8:$B$107,'ZC Curve'!T$9:T$108,,0))^(1/12)-1</f>
        <v>0</v>
      </c>
      <c r="E127" s="773">
        <f t="shared" si="8"/>
        <v>1</v>
      </c>
      <c r="F127" s="773">
        <f t="shared" si="9"/>
        <v>1</v>
      </c>
      <c r="G127" s="774">
        <f t="shared" si="10"/>
        <v>1</v>
      </c>
      <c r="H127" s="517">
        <f>'Table 5 - Liability Cashflows'!AV133</f>
        <v>0</v>
      </c>
    </row>
    <row r="128" spans="1:8" x14ac:dyDescent="0.25">
      <c r="A128" s="43">
        <f t="shared" si="7"/>
        <v>119</v>
      </c>
      <c r="B128" s="502">
        <f>(1+_xlfn.XLOOKUP(INT(($A128-1)/12)+1,'ZC Curve'!$B$8:$B$107,'ZC Curve'!R$9:R$108,,0))^(1/12)-1</f>
        <v>0</v>
      </c>
      <c r="C128" s="502">
        <f>(1+_xlfn.XLOOKUP(INT(($A128-1)/12)+1,'ZC Curve'!$B$8:$B$107,'ZC Curve'!S$9:S$108,,0))^(1/12)-1</f>
        <v>0</v>
      </c>
      <c r="D128" s="502">
        <f>(1+_xlfn.XLOOKUP(INT(($A128-1)/12)+1,'ZC Curve'!$B$8:$B$107,'ZC Curve'!T$9:T$108,,0))^(1/12)-1</f>
        <v>0</v>
      </c>
      <c r="E128" s="773">
        <f t="shared" si="8"/>
        <v>1</v>
      </c>
      <c r="F128" s="773">
        <f t="shared" si="9"/>
        <v>1</v>
      </c>
      <c r="G128" s="774">
        <f t="shared" si="10"/>
        <v>1</v>
      </c>
      <c r="H128" s="517">
        <f>'Table 5 - Liability Cashflows'!AV134</f>
        <v>0</v>
      </c>
    </row>
    <row r="129" spans="1:8" x14ac:dyDescent="0.25">
      <c r="A129" s="43">
        <f t="shared" si="7"/>
        <v>120</v>
      </c>
      <c r="B129" s="502">
        <f>(1+_xlfn.XLOOKUP(INT(($A129-1)/12)+1,'ZC Curve'!$B$8:$B$107,'ZC Curve'!R$9:R$108,,0))^(1/12)-1</f>
        <v>0</v>
      </c>
      <c r="C129" s="502">
        <f>(1+_xlfn.XLOOKUP(INT(($A129-1)/12)+1,'ZC Curve'!$B$8:$B$107,'ZC Curve'!S$9:S$108,,0))^(1/12)-1</f>
        <v>0</v>
      </c>
      <c r="D129" s="502">
        <f>(1+_xlfn.XLOOKUP(INT(($A129-1)/12)+1,'ZC Curve'!$B$8:$B$107,'ZC Curve'!T$9:T$108,,0))^(1/12)-1</f>
        <v>0</v>
      </c>
      <c r="E129" s="773">
        <f t="shared" si="8"/>
        <v>1</v>
      </c>
      <c r="F129" s="773">
        <f t="shared" si="9"/>
        <v>1</v>
      </c>
      <c r="G129" s="774">
        <f t="shared" si="10"/>
        <v>1</v>
      </c>
      <c r="H129" s="517">
        <f>'Table 5 - Liability Cashflows'!AV135</f>
        <v>0</v>
      </c>
    </row>
    <row r="130" spans="1:8" x14ac:dyDescent="0.25">
      <c r="A130" s="43">
        <f t="shared" si="7"/>
        <v>121</v>
      </c>
      <c r="B130" s="502">
        <f>(1+_xlfn.XLOOKUP(INT(($A130-1)/12)+1,'ZC Curve'!$B$8:$B$107,'ZC Curve'!R$9:R$108,,0))^(1/12)-1</f>
        <v>0</v>
      </c>
      <c r="C130" s="502">
        <f>(1+_xlfn.XLOOKUP(INT(($A130-1)/12)+1,'ZC Curve'!$B$8:$B$107,'ZC Curve'!S$9:S$108,,0))^(1/12)-1</f>
        <v>0</v>
      </c>
      <c r="D130" s="502">
        <f>(1+_xlfn.XLOOKUP(INT(($A130-1)/12)+1,'ZC Curve'!$B$8:$B$107,'ZC Curve'!T$9:T$108,,0))^(1/12)-1</f>
        <v>0</v>
      </c>
      <c r="E130" s="773">
        <f t="shared" si="8"/>
        <v>1</v>
      </c>
      <c r="F130" s="773">
        <f t="shared" si="9"/>
        <v>1</v>
      </c>
      <c r="G130" s="774">
        <f t="shared" si="10"/>
        <v>1</v>
      </c>
      <c r="H130" s="517">
        <f>'Table 5 - Liability Cashflows'!AV136</f>
        <v>0</v>
      </c>
    </row>
    <row r="131" spans="1:8" x14ac:dyDescent="0.25">
      <c r="A131" s="43">
        <f t="shared" si="7"/>
        <v>122</v>
      </c>
      <c r="B131" s="502">
        <f>(1+_xlfn.XLOOKUP(INT(($A131-1)/12)+1,'ZC Curve'!$B$8:$B$107,'ZC Curve'!R$9:R$108,,0))^(1/12)-1</f>
        <v>0</v>
      </c>
      <c r="C131" s="502">
        <f>(1+_xlfn.XLOOKUP(INT(($A131-1)/12)+1,'ZC Curve'!$B$8:$B$107,'ZC Curve'!S$9:S$108,,0))^(1/12)-1</f>
        <v>0</v>
      </c>
      <c r="D131" s="502">
        <f>(1+_xlfn.XLOOKUP(INT(($A131-1)/12)+1,'ZC Curve'!$B$8:$B$107,'ZC Curve'!T$9:T$108,,0))^(1/12)-1</f>
        <v>0</v>
      </c>
      <c r="E131" s="773">
        <f t="shared" si="8"/>
        <v>1</v>
      </c>
      <c r="F131" s="773">
        <f t="shared" si="9"/>
        <v>1</v>
      </c>
      <c r="G131" s="774">
        <f t="shared" si="10"/>
        <v>1</v>
      </c>
      <c r="H131" s="517">
        <f>'Table 5 - Liability Cashflows'!AV137</f>
        <v>0</v>
      </c>
    </row>
    <row r="132" spans="1:8" x14ac:dyDescent="0.25">
      <c r="A132" s="43">
        <f t="shared" si="7"/>
        <v>123</v>
      </c>
      <c r="B132" s="502">
        <f>(1+_xlfn.XLOOKUP(INT(($A132-1)/12)+1,'ZC Curve'!$B$8:$B$107,'ZC Curve'!R$9:R$108,,0))^(1/12)-1</f>
        <v>0</v>
      </c>
      <c r="C132" s="502">
        <f>(1+_xlfn.XLOOKUP(INT(($A132-1)/12)+1,'ZC Curve'!$B$8:$B$107,'ZC Curve'!S$9:S$108,,0))^(1/12)-1</f>
        <v>0</v>
      </c>
      <c r="D132" s="502">
        <f>(1+_xlfn.XLOOKUP(INT(($A132-1)/12)+1,'ZC Curve'!$B$8:$B$107,'ZC Curve'!T$9:T$108,,0))^(1/12)-1</f>
        <v>0</v>
      </c>
      <c r="E132" s="773">
        <f t="shared" si="8"/>
        <v>1</v>
      </c>
      <c r="F132" s="773">
        <f t="shared" si="9"/>
        <v>1</v>
      </c>
      <c r="G132" s="774">
        <f t="shared" si="10"/>
        <v>1</v>
      </c>
      <c r="H132" s="517">
        <f>'Table 5 - Liability Cashflows'!AV138</f>
        <v>0</v>
      </c>
    </row>
    <row r="133" spans="1:8" x14ac:dyDescent="0.25">
      <c r="A133" s="43">
        <f t="shared" si="7"/>
        <v>124</v>
      </c>
      <c r="B133" s="502">
        <f>(1+_xlfn.XLOOKUP(INT(($A133-1)/12)+1,'ZC Curve'!$B$8:$B$107,'ZC Curve'!R$9:R$108,,0))^(1/12)-1</f>
        <v>0</v>
      </c>
      <c r="C133" s="502">
        <f>(1+_xlfn.XLOOKUP(INT(($A133-1)/12)+1,'ZC Curve'!$B$8:$B$107,'ZC Curve'!S$9:S$108,,0))^(1/12)-1</f>
        <v>0</v>
      </c>
      <c r="D133" s="502">
        <f>(1+_xlfn.XLOOKUP(INT(($A133-1)/12)+1,'ZC Curve'!$B$8:$B$107,'ZC Curve'!T$9:T$108,,0))^(1/12)-1</f>
        <v>0</v>
      </c>
      <c r="E133" s="773">
        <f t="shared" si="8"/>
        <v>1</v>
      </c>
      <c r="F133" s="773">
        <f t="shared" si="9"/>
        <v>1</v>
      </c>
      <c r="G133" s="774">
        <f t="shared" si="10"/>
        <v>1</v>
      </c>
      <c r="H133" s="517">
        <f>'Table 5 - Liability Cashflows'!AV139</f>
        <v>0</v>
      </c>
    </row>
    <row r="134" spans="1:8" x14ac:dyDescent="0.25">
      <c r="A134" s="43">
        <f t="shared" si="7"/>
        <v>125</v>
      </c>
      <c r="B134" s="502">
        <f>(1+_xlfn.XLOOKUP(INT(($A134-1)/12)+1,'ZC Curve'!$B$8:$B$107,'ZC Curve'!R$9:R$108,,0))^(1/12)-1</f>
        <v>0</v>
      </c>
      <c r="C134" s="502">
        <f>(1+_xlfn.XLOOKUP(INT(($A134-1)/12)+1,'ZC Curve'!$B$8:$B$107,'ZC Curve'!S$9:S$108,,0))^(1/12)-1</f>
        <v>0</v>
      </c>
      <c r="D134" s="502">
        <f>(1+_xlfn.XLOOKUP(INT(($A134-1)/12)+1,'ZC Curve'!$B$8:$B$107,'ZC Curve'!T$9:T$108,,0))^(1/12)-1</f>
        <v>0</v>
      </c>
      <c r="E134" s="773">
        <f t="shared" si="8"/>
        <v>1</v>
      </c>
      <c r="F134" s="773">
        <f t="shared" si="9"/>
        <v>1</v>
      </c>
      <c r="G134" s="774">
        <f t="shared" si="10"/>
        <v>1</v>
      </c>
      <c r="H134" s="517">
        <f>'Table 5 - Liability Cashflows'!AV140</f>
        <v>0</v>
      </c>
    </row>
    <row r="135" spans="1:8" x14ac:dyDescent="0.25">
      <c r="A135" s="43">
        <f t="shared" si="7"/>
        <v>126</v>
      </c>
      <c r="B135" s="502">
        <f>(1+_xlfn.XLOOKUP(INT(($A135-1)/12)+1,'ZC Curve'!$B$8:$B$107,'ZC Curve'!R$9:R$108,,0))^(1/12)-1</f>
        <v>0</v>
      </c>
      <c r="C135" s="502">
        <f>(1+_xlfn.XLOOKUP(INT(($A135-1)/12)+1,'ZC Curve'!$B$8:$B$107,'ZC Curve'!S$9:S$108,,0))^(1/12)-1</f>
        <v>0</v>
      </c>
      <c r="D135" s="502">
        <f>(1+_xlfn.XLOOKUP(INT(($A135-1)/12)+1,'ZC Curve'!$B$8:$B$107,'ZC Curve'!T$9:T$108,,0))^(1/12)-1</f>
        <v>0</v>
      </c>
      <c r="E135" s="773">
        <f t="shared" si="8"/>
        <v>1</v>
      </c>
      <c r="F135" s="773">
        <f t="shared" si="9"/>
        <v>1</v>
      </c>
      <c r="G135" s="774">
        <f t="shared" si="10"/>
        <v>1</v>
      </c>
      <c r="H135" s="517">
        <f>'Table 5 - Liability Cashflows'!AV141</f>
        <v>0</v>
      </c>
    </row>
    <row r="136" spans="1:8" x14ac:dyDescent="0.25">
      <c r="A136" s="43">
        <f t="shared" si="7"/>
        <v>127</v>
      </c>
      <c r="B136" s="502">
        <f>(1+_xlfn.XLOOKUP(INT(($A136-1)/12)+1,'ZC Curve'!$B$8:$B$107,'ZC Curve'!R$9:R$108,,0))^(1/12)-1</f>
        <v>0</v>
      </c>
      <c r="C136" s="502">
        <f>(1+_xlfn.XLOOKUP(INT(($A136-1)/12)+1,'ZC Curve'!$B$8:$B$107,'ZC Curve'!S$9:S$108,,0))^(1/12)-1</f>
        <v>0</v>
      </c>
      <c r="D136" s="502">
        <f>(1+_xlfn.XLOOKUP(INT(($A136-1)/12)+1,'ZC Curve'!$B$8:$B$107,'ZC Curve'!T$9:T$108,,0))^(1/12)-1</f>
        <v>0</v>
      </c>
      <c r="E136" s="773">
        <f t="shared" si="8"/>
        <v>1</v>
      </c>
      <c r="F136" s="773">
        <f t="shared" si="9"/>
        <v>1</v>
      </c>
      <c r="G136" s="774">
        <f t="shared" si="10"/>
        <v>1</v>
      </c>
      <c r="H136" s="517">
        <f>'Table 5 - Liability Cashflows'!AV142</f>
        <v>0</v>
      </c>
    </row>
    <row r="137" spans="1:8" x14ac:dyDescent="0.25">
      <c r="A137" s="43">
        <f t="shared" si="7"/>
        <v>128</v>
      </c>
      <c r="B137" s="502">
        <f>(1+_xlfn.XLOOKUP(INT(($A137-1)/12)+1,'ZC Curve'!$B$8:$B$107,'ZC Curve'!R$9:R$108,,0))^(1/12)-1</f>
        <v>0</v>
      </c>
      <c r="C137" s="502">
        <f>(1+_xlfn.XLOOKUP(INT(($A137-1)/12)+1,'ZC Curve'!$B$8:$B$107,'ZC Curve'!S$9:S$108,,0))^(1/12)-1</f>
        <v>0</v>
      </c>
      <c r="D137" s="502">
        <f>(1+_xlfn.XLOOKUP(INT(($A137-1)/12)+1,'ZC Curve'!$B$8:$B$107,'ZC Curve'!T$9:T$108,,0))^(1/12)-1</f>
        <v>0</v>
      </c>
      <c r="E137" s="773">
        <f t="shared" si="8"/>
        <v>1</v>
      </c>
      <c r="F137" s="773">
        <f t="shared" si="9"/>
        <v>1</v>
      </c>
      <c r="G137" s="774">
        <f t="shared" si="10"/>
        <v>1</v>
      </c>
      <c r="H137" s="517">
        <f>'Table 5 - Liability Cashflows'!AV143</f>
        <v>0</v>
      </c>
    </row>
    <row r="138" spans="1:8" x14ac:dyDescent="0.25">
      <c r="A138" s="43">
        <f t="shared" si="7"/>
        <v>129</v>
      </c>
      <c r="B138" s="502">
        <f>(1+_xlfn.XLOOKUP(INT(($A138-1)/12)+1,'ZC Curve'!$B$8:$B$107,'ZC Curve'!R$9:R$108,,0))^(1/12)-1</f>
        <v>0</v>
      </c>
      <c r="C138" s="502">
        <f>(1+_xlfn.XLOOKUP(INT(($A138-1)/12)+1,'ZC Curve'!$B$8:$B$107,'ZC Curve'!S$9:S$108,,0))^(1/12)-1</f>
        <v>0</v>
      </c>
      <c r="D138" s="502">
        <f>(1+_xlfn.XLOOKUP(INT(($A138-1)/12)+1,'ZC Curve'!$B$8:$B$107,'ZC Curve'!T$9:T$108,,0))^(1/12)-1</f>
        <v>0</v>
      </c>
      <c r="E138" s="773">
        <f t="shared" si="8"/>
        <v>1</v>
      </c>
      <c r="F138" s="773">
        <f t="shared" si="9"/>
        <v>1</v>
      </c>
      <c r="G138" s="774">
        <f t="shared" si="10"/>
        <v>1</v>
      </c>
      <c r="H138" s="517">
        <f>'Table 5 - Liability Cashflows'!AV144</f>
        <v>0</v>
      </c>
    </row>
    <row r="139" spans="1:8" x14ac:dyDescent="0.25">
      <c r="A139" s="43">
        <f t="shared" si="7"/>
        <v>130</v>
      </c>
      <c r="B139" s="502">
        <f>(1+_xlfn.XLOOKUP(INT(($A139-1)/12)+1,'ZC Curve'!$B$8:$B$107,'ZC Curve'!R$9:R$108,,0))^(1/12)-1</f>
        <v>0</v>
      </c>
      <c r="C139" s="502">
        <f>(1+_xlfn.XLOOKUP(INT(($A139-1)/12)+1,'ZC Curve'!$B$8:$B$107,'ZC Curve'!S$9:S$108,,0))^(1/12)-1</f>
        <v>0</v>
      </c>
      <c r="D139" s="502">
        <f>(1+_xlfn.XLOOKUP(INT(($A139-1)/12)+1,'ZC Curve'!$B$8:$B$107,'ZC Curve'!T$9:T$108,,0))^(1/12)-1</f>
        <v>0</v>
      </c>
      <c r="E139" s="773">
        <f t="shared" si="8"/>
        <v>1</v>
      </c>
      <c r="F139" s="773">
        <f t="shared" si="9"/>
        <v>1</v>
      </c>
      <c r="G139" s="774">
        <f t="shared" si="10"/>
        <v>1</v>
      </c>
      <c r="H139" s="517">
        <f>'Table 5 - Liability Cashflows'!AV145</f>
        <v>0</v>
      </c>
    </row>
    <row r="140" spans="1:8" x14ac:dyDescent="0.25">
      <c r="A140" s="43">
        <f t="shared" ref="A140:A203" si="11">A139+1</f>
        <v>131</v>
      </c>
      <c r="B140" s="502">
        <f>(1+_xlfn.XLOOKUP(INT(($A140-1)/12)+1,'ZC Curve'!$B$8:$B$107,'ZC Curve'!R$9:R$108,,0))^(1/12)-1</f>
        <v>0</v>
      </c>
      <c r="C140" s="502">
        <f>(1+_xlfn.XLOOKUP(INT(($A140-1)/12)+1,'ZC Curve'!$B$8:$B$107,'ZC Curve'!S$9:S$108,,0))^(1/12)-1</f>
        <v>0</v>
      </c>
      <c r="D140" s="502">
        <f>(1+_xlfn.XLOOKUP(INT(($A140-1)/12)+1,'ZC Curve'!$B$8:$B$107,'ZC Curve'!T$9:T$108,,0))^(1/12)-1</f>
        <v>0</v>
      </c>
      <c r="E140" s="773">
        <f t="shared" ref="E140:E203" si="12">E139/(1+B140)</f>
        <v>1</v>
      </c>
      <c r="F140" s="773">
        <f t="shared" ref="F140:F203" si="13">F139/(1+C140)</f>
        <v>1</v>
      </c>
      <c r="G140" s="774">
        <f t="shared" ref="G140:G203" si="14">G139/(1+D140)</f>
        <v>1</v>
      </c>
      <c r="H140" s="517">
        <f>'Table 5 - Liability Cashflows'!AV146</f>
        <v>0</v>
      </c>
    </row>
    <row r="141" spans="1:8" x14ac:dyDescent="0.25">
      <c r="A141" s="43">
        <f t="shared" si="11"/>
        <v>132</v>
      </c>
      <c r="B141" s="502">
        <f>(1+_xlfn.XLOOKUP(INT(($A141-1)/12)+1,'ZC Curve'!$B$8:$B$107,'ZC Curve'!R$9:R$108,,0))^(1/12)-1</f>
        <v>0</v>
      </c>
      <c r="C141" s="502">
        <f>(1+_xlfn.XLOOKUP(INT(($A141-1)/12)+1,'ZC Curve'!$B$8:$B$107,'ZC Curve'!S$9:S$108,,0))^(1/12)-1</f>
        <v>0</v>
      </c>
      <c r="D141" s="502">
        <f>(1+_xlfn.XLOOKUP(INT(($A141-1)/12)+1,'ZC Curve'!$B$8:$B$107,'ZC Curve'!T$9:T$108,,0))^(1/12)-1</f>
        <v>0</v>
      </c>
      <c r="E141" s="773">
        <f t="shared" si="12"/>
        <v>1</v>
      </c>
      <c r="F141" s="773">
        <f t="shared" si="13"/>
        <v>1</v>
      </c>
      <c r="G141" s="774">
        <f t="shared" si="14"/>
        <v>1</v>
      </c>
      <c r="H141" s="517">
        <f>'Table 5 - Liability Cashflows'!AV147</f>
        <v>0</v>
      </c>
    </row>
    <row r="142" spans="1:8" x14ac:dyDescent="0.25">
      <c r="A142" s="43">
        <f t="shared" si="11"/>
        <v>133</v>
      </c>
      <c r="B142" s="502">
        <f>(1+_xlfn.XLOOKUP(INT(($A142-1)/12)+1,'ZC Curve'!$B$8:$B$107,'ZC Curve'!R$9:R$108,,0))^(1/12)-1</f>
        <v>0</v>
      </c>
      <c r="C142" s="502">
        <f>(1+_xlfn.XLOOKUP(INT(($A142-1)/12)+1,'ZC Curve'!$B$8:$B$107,'ZC Curve'!S$9:S$108,,0))^(1/12)-1</f>
        <v>0</v>
      </c>
      <c r="D142" s="502">
        <f>(1+_xlfn.XLOOKUP(INT(($A142-1)/12)+1,'ZC Curve'!$B$8:$B$107,'ZC Curve'!T$9:T$108,,0))^(1/12)-1</f>
        <v>0</v>
      </c>
      <c r="E142" s="773">
        <f t="shared" si="12"/>
        <v>1</v>
      </c>
      <c r="F142" s="773">
        <f t="shared" si="13"/>
        <v>1</v>
      </c>
      <c r="G142" s="774">
        <f t="shared" si="14"/>
        <v>1</v>
      </c>
      <c r="H142" s="517">
        <f>'Table 5 - Liability Cashflows'!AV148</f>
        <v>0</v>
      </c>
    </row>
    <row r="143" spans="1:8" x14ac:dyDescent="0.25">
      <c r="A143" s="43">
        <f t="shared" si="11"/>
        <v>134</v>
      </c>
      <c r="B143" s="502">
        <f>(1+_xlfn.XLOOKUP(INT(($A143-1)/12)+1,'ZC Curve'!$B$8:$B$107,'ZC Curve'!R$9:R$108,,0))^(1/12)-1</f>
        <v>0</v>
      </c>
      <c r="C143" s="502">
        <f>(1+_xlfn.XLOOKUP(INT(($A143-1)/12)+1,'ZC Curve'!$B$8:$B$107,'ZC Curve'!S$9:S$108,,0))^(1/12)-1</f>
        <v>0</v>
      </c>
      <c r="D143" s="502">
        <f>(1+_xlfn.XLOOKUP(INT(($A143-1)/12)+1,'ZC Curve'!$B$8:$B$107,'ZC Curve'!T$9:T$108,,0))^(1/12)-1</f>
        <v>0</v>
      </c>
      <c r="E143" s="773">
        <f t="shared" si="12"/>
        <v>1</v>
      </c>
      <c r="F143" s="773">
        <f t="shared" si="13"/>
        <v>1</v>
      </c>
      <c r="G143" s="774">
        <f t="shared" si="14"/>
        <v>1</v>
      </c>
      <c r="H143" s="517">
        <f>'Table 5 - Liability Cashflows'!AV149</f>
        <v>0</v>
      </c>
    </row>
    <row r="144" spans="1:8" x14ac:dyDescent="0.25">
      <c r="A144" s="43">
        <f t="shared" si="11"/>
        <v>135</v>
      </c>
      <c r="B144" s="502">
        <f>(1+_xlfn.XLOOKUP(INT(($A144-1)/12)+1,'ZC Curve'!$B$8:$B$107,'ZC Curve'!R$9:R$108,,0))^(1/12)-1</f>
        <v>0</v>
      </c>
      <c r="C144" s="502">
        <f>(1+_xlfn.XLOOKUP(INT(($A144-1)/12)+1,'ZC Curve'!$B$8:$B$107,'ZC Curve'!S$9:S$108,,0))^(1/12)-1</f>
        <v>0</v>
      </c>
      <c r="D144" s="502">
        <f>(1+_xlfn.XLOOKUP(INT(($A144-1)/12)+1,'ZC Curve'!$B$8:$B$107,'ZC Curve'!T$9:T$108,,0))^(1/12)-1</f>
        <v>0</v>
      </c>
      <c r="E144" s="773">
        <f t="shared" si="12"/>
        <v>1</v>
      </c>
      <c r="F144" s="773">
        <f t="shared" si="13"/>
        <v>1</v>
      </c>
      <c r="G144" s="774">
        <f t="shared" si="14"/>
        <v>1</v>
      </c>
      <c r="H144" s="517">
        <f>'Table 5 - Liability Cashflows'!AV150</f>
        <v>0</v>
      </c>
    </row>
    <row r="145" spans="1:8" x14ac:dyDescent="0.25">
      <c r="A145" s="43">
        <f t="shared" si="11"/>
        <v>136</v>
      </c>
      <c r="B145" s="502">
        <f>(1+_xlfn.XLOOKUP(INT(($A145-1)/12)+1,'ZC Curve'!$B$8:$B$107,'ZC Curve'!R$9:R$108,,0))^(1/12)-1</f>
        <v>0</v>
      </c>
      <c r="C145" s="502">
        <f>(1+_xlfn.XLOOKUP(INT(($A145-1)/12)+1,'ZC Curve'!$B$8:$B$107,'ZC Curve'!S$9:S$108,,0))^(1/12)-1</f>
        <v>0</v>
      </c>
      <c r="D145" s="502">
        <f>(1+_xlfn.XLOOKUP(INT(($A145-1)/12)+1,'ZC Curve'!$B$8:$B$107,'ZC Curve'!T$9:T$108,,0))^(1/12)-1</f>
        <v>0</v>
      </c>
      <c r="E145" s="773">
        <f t="shared" si="12"/>
        <v>1</v>
      </c>
      <c r="F145" s="773">
        <f t="shared" si="13"/>
        <v>1</v>
      </c>
      <c r="G145" s="774">
        <f t="shared" si="14"/>
        <v>1</v>
      </c>
      <c r="H145" s="517">
        <f>'Table 5 - Liability Cashflows'!AV151</f>
        <v>0</v>
      </c>
    </row>
    <row r="146" spans="1:8" x14ac:dyDescent="0.25">
      <c r="A146" s="43">
        <f t="shared" si="11"/>
        <v>137</v>
      </c>
      <c r="B146" s="502">
        <f>(1+_xlfn.XLOOKUP(INT(($A146-1)/12)+1,'ZC Curve'!$B$8:$B$107,'ZC Curve'!R$9:R$108,,0))^(1/12)-1</f>
        <v>0</v>
      </c>
      <c r="C146" s="502">
        <f>(1+_xlfn.XLOOKUP(INT(($A146-1)/12)+1,'ZC Curve'!$B$8:$B$107,'ZC Curve'!S$9:S$108,,0))^(1/12)-1</f>
        <v>0</v>
      </c>
      <c r="D146" s="502">
        <f>(1+_xlfn.XLOOKUP(INT(($A146-1)/12)+1,'ZC Curve'!$B$8:$B$107,'ZC Curve'!T$9:T$108,,0))^(1/12)-1</f>
        <v>0</v>
      </c>
      <c r="E146" s="773">
        <f t="shared" si="12"/>
        <v>1</v>
      </c>
      <c r="F146" s="773">
        <f t="shared" si="13"/>
        <v>1</v>
      </c>
      <c r="G146" s="774">
        <f t="shared" si="14"/>
        <v>1</v>
      </c>
      <c r="H146" s="517">
        <f>'Table 5 - Liability Cashflows'!AV152</f>
        <v>0</v>
      </c>
    </row>
    <row r="147" spans="1:8" x14ac:dyDescent="0.25">
      <c r="A147" s="43">
        <f t="shared" si="11"/>
        <v>138</v>
      </c>
      <c r="B147" s="502">
        <f>(1+_xlfn.XLOOKUP(INT(($A147-1)/12)+1,'ZC Curve'!$B$8:$B$107,'ZC Curve'!R$9:R$108,,0))^(1/12)-1</f>
        <v>0</v>
      </c>
      <c r="C147" s="502">
        <f>(1+_xlfn.XLOOKUP(INT(($A147-1)/12)+1,'ZC Curve'!$B$8:$B$107,'ZC Curve'!S$9:S$108,,0))^(1/12)-1</f>
        <v>0</v>
      </c>
      <c r="D147" s="502">
        <f>(1+_xlfn.XLOOKUP(INT(($A147-1)/12)+1,'ZC Curve'!$B$8:$B$107,'ZC Curve'!T$9:T$108,,0))^(1/12)-1</f>
        <v>0</v>
      </c>
      <c r="E147" s="773">
        <f t="shared" si="12"/>
        <v>1</v>
      </c>
      <c r="F147" s="773">
        <f t="shared" si="13"/>
        <v>1</v>
      </c>
      <c r="G147" s="774">
        <f t="shared" si="14"/>
        <v>1</v>
      </c>
      <c r="H147" s="517">
        <f>'Table 5 - Liability Cashflows'!AV153</f>
        <v>0</v>
      </c>
    </row>
    <row r="148" spans="1:8" x14ac:dyDescent="0.25">
      <c r="A148" s="43">
        <f t="shared" si="11"/>
        <v>139</v>
      </c>
      <c r="B148" s="502">
        <f>(1+_xlfn.XLOOKUP(INT(($A148-1)/12)+1,'ZC Curve'!$B$8:$B$107,'ZC Curve'!R$9:R$108,,0))^(1/12)-1</f>
        <v>0</v>
      </c>
      <c r="C148" s="502">
        <f>(1+_xlfn.XLOOKUP(INT(($A148-1)/12)+1,'ZC Curve'!$B$8:$B$107,'ZC Curve'!S$9:S$108,,0))^(1/12)-1</f>
        <v>0</v>
      </c>
      <c r="D148" s="502">
        <f>(1+_xlfn.XLOOKUP(INT(($A148-1)/12)+1,'ZC Curve'!$B$8:$B$107,'ZC Curve'!T$9:T$108,,0))^(1/12)-1</f>
        <v>0</v>
      </c>
      <c r="E148" s="773">
        <f t="shared" si="12"/>
        <v>1</v>
      </c>
      <c r="F148" s="773">
        <f t="shared" si="13"/>
        <v>1</v>
      </c>
      <c r="G148" s="774">
        <f t="shared" si="14"/>
        <v>1</v>
      </c>
      <c r="H148" s="517">
        <f>'Table 5 - Liability Cashflows'!AV154</f>
        <v>0</v>
      </c>
    </row>
    <row r="149" spans="1:8" x14ac:dyDescent="0.25">
      <c r="A149" s="43">
        <f t="shared" si="11"/>
        <v>140</v>
      </c>
      <c r="B149" s="502">
        <f>(1+_xlfn.XLOOKUP(INT(($A149-1)/12)+1,'ZC Curve'!$B$8:$B$107,'ZC Curve'!R$9:R$108,,0))^(1/12)-1</f>
        <v>0</v>
      </c>
      <c r="C149" s="502">
        <f>(1+_xlfn.XLOOKUP(INT(($A149-1)/12)+1,'ZC Curve'!$B$8:$B$107,'ZC Curve'!S$9:S$108,,0))^(1/12)-1</f>
        <v>0</v>
      </c>
      <c r="D149" s="502">
        <f>(1+_xlfn.XLOOKUP(INT(($A149-1)/12)+1,'ZC Curve'!$B$8:$B$107,'ZC Curve'!T$9:T$108,,0))^(1/12)-1</f>
        <v>0</v>
      </c>
      <c r="E149" s="773">
        <f t="shared" si="12"/>
        <v>1</v>
      </c>
      <c r="F149" s="773">
        <f t="shared" si="13"/>
        <v>1</v>
      </c>
      <c r="G149" s="774">
        <f t="shared" si="14"/>
        <v>1</v>
      </c>
      <c r="H149" s="517">
        <f>'Table 5 - Liability Cashflows'!AV155</f>
        <v>0</v>
      </c>
    </row>
    <row r="150" spans="1:8" x14ac:dyDescent="0.25">
      <c r="A150" s="43">
        <f t="shared" si="11"/>
        <v>141</v>
      </c>
      <c r="B150" s="502">
        <f>(1+_xlfn.XLOOKUP(INT(($A150-1)/12)+1,'ZC Curve'!$B$8:$B$107,'ZC Curve'!R$9:R$108,,0))^(1/12)-1</f>
        <v>0</v>
      </c>
      <c r="C150" s="502">
        <f>(1+_xlfn.XLOOKUP(INT(($A150-1)/12)+1,'ZC Curve'!$B$8:$B$107,'ZC Curve'!S$9:S$108,,0))^(1/12)-1</f>
        <v>0</v>
      </c>
      <c r="D150" s="502">
        <f>(1+_xlfn.XLOOKUP(INT(($A150-1)/12)+1,'ZC Curve'!$B$8:$B$107,'ZC Curve'!T$9:T$108,,0))^(1/12)-1</f>
        <v>0</v>
      </c>
      <c r="E150" s="773">
        <f t="shared" si="12"/>
        <v>1</v>
      </c>
      <c r="F150" s="773">
        <f t="shared" si="13"/>
        <v>1</v>
      </c>
      <c r="G150" s="774">
        <f t="shared" si="14"/>
        <v>1</v>
      </c>
      <c r="H150" s="517">
        <f>'Table 5 - Liability Cashflows'!AV156</f>
        <v>0</v>
      </c>
    </row>
    <row r="151" spans="1:8" x14ac:dyDescent="0.25">
      <c r="A151" s="43">
        <f t="shared" si="11"/>
        <v>142</v>
      </c>
      <c r="B151" s="502">
        <f>(1+_xlfn.XLOOKUP(INT(($A151-1)/12)+1,'ZC Curve'!$B$8:$B$107,'ZC Curve'!R$9:R$108,,0))^(1/12)-1</f>
        <v>0</v>
      </c>
      <c r="C151" s="502">
        <f>(1+_xlfn.XLOOKUP(INT(($A151-1)/12)+1,'ZC Curve'!$B$8:$B$107,'ZC Curve'!S$9:S$108,,0))^(1/12)-1</f>
        <v>0</v>
      </c>
      <c r="D151" s="502">
        <f>(1+_xlfn.XLOOKUP(INT(($A151-1)/12)+1,'ZC Curve'!$B$8:$B$107,'ZC Curve'!T$9:T$108,,0))^(1/12)-1</f>
        <v>0</v>
      </c>
      <c r="E151" s="773">
        <f t="shared" si="12"/>
        <v>1</v>
      </c>
      <c r="F151" s="773">
        <f t="shared" si="13"/>
        <v>1</v>
      </c>
      <c r="G151" s="774">
        <f t="shared" si="14"/>
        <v>1</v>
      </c>
      <c r="H151" s="517">
        <f>'Table 5 - Liability Cashflows'!AV157</f>
        <v>0</v>
      </c>
    </row>
    <row r="152" spans="1:8" x14ac:dyDescent="0.25">
      <c r="A152" s="43">
        <f t="shared" si="11"/>
        <v>143</v>
      </c>
      <c r="B152" s="502">
        <f>(1+_xlfn.XLOOKUP(INT(($A152-1)/12)+1,'ZC Curve'!$B$8:$B$107,'ZC Curve'!R$9:R$108,,0))^(1/12)-1</f>
        <v>0</v>
      </c>
      <c r="C152" s="502">
        <f>(1+_xlfn.XLOOKUP(INT(($A152-1)/12)+1,'ZC Curve'!$B$8:$B$107,'ZC Curve'!S$9:S$108,,0))^(1/12)-1</f>
        <v>0</v>
      </c>
      <c r="D152" s="502">
        <f>(1+_xlfn.XLOOKUP(INT(($A152-1)/12)+1,'ZC Curve'!$B$8:$B$107,'ZC Curve'!T$9:T$108,,0))^(1/12)-1</f>
        <v>0</v>
      </c>
      <c r="E152" s="773">
        <f t="shared" si="12"/>
        <v>1</v>
      </c>
      <c r="F152" s="773">
        <f t="shared" si="13"/>
        <v>1</v>
      </c>
      <c r="G152" s="774">
        <f t="shared" si="14"/>
        <v>1</v>
      </c>
      <c r="H152" s="517">
        <f>'Table 5 - Liability Cashflows'!AV158</f>
        <v>0</v>
      </c>
    </row>
    <row r="153" spans="1:8" x14ac:dyDescent="0.25">
      <c r="A153" s="43">
        <f t="shared" si="11"/>
        <v>144</v>
      </c>
      <c r="B153" s="502">
        <f>(1+_xlfn.XLOOKUP(INT(($A153-1)/12)+1,'ZC Curve'!$B$8:$B$107,'ZC Curve'!R$9:R$108,,0))^(1/12)-1</f>
        <v>0</v>
      </c>
      <c r="C153" s="502">
        <f>(1+_xlfn.XLOOKUP(INT(($A153-1)/12)+1,'ZC Curve'!$B$8:$B$107,'ZC Curve'!S$9:S$108,,0))^(1/12)-1</f>
        <v>0</v>
      </c>
      <c r="D153" s="502">
        <f>(1+_xlfn.XLOOKUP(INT(($A153-1)/12)+1,'ZC Curve'!$B$8:$B$107,'ZC Curve'!T$9:T$108,,0))^(1/12)-1</f>
        <v>0</v>
      </c>
      <c r="E153" s="773">
        <f t="shared" si="12"/>
        <v>1</v>
      </c>
      <c r="F153" s="773">
        <f t="shared" si="13"/>
        <v>1</v>
      </c>
      <c r="G153" s="774">
        <f t="shared" si="14"/>
        <v>1</v>
      </c>
      <c r="H153" s="517">
        <f>'Table 5 - Liability Cashflows'!AV159</f>
        <v>0</v>
      </c>
    </row>
    <row r="154" spans="1:8" x14ac:dyDescent="0.25">
      <c r="A154" s="43">
        <f t="shared" si="11"/>
        <v>145</v>
      </c>
      <c r="B154" s="502">
        <f>(1+_xlfn.XLOOKUP(INT(($A154-1)/12)+1,'ZC Curve'!$B$8:$B$107,'ZC Curve'!R$9:R$108,,0))^(1/12)-1</f>
        <v>0</v>
      </c>
      <c r="C154" s="502">
        <f>(1+_xlfn.XLOOKUP(INT(($A154-1)/12)+1,'ZC Curve'!$B$8:$B$107,'ZC Curve'!S$9:S$108,,0))^(1/12)-1</f>
        <v>0</v>
      </c>
      <c r="D154" s="502">
        <f>(1+_xlfn.XLOOKUP(INT(($A154-1)/12)+1,'ZC Curve'!$B$8:$B$107,'ZC Curve'!T$9:T$108,,0))^(1/12)-1</f>
        <v>0</v>
      </c>
      <c r="E154" s="773">
        <f t="shared" si="12"/>
        <v>1</v>
      </c>
      <c r="F154" s="773">
        <f t="shared" si="13"/>
        <v>1</v>
      </c>
      <c r="G154" s="774">
        <f t="shared" si="14"/>
        <v>1</v>
      </c>
      <c r="H154" s="517">
        <f>'Table 5 - Liability Cashflows'!AV160</f>
        <v>0</v>
      </c>
    </row>
    <row r="155" spans="1:8" x14ac:dyDescent="0.25">
      <c r="A155" s="43">
        <f t="shared" si="11"/>
        <v>146</v>
      </c>
      <c r="B155" s="502">
        <f>(1+_xlfn.XLOOKUP(INT(($A155-1)/12)+1,'ZC Curve'!$B$8:$B$107,'ZC Curve'!R$9:R$108,,0))^(1/12)-1</f>
        <v>0</v>
      </c>
      <c r="C155" s="502">
        <f>(1+_xlfn.XLOOKUP(INT(($A155-1)/12)+1,'ZC Curve'!$B$8:$B$107,'ZC Curve'!S$9:S$108,,0))^(1/12)-1</f>
        <v>0</v>
      </c>
      <c r="D155" s="502">
        <f>(1+_xlfn.XLOOKUP(INT(($A155-1)/12)+1,'ZC Curve'!$B$8:$B$107,'ZC Curve'!T$9:T$108,,0))^(1/12)-1</f>
        <v>0</v>
      </c>
      <c r="E155" s="773">
        <f t="shared" si="12"/>
        <v>1</v>
      </c>
      <c r="F155" s="773">
        <f t="shared" si="13"/>
        <v>1</v>
      </c>
      <c r="G155" s="774">
        <f t="shared" si="14"/>
        <v>1</v>
      </c>
      <c r="H155" s="517">
        <f>'Table 5 - Liability Cashflows'!AV161</f>
        <v>0</v>
      </c>
    </row>
    <row r="156" spans="1:8" x14ac:dyDescent="0.25">
      <c r="A156" s="43">
        <f t="shared" si="11"/>
        <v>147</v>
      </c>
      <c r="B156" s="502">
        <f>(1+_xlfn.XLOOKUP(INT(($A156-1)/12)+1,'ZC Curve'!$B$8:$B$107,'ZC Curve'!R$9:R$108,,0))^(1/12)-1</f>
        <v>0</v>
      </c>
      <c r="C156" s="502">
        <f>(1+_xlfn.XLOOKUP(INT(($A156-1)/12)+1,'ZC Curve'!$B$8:$B$107,'ZC Curve'!S$9:S$108,,0))^(1/12)-1</f>
        <v>0</v>
      </c>
      <c r="D156" s="502">
        <f>(1+_xlfn.XLOOKUP(INT(($A156-1)/12)+1,'ZC Curve'!$B$8:$B$107,'ZC Curve'!T$9:T$108,,0))^(1/12)-1</f>
        <v>0</v>
      </c>
      <c r="E156" s="773">
        <f t="shared" si="12"/>
        <v>1</v>
      </c>
      <c r="F156" s="773">
        <f t="shared" si="13"/>
        <v>1</v>
      </c>
      <c r="G156" s="774">
        <f t="shared" si="14"/>
        <v>1</v>
      </c>
      <c r="H156" s="517">
        <f>'Table 5 - Liability Cashflows'!AV162</f>
        <v>0</v>
      </c>
    </row>
    <row r="157" spans="1:8" x14ac:dyDescent="0.25">
      <c r="A157" s="43">
        <f t="shared" si="11"/>
        <v>148</v>
      </c>
      <c r="B157" s="502">
        <f>(1+_xlfn.XLOOKUP(INT(($A157-1)/12)+1,'ZC Curve'!$B$8:$B$107,'ZC Curve'!R$9:R$108,,0))^(1/12)-1</f>
        <v>0</v>
      </c>
      <c r="C157" s="502">
        <f>(1+_xlfn.XLOOKUP(INT(($A157-1)/12)+1,'ZC Curve'!$B$8:$B$107,'ZC Curve'!S$9:S$108,,0))^(1/12)-1</f>
        <v>0</v>
      </c>
      <c r="D157" s="502">
        <f>(1+_xlfn.XLOOKUP(INT(($A157-1)/12)+1,'ZC Curve'!$B$8:$B$107,'ZC Curve'!T$9:T$108,,0))^(1/12)-1</f>
        <v>0</v>
      </c>
      <c r="E157" s="773">
        <f t="shared" si="12"/>
        <v>1</v>
      </c>
      <c r="F157" s="773">
        <f t="shared" si="13"/>
        <v>1</v>
      </c>
      <c r="G157" s="774">
        <f t="shared" si="14"/>
        <v>1</v>
      </c>
      <c r="H157" s="517">
        <f>'Table 5 - Liability Cashflows'!AV163</f>
        <v>0</v>
      </c>
    </row>
    <row r="158" spans="1:8" x14ac:dyDescent="0.25">
      <c r="A158" s="43">
        <f t="shared" si="11"/>
        <v>149</v>
      </c>
      <c r="B158" s="502">
        <f>(1+_xlfn.XLOOKUP(INT(($A158-1)/12)+1,'ZC Curve'!$B$8:$B$107,'ZC Curve'!R$9:R$108,,0))^(1/12)-1</f>
        <v>0</v>
      </c>
      <c r="C158" s="502">
        <f>(1+_xlfn.XLOOKUP(INT(($A158-1)/12)+1,'ZC Curve'!$B$8:$B$107,'ZC Curve'!S$9:S$108,,0))^(1/12)-1</f>
        <v>0</v>
      </c>
      <c r="D158" s="502">
        <f>(1+_xlfn.XLOOKUP(INT(($A158-1)/12)+1,'ZC Curve'!$B$8:$B$107,'ZC Curve'!T$9:T$108,,0))^(1/12)-1</f>
        <v>0</v>
      </c>
      <c r="E158" s="773">
        <f t="shared" si="12"/>
        <v>1</v>
      </c>
      <c r="F158" s="773">
        <f t="shared" si="13"/>
        <v>1</v>
      </c>
      <c r="G158" s="774">
        <f t="shared" si="14"/>
        <v>1</v>
      </c>
      <c r="H158" s="517">
        <f>'Table 5 - Liability Cashflows'!AV164</f>
        <v>0</v>
      </c>
    </row>
    <row r="159" spans="1:8" x14ac:dyDescent="0.25">
      <c r="A159" s="43">
        <f t="shared" si="11"/>
        <v>150</v>
      </c>
      <c r="B159" s="502">
        <f>(1+_xlfn.XLOOKUP(INT(($A159-1)/12)+1,'ZC Curve'!$B$8:$B$107,'ZC Curve'!R$9:R$108,,0))^(1/12)-1</f>
        <v>0</v>
      </c>
      <c r="C159" s="502">
        <f>(1+_xlfn.XLOOKUP(INT(($A159-1)/12)+1,'ZC Curve'!$B$8:$B$107,'ZC Curve'!S$9:S$108,,0))^(1/12)-1</f>
        <v>0</v>
      </c>
      <c r="D159" s="502">
        <f>(1+_xlfn.XLOOKUP(INT(($A159-1)/12)+1,'ZC Curve'!$B$8:$B$107,'ZC Curve'!T$9:T$108,,0))^(1/12)-1</f>
        <v>0</v>
      </c>
      <c r="E159" s="773">
        <f t="shared" si="12"/>
        <v>1</v>
      </c>
      <c r="F159" s="773">
        <f t="shared" si="13"/>
        <v>1</v>
      </c>
      <c r="G159" s="774">
        <f t="shared" si="14"/>
        <v>1</v>
      </c>
      <c r="H159" s="517">
        <f>'Table 5 - Liability Cashflows'!AV165</f>
        <v>0</v>
      </c>
    </row>
    <row r="160" spans="1:8" x14ac:dyDescent="0.25">
      <c r="A160" s="43">
        <f t="shared" si="11"/>
        <v>151</v>
      </c>
      <c r="B160" s="502">
        <f>(1+_xlfn.XLOOKUP(INT(($A160-1)/12)+1,'ZC Curve'!$B$8:$B$107,'ZC Curve'!R$9:R$108,,0))^(1/12)-1</f>
        <v>0</v>
      </c>
      <c r="C160" s="502">
        <f>(1+_xlfn.XLOOKUP(INT(($A160-1)/12)+1,'ZC Curve'!$B$8:$B$107,'ZC Curve'!S$9:S$108,,0))^(1/12)-1</f>
        <v>0</v>
      </c>
      <c r="D160" s="502">
        <f>(1+_xlfn.XLOOKUP(INT(($A160-1)/12)+1,'ZC Curve'!$B$8:$B$107,'ZC Curve'!T$9:T$108,,0))^(1/12)-1</f>
        <v>0</v>
      </c>
      <c r="E160" s="773">
        <f t="shared" si="12"/>
        <v>1</v>
      </c>
      <c r="F160" s="773">
        <f t="shared" si="13"/>
        <v>1</v>
      </c>
      <c r="G160" s="774">
        <f t="shared" si="14"/>
        <v>1</v>
      </c>
      <c r="H160" s="517">
        <f>'Table 5 - Liability Cashflows'!AV166</f>
        <v>0</v>
      </c>
    </row>
    <row r="161" spans="1:8" x14ac:dyDescent="0.25">
      <c r="A161" s="43">
        <f t="shared" si="11"/>
        <v>152</v>
      </c>
      <c r="B161" s="502">
        <f>(1+_xlfn.XLOOKUP(INT(($A161-1)/12)+1,'ZC Curve'!$B$8:$B$107,'ZC Curve'!R$9:R$108,,0))^(1/12)-1</f>
        <v>0</v>
      </c>
      <c r="C161" s="502">
        <f>(1+_xlfn.XLOOKUP(INT(($A161-1)/12)+1,'ZC Curve'!$B$8:$B$107,'ZC Curve'!S$9:S$108,,0))^(1/12)-1</f>
        <v>0</v>
      </c>
      <c r="D161" s="502">
        <f>(1+_xlfn.XLOOKUP(INT(($A161-1)/12)+1,'ZC Curve'!$B$8:$B$107,'ZC Curve'!T$9:T$108,,0))^(1/12)-1</f>
        <v>0</v>
      </c>
      <c r="E161" s="773">
        <f t="shared" si="12"/>
        <v>1</v>
      </c>
      <c r="F161" s="773">
        <f t="shared" si="13"/>
        <v>1</v>
      </c>
      <c r="G161" s="774">
        <f t="shared" si="14"/>
        <v>1</v>
      </c>
      <c r="H161" s="517">
        <f>'Table 5 - Liability Cashflows'!AV167</f>
        <v>0</v>
      </c>
    </row>
    <row r="162" spans="1:8" x14ac:dyDescent="0.25">
      <c r="A162" s="43">
        <f t="shared" si="11"/>
        <v>153</v>
      </c>
      <c r="B162" s="502">
        <f>(1+_xlfn.XLOOKUP(INT(($A162-1)/12)+1,'ZC Curve'!$B$8:$B$107,'ZC Curve'!R$9:R$108,,0))^(1/12)-1</f>
        <v>0</v>
      </c>
      <c r="C162" s="502">
        <f>(1+_xlfn.XLOOKUP(INT(($A162-1)/12)+1,'ZC Curve'!$B$8:$B$107,'ZC Curve'!S$9:S$108,,0))^(1/12)-1</f>
        <v>0</v>
      </c>
      <c r="D162" s="502">
        <f>(1+_xlfn.XLOOKUP(INT(($A162-1)/12)+1,'ZC Curve'!$B$8:$B$107,'ZC Curve'!T$9:T$108,,0))^(1/12)-1</f>
        <v>0</v>
      </c>
      <c r="E162" s="773">
        <f t="shared" si="12"/>
        <v>1</v>
      </c>
      <c r="F162" s="773">
        <f t="shared" si="13"/>
        <v>1</v>
      </c>
      <c r="G162" s="774">
        <f t="shared" si="14"/>
        <v>1</v>
      </c>
      <c r="H162" s="517">
        <f>'Table 5 - Liability Cashflows'!AV168</f>
        <v>0</v>
      </c>
    </row>
    <row r="163" spans="1:8" x14ac:dyDescent="0.25">
      <c r="A163" s="43">
        <f t="shared" si="11"/>
        <v>154</v>
      </c>
      <c r="B163" s="502">
        <f>(1+_xlfn.XLOOKUP(INT(($A163-1)/12)+1,'ZC Curve'!$B$8:$B$107,'ZC Curve'!R$9:R$108,,0))^(1/12)-1</f>
        <v>0</v>
      </c>
      <c r="C163" s="502">
        <f>(1+_xlfn.XLOOKUP(INT(($A163-1)/12)+1,'ZC Curve'!$B$8:$B$107,'ZC Curve'!S$9:S$108,,0))^(1/12)-1</f>
        <v>0</v>
      </c>
      <c r="D163" s="502">
        <f>(1+_xlfn.XLOOKUP(INT(($A163-1)/12)+1,'ZC Curve'!$B$8:$B$107,'ZC Curve'!T$9:T$108,,0))^(1/12)-1</f>
        <v>0</v>
      </c>
      <c r="E163" s="773">
        <f t="shared" si="12"/>
        <v>1</v>
      </c>
      <c r="F163" s="773">
        <f t="shared" si="13"/>
        <v>1</v>
      </c>
      <c r="G163" s="774">
        <f t="shared" si="14"/>
        <v>1</v>
      </c>
      <c r="H163" s="517">
        <f>'Table 5 - Liability Cashflows'!AV169</f>
        <v>0</v>
      </c>
    </row>
    <row r="164" spans="1:8" x14ac:dyDescent="0.25">
      <c r="A164" s="43">
        <f t="shared" si="11"/>
        <v>155</v>
      </c>
      <c r="B164" s="502">
        <f>(1+_xlfn.XLOOKUP(INT(($A164-1)/12)+1,'ZC Curve'!$B$8:$B$107,'ZC Curve'!R$9:R$108,,0))^(1/12)-1</f>
        <v>0</v>
      </c>
      <c r="C164" s="502">
        <f>(1+_xlfn.XLOOKUP(INT(($A164-1)/12)+1,'ZC Curve'!$B$8:$B$107,'ZC Curve'!S$9:S$108,,0))^(1/12)-1</f>
        <v>0</v>
      </c>
      <c r="D164" s="502">
        <f>(1+_xlfn.XLOOKUP(INT(($A164-1)/12)+1,'ZC Curve'!$B$8:$B$107,'ZC Curve'!T$9:T$108,,0))^(1/12)-1</f>
        <v>0</v>
      </c>
      <c r="E164" s="773">
        <f t="shared" si="12"/>
        <v>1</v>
      </c>
      <c r="F164" s="773">
        <f t="shared" si="13"/>
        <v>1</v>
      </c>
      <c r="G164" s="774">
        <f t="shared" si="14"/>
        <v>1</v>
      </c>
      <c r="H164" s="517">
        <f>'Table 5 - Liability Cashflows'!AV170</f>
        <v>0</v>
      </c>
    </row>
    <row r="165" spans="1:8" x14ac:dyDescent="0.25">
      <c r="A165" s="43">
        <f t="shared" si="11"/>
        <v>156</v>
      </c>
      <c r="B165" s="502">
        <f>(1+_xlfn.XLOOKUP(INT(($A165-1)/12)+1,'ZC Curve'!$B$8:$B$107,'ZC Curve'!R$9:R$108,,0))^(1/12)-1</f>
        <v>0</v>
      </c>
      <c r="C165" s="502">
        <f>(1+_xlfn.XLOOKUP(INT(($A165-1)/12)+1,'ZC Curve'!$B$8:$B$107,'ZC Curve'!S$9:S$108,,0))^(1/12)-1</f>
        <v>0</v>
      </c>
      <c r="D165" s="502">
        <f>(1+_xlfn.XLOOKUP(INT(($A165-1)/12)+1,'ZC Curve'!$B$8:$B$107,'ZC Curve'!T$9:T$108,,0))^(1/12)-1</f>
        <v>0</v>
      </c>
      <c r="E165" s="773">
        <f t="shared" si="12"/>
        <v>1</v>
      </c>
      <c r="F165" s="773">
        <f t="shared" si="13"/>
        <v>1</v>
      </c>
      <c r="G165" s="774">
        <f t="shared" si="14"/>
        <v>1</v>
      </c>
      <c r="H165" s="517">
        <f>'Table 5 - Liability Cashflows'!AV171</f>
        <v>0</v>
      </c>
    </row>
    <row r="166" spans="1:8" x14ac:dyDescent="0.25">
      <c r="A166" s="43">
        <f t="shared" si="11"/>
        <v>157</v>
      </c>
      <c r="B166" s="502">
        <f>(1+_xlfn.XLOOKUP(INT(($A166-1)/12)+1,'ZC Curve'!$B$8:$B$107,'ZC Curve'!R$9:R$108,,0))^(1/12)-1</f>
        <v>0</v>
      </c>
      <c r="C166" s="502">
        <f>(1+_xlfn.XLOOKUP(INT(($A166-1)/12)+1,'ZC Curve'!$B$8:$B$107,'ZC Curve'!S$9:S$108,,0))^(1/12)-1</f>
        <v>0</v>
      </c>
      <c r="D166" s="502">
        <f>(1+_xlfn.XLOOKUP(INT(($A166-1)/12)+1,'ZC Curve'!$B$8:$B$107,'ZC Curve'!T$9:T$108,,0))^(1/12)-1</f>
        <v>0</v>
      </c>
      <c r="E166" s="773">
        <f t="shared" si="12"/>
        <v>1</v>
      </c>
      <c r="F166" s="773">
        <f t="shared" si="13"/>
        <v>1</v>
      </c>
      <c r="G166" s="774">
        <f t="shared" si="14"/>
        <v>1</v>
      </c>
      <c r="H166" s="517">
        <f>'Table 5 - Liability Cashflows'!AV172</f>
        <v>0</v>
      </c>
    </row>
    <row r="167" spans="1:8" x14ac:dyDescent="0.25">
      <c r="A167" s="43">
        <f t="shared" si="11"/>
        <v>158</v>
      </c>
      <c r="B167" s="502">
        <f>(1+_xlfn.XLOOKUP(INT(($A167-1)/12)+1,'ZC Curve'!$B$8:$B$107,'ZC Curve'!R$9:R$108,,0))^(1/12)-1</f>
        <v>0</v>
      </c>
      <c r="C167" s="502">
        <f>(1+_xlfn.XLOOKUP(INT(($A167-1)/12)+1,'ZC Curve'!$B$8:$B$107,'ZC Curve'!S$9:S$108,,0))^(1/12)-1</f>
        <v>0</v>
      </c>
      <c r="D167" s="502">
        <f>(1+_xlfn.XLOOKUP(INT(($A167-1)/12)+1,'ZC Curve'!$B$8:$B$107,'ZC Curve'!T$9:T$108,,0))^(1/12)-1</f>
        <v>0</v>
      </c>
      <c r="E167" s="773">
        <f t="shared" si="12"/>
        <v>1</v>
      </c>
      <c r="F167" s="773">
        <f t="shared" si="13"/>
        <v>1</v>
      </c>
      <c r="G167" s="774">
        <f t="shared" si="14"/>
        <v>1</v>
      </c>
      <c r="H167" s="517">
        <f>'Table 5 - Liability Cashflows'!AV173</f>
        <v>0</v>
      </c>
    </row>
    <row r="168" spans="1:8" x14ac:dyDescent="0.25">
      <c r="A168" s="43">
        <f t="shared" si="11"/>
        <v>159</v>
      </c>
      <c r="B168" s="502">
        <f>(1+_xlfn.XLOOKUP(INT(($A168-1)/12)+1,'ZC Curve'!$B$8:$B$107,'ZC Curve'!R$9:R$108,,0))^(1/12)-1</f>
        <v>0</v>
      </c>
      <c r="C168" s="502">
        <f>(1+_xlfn.XLOOKUP(INT(($A168-1)/12)+1,'ZC Curve'!$B$8:$B$107,'ZC Curve'!S$9:S$108,,0))^(1/12)-1</f>
        <v>0</v>
      </c>
      <c r="D168" s="502">
        <f>(1+_xlfn.XLOOKUP(INT(($A168-1)/12)+1,'ZC Curve'!$B$8:$B$107,'ZC Curve'!T$9:T$108,,0))^(1/12)-1</f>
        <v>0</v>
      </c>
      <c r="E168" s="773">
        <f t="shared" si="12"/>
        <v>1</v>
      </c>
      <c r="F168" s="773">
        <f t="shared" si="13"/>
        <v>1</v>
      </c>
      <c r="G168" s="774">
        <f t="shared" si="14"/>
        <v>1</v>
      </c>
      <c r="H168" s="517">
        <f>'Table 5 - Liability Cashflows'!AV174</f>
        <v>0</v>
      </c>
    </row>
    <row r="169" spans="1:8" x14ac:dyDescent="0.25">
      <c r="A169" s="43">
        <f t="shared" si="11"/>
        <v>160</v>
      </c>
      <c r="B169" s="502">
        <f>(1+_xlfn.XLOOKUP(INT(($A169-1)/12)+1,'ZC Curve'!$B$8:$B$107,'ZC Curve'!R$9:R$108,,0))^(1/12)-1</f>
        <v>0</v>
      </c>
      <c r="C169" s="502">
        <f>(1+_xlfn.XLOOKUP(INT(($A169-1)/12)+1,'ZC Curve'!$B$8:$B$107,'ZC Curve'!S$9:S$108,,0))^(1/12)-1</f>
        <v>0</v>
      </c>
      <c r="D169" s="502">
        <f>(1+_xlfn.XLOOKUP(INT(($A169-1)/12)+1,'ZC Curve'!$B$8:$B$107,'ZC Curve'!T$9:T$108,,0))^(1/12)-1</f>
        <v>0</v>
      </c>
      <c r="E169" s="773">
        <f t="shared" si="12"/>
        <v>1</v>
      </c>
      <c r="F169" s="773">
        <f t="shared" si="13"/>
        <v>1</v>
      </c>
      <c r="G169" s="774">
        <f t="shared" si="14"/>
        <v>1</v>
      </c>
      <c r="H169" s="517">
        <f>'Table 5 - Liability Cashflows'!AV175</f>
        <v>0</v>
      </c>
    </row>
    <row r="170" spans="1:8" x14ac:dyDescent="0.25">
      <c r="A170" s="43">
        <f t="shared" si="11"/>
        <v>161</v>
      </c>
      <c r="B170" s="502">
        <f>(1+_xlfn.XLOOKUP(INT(($A170-1)/12)+1,'ZC Curve'!$B$8:$B$107,'ZC Curve'!R$9:R$108,,0))^(1/12)-1</f>
        <v>0</v>
      </c>
      <c r="C170" s="502">
        <f>(1+_xlfn.XLOOKUP(INT(($A170-1)/12)+1,'ZC Curve'!$B$8:$B$107,'ZC Curve'!S$9:S$108,,0))^(1/12)-1</f>
        <v>0</v>
      </c>
      <c r="D170" s="502">
        <f>(1+_xlfn.XLOOKUP(INT(($A170-1)/12)+1,'ZC Curve'!$B$8:$B$107,'ZC Curve'!T$9:T$108,,0))^(1/12)-1</f>
        <v>0</v>
      </c>
      <c r="E170" s="773">
        <f t="shared" si="12"/>
        <v>1</v>
      </c>
      <c r="F170" s="773">
        <f t="shared" si="13"/>
        <v>1</v>
      </c>
      <c r="G170" s="774">
        <f t="shared" si="14"/>
        <v>1</v>
      </c>
      <c r="H170" s="517">
        <f>'Table 5 - Liability Cashflows'!AV176</f>
        <v>0</v>
      </c>
    </row>
    <row r="171" spans="1:8" x14ac:dyDescent="0.25">
      <c r="A171" s="43">
        <f t="shared" si="11"/>
        <v>162</v>
      </c>
      <c r="B171" s="502">
        <f>(1+_xlfn.XLOOKUP(INT(($A171-1)/12)+1,'ZC Curve'!$B$8:$B$107,'ZC Curve'!R$9:R$108,,0))^(1/12)-1</f>
        <v>0</v>
      </c>
      <c r="C171" s="502">
        <f>(1+_xlfn.XLOOKUP(INT(($A171-1)/12)+1,'ZC Curve'!$B$8:$B$107,'ZC Curve'!S$9:S$108,,0))^(1/12)-1</f>
        <v>0</v>
      </c>
      <c r="D171" s="502">
        <f>(1+_xlfn.XLOOKUP(INT(($A171-1)/12)+1,'ZC Curve'!$B$8:$B$107,'ZC Curve'!T$9:T$108,,0))^(1/12)-1</f>
        <v>0</v>
      </c>
      <c r="E171" s="773">
        <f t="shared" si="12"/>
        <v>1</v>
      </c>
      <c r="F171" s="773">
        <f t="shared" si="13"/>
        <v>1</v>
      </c>
      <c r="G171" s="774">
        <f t="shared" si="14"/>
        <v>1</v>
      </c>
      <c r="H171" s="517">
        <f>'Table 5 - Liability Cashflows'!AV177</f>
        <v>0</v>
      </c>
    </row>
    <row r="172" spans="1:8" x14ac:dyDescent="0.25">
      <c r="A172" s="43">
        <f t="shared" si="11"/>
        <v>163</v>
      </c>
      <c r="B172" s="502">
        <f>(1+_xlfn.XLOOKUP(INT(($A172-1)/12)+1,'ZC Curve'!$B$8:$B$107,'ZC Curve'!R$9:R$108,,0))^(1/12)-1</f>
        <v>0</v>
      </c>
      <c r="C172" s="502">
        <f>(1+_xlfn.XLOOKUP(INT(($A172-1)/12)+1,'ZC Curve'!$B$8:$B$107,'ZC Curve'!S$9:S$108,,0))^(1/12)-1</f>
        <v>0</v>
      </c>
      <c r="D172" s="502">
        <f>(1+_xlfn.XLOOKUP(INT(($A172-1)/12)+1,'ZC Curve'!$B$8:$B$107,'ZC Curve'!T$9:T$108,,0))^(1/12)-1</f>
        <v>0</v>
      </c>
      <c r="E172" s="773">
        <f t="shared" si="12"/>
        <v>1</v>
      </c>
      <c r="F172" s="773">
        <f t="shared" si="13"/>
        <v>1</v>
      </c>
      <c r="G172" s="774">
        <f t="shared" si="14"/>
        <v>1</v>
      </c>
      <c r="H172" s="517">
        <f>'Table 5 - Liability Cashflows'!AV178</f>
        <v>0</v>
      </c>
    </row>
    <row r="173" spans="1:8" x14ac:dyDescent="0.25">
      <c r="A173" s="43">
        <f t="shared" si="11"/>
        <v>164</v>
      </c>
      <c r="B173" s="502">
        <f>(1+_xlfn.XLOOKUP(INT(($A173-1)/12)+1,'ZC Curve'!$B$8:$B$107,'ZC Curve'!R$9:R$108,,0))^(1/12)-1</f>
        <v>0</v>
      </c>
      <c r="C173" s="502">
        <f>(1+_xlfn.XLOOKUP(INT(($A173-1)/12)+1,'ZC Curve'!$B$8:$B$107,'ZC Curve'!S$9:S$108,,0))^(1/12)-1</f>
        <v>0</v>
      </c>
      <c r="D173" s="502">
        <f>(1+_xlfn.XLOOKUP(INT(($A173-1)/12)+1,'ZC Curve'!$B$8:$B$107,'ZC Curve'!T$9:T$108,,0))^(1/12)-1</f>
        <v>0</v>
      </c>
      <c r="E173" s="773">
        <f t="shared" si="12"/>
        <v>1</v>
      </c>
      <c r="F173" s="773">
        <f t="shared" si="13"/>
        <v>1</v>
      </c>
      <c r="G173" s="774">
        <f t="shared" si="14"/>
        <v>1</v>
      </c>
      <c r="H173" s="517">
        <f>'Table 5 - Liability Cashflows'!AV179</f>
        <v>0</v>
      </c>
    </row>
    <row r="174" spans="1:8" x14ac:dyDescent="0.25">
      <c r="A174" s="43">
        <f t="shared" si="11"/>
        <v>165</v>
      </c>
      <c r="B174" s="502">
        <f>(1+_xlfn.XLOOKUP(INT(($A174-1)/12)+1,'ZC Curve'!$B$8:$B$107,'ZC Curve'!R$9:R$108,,0))^(1/12)-1</f>
        <v>0</v>
      </c>
      <c r="C174" s="502">
        <f>(1+_xlfn.XLOOKUP(INT(($A174-1)/12)+1,'ZC Curve'!$B$8:$B$107,'ZC Curve'!S$9:S$108,,0))^(1/12)-1</f>
        <v>0</v>
      </c>
      <c r="D174" s="502">
        <f>(1+_xlfn.XLOOKUP(INT(($A174-1)/12)+1,'ZC Curve'!$B$8:$B$107,'ZC Curve'!T$9:T$108,,0))^(1/12)-1</f>
        <v>0</v>
      </c>
      <c r="E174" s="773">
        <f t="shared" si="12"/>
        <v>1</v>
      </c>
      <c r="F174" s="773">
        <f t="shared" si="13"/>
        <v>1</v>
      </c>
      <c r="G174" s="774">
        <f t="shared" si="14"/>
        <v>1</v>
      </c>
      <c r="H174" s="517">
        <f>'Table 5 - Liability Cashflows'!AV180</f>
        <v>0</v>
      </c>
    </row>
    <row r="175" spans="1:8" x14ac:dyDescent="0.25">
      <c r="A175" s="43">
        <f t="shared" si="11"/>
        <v>166</v>
      </c>
      <c r="B175" s="502">
        <f>(1+_xlfn.XLOOKUP(INT(($A175-1)/12)+1,'ZC Curve'!$B$8:$B$107,'ZC Curve'!R$9:R$108,,0))^(1/12)-1</f>
        <v>0</v>
      </c>
      <c r="C175" s="502">
        <f>(1+_xlfn.XLOOKUP(INT(($A175-1)/12)+1,'ZC Curve'!$B$8:$B$107,'ZC Curve'!S$9:S$108,,0))^(1/12)-1</f>
        <v>0</v>
      </c>
      <c r="D175" s="502">
        <f>(1+_xlfn.XLOOKUP(INT(($A175-1)/12)+1,'ZC Curve'!$B$8:$B$107,'ZC Curve'!T$9:T$108,,0))^(1/12)-1</f>
        <v>0</v>
      </c>
      <c r="E175" s="773">
        <f t="shared" si="12"/>
        <v>1</v>
      </c>
      <c r="F175" s="773">
        <f t="shared" si="13"/>
        <v>1</v>
      </c>
      <c r="G175" s="774">
        <f t="shared" si="14"/>
        <v>1</v>
      </c>
      <c r="H175" s="517">
        <f>'Table 5 - Liability Cashflows'!AV181</f>
        <v>0</v>
      </c>
    </row>
    <row r="176" spans="1:8" x14ac:dyDescent="0.25">
      <c r="A176" s="43">
        <f t="shared" si="11"/>
        <v>167</v>
      </c>
      <c r="B176" s="502">
        <f>(1+_xlfn.XLOOKUP(INT(($A176-1)/12)+1,'ZC Curve'!$B$8:$B$107,'ZC Curve'!R$9:R$108,,0))^(1/12)-1</f>
        <v>0</v>
      </c>
      <c r="C176" s="502">
        <f>(1+_xlfn.XLOOKUP(INT(($A176-1)/12)+1,'ZC Curve'!$B$8:$B$107,'ZC Curve'!S$9:S$108,,0))^(1/12)-1</f>
        <v>0</v>
      </c>
      <c r="D176" s="502">
        <f>(1+_xlfn.XLOOKUP(INT(($A176-1)/12)+1,'ZC Curve'!$B$8:$B$107,'ZC Curve'!T$9:T$108,,0))^(1/12)-1</f>
        <v>0</v>
      </c>
      <c r="E176" s="773">
        <f t="shared" si="12"/>
        <v>1</v>
      </c>
      <c r="F176" s="773">
        <f t="shared" si="13"/>
        <v>1</v>
      </c>
      <c r="G176" s="774">
        <f t="shared" si="14"/>
        <v>1</v>
      </c>
      <c r="H176" s="517">
        <f>'Table 5 - Liability Cashflows'!AV182</f>
        <v>0</v>
      </c>
    </row>
    <row r="177" spans="1:8" x14ac:dyDescent="0.25">
      <c r="A177" s="43">
        <f t="shared" si="11"/>
        <v>168</v>
      </c>
      <c r="B177" s="502">
        <f>(1+_xlfn.XLOOKUP(INT(($A177-1)/12)+1,'ZC Curve'!$B$8:$B$107,'ZC Curve'!R$9:R$108,,0))^(1/12)-1</f>
        <v>0</v>
      </c>
      <c r="C177" s="502">
        <f>(1+_xlfn.XLOOKUP(INT(($A177-1)/12)+1,'ZC Curve'!$B$8:$B$107,'ZC Curve'!S$9:S$108,,0))^(1/12)-1</f>
        <v>0</v>
      </c>
      <c r="D177" s="502">
        <f>(1+_xlfn.XLOOKUP(INT(($A177-1)/12)+1,'ZC Curve'!$B$8:$B$107,'ZC Curve'!T$9:T$108,,0))^(1/12)-1</f>
        <v>0</v>
      </c>
      <c r="E177" s="773">
        <f t="shared" si="12"/>
        <v>1</v>
      </c>
      <c r="F177" s="773">
        <f t="shared" si="13"/>
        <v>1</v>
      </c>
      <c r="G177" s="774">
        <f t="shared" si="14"/>
        <v>1</v>
      </c>
      <c r="H177" s="517">
        <f>'Table 5 - Liability Cashflows'!AV183</f>
        <v>0</v>
      </c>
    </row>
    <row r="178" spans="1:8" x14ac:dyDescent="0.25">
      <c r="A178" s="43">
        <f t="shared" si="11"/>
        <v>169</v>
      </c>
      <c r="B178" s="502">
        <f>(1+_xlfn.XLOOKUP(INT(($A178-1)/12)+1,'ZC Curve'!$B$8:$B$107,'ZC Curve'!R$9:R$108,,0))^(1/12)-1</f>
        <v>0</v>
      </c>
      <c r="C178" s="502">
        <f>(1+_xlfn.XLOOKUP(INT(($A178-1)/12)+1,'ZC Curve'!$B$8:$B$107,'ZC Curve'!S$9:S$108,,0))^(1/12)-1</f>
        <v>0</v>
      </c>
      <c r="D178" s="502">
        <f>(1+_xlfn.XLOOKUP(INT(($A178-1)/12)+1,'ZC Curve'!$B$8:$B$107,'ZC Curve'!T$9:T$108,,0))^(1/12)-1</f>
        <v>0</v>
      </c>
      <c r="E178" s="773">
        <f t="shared" si="12"/>
        <v>1</v>
      </c>
      <c r="F178" s="773">
        <f t="shared" si="13"/>
        <v>1</v>
      </c>
      <c r="G178" s="774">
        <f t="shared" si="14"/>
        <v>1</v>
      </c>
      <c r="H178" s="517">
        <f>'Table 5 - Liability Cashflows'!AV184</f>
        <v>0</v>
      </c>
    </row>
    <row r="179" spans="1:8" x14ac:dyDescent="0.25">
      <c r="A179" s="43">
        <f t="shared" si="11"/>
        <v>170</v>
      </c>
      <c r="B179" s="502">
        <f>(1+_xlfn.XLOOKUP(INT(($A179-1)/12)+1,'ZC Curve'!$B$8:$B$107,'ZC Curve'!R$9:R$108,,0))^(1/12)-1</f>
        <v>0</v>
      </c>
      <c r="C179" s="502">
        <f>(1+_xlfn.XLOOKUP(INT(($A179-1)/12)+1,'ZC Curve'!$B$8:$B$107,'ZC Curve'!S$9:S$108,,0))^(1/12)-1</f>
        <v>0</v>
      </c>
      <c r="D179" s="502">
        <f>(1+_xlfn.XLOOKUP(INT(($A179-1)/12)+1,'ZC Curve'!$B$8:$B$107,'ZC Curve'!T$9:T$108,,0))^(1/12)-1</f>
        <v>0</v>
      </c>
      <c r="E179" s="773">
        <f t="shared" si="12"/>
        <v>1</v>
      </c>
      <c r="F179" s="773">
        <f t="shared" si="13"/>
        <v>1</v>
      </c>
      <c r="G179" s="774">
        <f t="shared" si="14"/>
        <v>1</v>
      </c>
      <c r="H179" s="517">
        <f>'Table 5 - Liability Cashflows'!AV185</f>
        <v>0</v>
      </c>
    </row>
    <row r="180" spans="1:8" x14ac:dyDescent="0.25">
      <c r="A180" s="43">
        <f t="shared" si="11"/>
        <v>171</v>
      </c>
      <c r="B180" s="502">
        <f>(1+_xlfn.XLOOKUP(INT(($A180-1)/12)+1,'ZC Curve'!$B$8:$B$107,'ZC Curve'!R$9:R$108,,0))^(1/12)-1</f>
        <v>0</v>
      </c>
      <c r="C180" s="502">
        <f>(1+_xlfn.XLOOKUP(INT(($A180-1)/12)+1,'ZC Curve'!$B$8:$B$107,'ZC Curve'!S$9:S$108,,0))^(1/12)-1</f>
        <v>0</v>
      </c>
      <c r="D180" s="502">
        <f>(1+_xlfn.XLOOKUP(INT(($A180-1)/12)+1,'ZC Curve'!$B$8:$B$107,'ZC Curve'!T$9:T$108,,0))^(1/12)-1</f>
        <v>0</v>
      </c>
      <c r="E180" s="773">
        <f t="shared" si="12"/>
        <v>1</v>
      </c>
      <c r="F180" s="773">
        <f t="shared" si="13"/>
        <v>1</v>
      </c>
      <c r="G180" s="774">
        <f t="shared" si="14"/>
        <v>1</v>
      </c>
      <c r="H180" s="517">
        <f>'Table 5 - Liability Cashflows'!AV186</f>
        <v>0</v>
      </c>
    </row>
    <row r="181" spans="1:8" x14ac:dyDescent="0.25">
      <c r="A181" s="43">
        <f t="shared" si="11"/>
        <v>172</v>
      </c>
      <c r="B181" s="502">
        <f>(1+_xlfn.XLOOKUP(INT(($A181-1)/12)+1,'ZC Curve'!$B$8:$B$107,'ZC Curve'!R$9:R$108,,0))^(1/12)-1</f>
        <v>0</v>
      </c>
      <c r="C181" s="502">
        <f>(1+_xlfn.XLOOKUP(INT(($A181-1)/12)+1,'ZC Curve'!$B$8:$B$107,'ZC Curve'!S$9:S$108,,0))^(1/12)-1</f>
        <v>0</v>
      </c>
      <c r="D181" s="502">
        <f>(1+_xlfn.XLOOKUP(INT(($A181-1)/12)+1,'ZC Curve'!$B$8:$B$107,'ZC Curve'!T$9:T$108,,0))^(1/12)-1</f>
        <v>0</v>
      </c>
      <c r="E181" s="773">
        <f t="shared" si="12"/>
        <v>1</v>
      </c>
      <c r="F181" s="773">
        <f t="shared" si="13"/>
        <v>1</v>
      </c>
      <c r="G181" s="774">
        <f t="shared" si="14"/>
        <v>1</v>
      </c>
      <c r="H181" s="517">
        <f>'Table 5 - Liability Cashflows'!AV187</f>
        <v>0</v>
      </c>
    </row>
    <row r="182" spans="1:8" x14ac:dyDescent="0.25">
      <c r="A182" s="43">
        <f t="shared" si="11"/>
        <v>173</v>
      </c>
      <c r="B182" s="502">
        <f>(1+_xlfn.XLOOKUP(INT(($A182-1)/12)+1,'ZC Curve'!$B$8:$B$107,'ZC Curve'!R$9:R$108,,0))^(1/12)-1</f>
        <v>0</v>
      </c>
      <c r="C182" s="502">
        <f>(1+_xlfn.XLOOKUP(INT(($A182-1)/12)+1,'ZC Curve'!$B$8:$B$107,'ZC Curve'!S$9:S$108,,0))^(1/12)-1</f>
        <v>0</v>
      </c>
      <c r="D182" s="502">
        <f>(1+_xlfn.XLOOKUP(INT(($A182-1)/12)+1,'ZC Curve'!$B$8:$B$107,'ZC Curve'!T$9:T$108,,0))^(1/12)-1</f>
        <v>0</v>
      </c>
      <c r="E182" s="773">
        <f t="shared" si="12"/>
        <v>1</v>
      </c>
      <c r="F182" s="773">
        <f t="shared" si="13"/>
        <v>1</v>
      </c>
      <c r="G182" s="774">
        <f t="shared" si="14"/>
        <v>1</v>
      </c>
      <c r="H182" s="517">
        <f>'Table 5 - Liability Cashflows'!AV188</f>
        <v>0</v>
      </c>
    </row>
    <row r="183" spans="1:8" x14ac:dyDescent="0.25">
      <c r="A183" s="43">
        <f t="shared" si="11"/>
        <v>174</v>
      </c>
      <c r="B183" s="502">
        <f>(1+_xlfn.XLOOKUP(INT(($A183-1)/12)+1,'ZC Curve'!$B$8:$B$107,'ZC Curve'!R$9:R$108,,0))^(1/12)-1</f>
        <v>0</v>
      </c>
      <c r="C183" s="502">
        <f>(1+_xlfn.XLOOKUP(INT(($A183-1)/12)+1,'ZC Curve'!$B$8:$B$107,'ZC Curve'!S$9:S$108,,0))^(1/12)-1</f>
        <v>0</v>
      </c>
      <c r="D183" s="502">
        <f>(1+_xlfn.XLOOKUP(INT(($A183-1)/12)+1,'ZC Curve'!$B$8:$B$107,'ZC Curve'!T$9:T$108,,0))^(1/12)-1</f>
        <v>0</v>
      </c>
      <c r="E183" s="773">
        <f t="shared" si="12"/>
        <v>1</v>
      </c>
      <c r="F183" s="773">
        <f t="shared" si="13"/>
        <v>1</v>
      </c>
      <c r="G183" s="774">
        <f t="shared" si="14"/>
        <v>1</v>
      </c>
      <c r="H183" s="517">
        <f>'Table 5 - Liability Cashflows'!AV189</f>
        <v>0</v>
      </c>
    </row>
    <row r="184" spans="1:8" x14ac:dyDescent="0.25">
      <c r="A184" s="43">
        <f t="shared" si="11"/>
        <v>175</v>
      </c>
      <c r="B184" s="502">
        <f>(1+_xlfn.XLOOKUP(INT(($A184-1)/12)+1,'ZC Curve'!$B$8:$B$107,'ZC Curve'!R$9:R$108,,0))^(1/12)-1</f>
        <v>0</v>
      </c>
      <c r="C184" s="502">
        <f>(1+_xlfn.XLOOKUP(INT(($A184-1)/12)+1,'ZC Curve'!$B$8:$B$107,'ZC Curve'!S$9:S$108,,0))^(1/12)-1</f>
        <v>0</v>
      </c>
      <c r="D184" s="502">
        <f>(1+_xlfn.XLOOKUP(INT(($A184-1)/12)+1,'ZC Curve'!$B$8:$B$107,'ZC Curve'!T$9:T$108,,0))^(1/12)-1</f>
        <v>0</v>
      </c>
      <c r="E184" s="773">
        <f t="shared" si="12"/>
        <v>1</v>
      </c>
      <c r="F184" s="773">
        <f t="shared" si="13"/>
        <v>1</v>
      </c>
      <c r="G184" s="774">
        <f t="shared" si="14"/>
        <v>1</v>
      </c>
      <c r="H184" s="517">
        <f>'Table 5 - Liability Cashflows'!AV190</f>
        <v>0</v>
      </c>
    </row>
    <row r="185" spans="1:8" x14ac:dyDescent="0.25">
      <c r="A185" s="43">
        <f t="shared" si="11"/>
        <v>176</v>
      </c>
      <c r="B185" s="502">
        <f>(1+_xlfn.XLOOKUP(INT(($A185-1)/12)+1,'ZC Curve'!$B$8:$B$107,'ZC Curve'!R$9:R$108,,0))^(1/12)-1</f>
        <v>0</v>
      </c>
      <c r="C185" s="502">
        <f>(1+_xlfn.XLOOKUP(INT(($A185-1)/12)+1,'ZC Curve'!$B$8:$B$107,'ZC Curve'!S$9:S$108,,0))^(1/12)-1</f>
        <v>0</v>
      </c>
      <c r="D185" s="502">
        <f>(1+_xlfn.XLOOKUP(INT(($A185-1)/12)+1,'ZC Curve'!$B$8:$B$107,'ZC Curve'!T$9:T$108,,0))^(1/12)-1</f>
        <v>0</v>
      </c>
      <c r="E185" s="773">
        <f t="shared" si="12"/>
        <v>1</v>
      </c>
      <c r="F185" s="773">
        <f t="shared" si="13"/>
        <v>1</v>
      </c>
      <c r="G185" s="774">
        <f t="shared" si="14"/>
        <v>1</v>
      </c>
      <c r="H185" s="517">
        <f>'Table 5 - Liability Cashflows'!AV191</f>
        <v>0</v>
      </c>
    </row>
    <row r="186" spans="1:8" x14ac:dyDescent="0.25">
      <c r="A186" s="43">
        <f t="shared" si="11"/>
        <v>177</v>
      </c>
      <c r="B186" s="502">
        <f>(1+_xlfn.XLOOKUP(INT(($A186-1)/12)+1,'ZC Curve'!$B$8:$B$107,'ZC Curve'!R$9:R$108,,0))^(1/12)-1</f>
        <v>0</v>
      </c>
      <c r="C186" s="502">
        <f>(1+_xlfn.XLOOKUP(INT(($A186-1)/12)+1,'ZC Curve'!$B$8:$B$107,'ZC Curve'!S$9:S$108,,0))^(1/12)-1</f>
        <v>0</v>
      </c>
      <c r="D186" s="502">
        <f>(1+_xlfn.XLOOKUP(INT(($A186-1)/12)+1,'ZC Curve'!$B$8:$B$107,'ZC Curve'!T$9:T$108,,0))^(1/12)-1</f>
        <v>0</v>
      </c>
      <c r="E186" s="773">
        <f t="shared" si="12"/>
        <v>1</v>
      </c>
      <c r="F186" s="773">
        <f t="shared" si="13"/>
        <v>1</v>
      </c>
      <c r="G186" s="774">
        <f t="shared" si="14"/>
        <v>1</v>
      </c>
      <c r="H186" s="517">
        <f>'Table 5 - Liability Cashflows'!AV192</f>
        <v>0</v>
      </c>
    </row>
    <row r="187" spans="1:8" x14ac:dyDescent="0.25">
      <c r="A187" s="43">
        <f t="shared" si="11"/>
        <v>178</v>
      </c>
      <c r="B187" s="502">
        <f>(1+_xlfn.XLOOKUP(INT(($A187-1)/12)+1,'ZC Curve'!$B$8:$B$107,'ZC Curve'!R$9:R$108,,0))^(1/12)-1</f>
        <v>0</v>
      </c>
      <c r="C187" s="502">
        <f>(1+_xlfn.XLOOKUP(INT(($A187-1)/12)+1,'ZC Curve'!$B$8:$B$107,'ZC Curve'!S$9:S$108,,0))^(1/12)-1</f>
        <v>0</v>
      </c>
      <c r="D187" s="502">
        <f>(1+_xlfn.XLOOKUP(INT(($A187-1)/12)+1,'ZC Curve'!$B$8:$B$107,'ZC Curve'!T$9:T$108,,0))^(1/12)-1</f>
        <v>0</v>
      </c>
      <c r="E187" s="773">
        <f t="shared" si="12"/>
        <v>1</v>
      </c>
      <c r="F187" s="773">
        <f t="shared" si="13"/>
        <v>1</v>
      </c>
      <c r="G187" s="774">
        <f t="shared" si="14"/>
        <v>1</v>
      </c>
      <c r="H187" s="517">
        <f>'Table 5 - Liability Cashflows'!AV193</f>
        <v>0</v>
      </c>
    </row>
    <row r="188" spans="1:8" x14ac:dyDescent="0.25">
      <c r="A188" s="43">
        <f t="shared" si="11"/>
        <v>179</v>
      </c>
      <c r="B188" s="502">
        <f>(1+_xlfn.XLOOKUP(INT(($A188-1)/12)+1,'ZC Curve'!$B$8:$B$107,'ZC Curve'!R$9:R$108,,0))^(1/12)-1</f>
        <v>0</v>
      </c>
      <c r="C188" s="502">
        <f>(1+_xlfn.XLOOKUP(INT(($A188-1)/12)+1,'ZC Curve'!$B$8:$B$107,'ZC Curve'!S$9:S$108,,0))^(1/12)-1</f>
        <v>0</v>
      </c>
      <c r="D188" s="502">
        <f>(1+_xlfn.XLOOKUP(INT(($A188-1)/12)+1,'ZC Curve'!$B$8:$B$107,'ZC Curve'!T$9:T$108,,0))^(1/12)-1</f>
        <v>0</v>
      </c>
      <c r="E188" s="773">
        <f t="shared" si="12"/>
        <v>1</v>
      </c>
      <c r="F188" s="773">
        <f t="shared" si="13"/>
        <v>1</v>
      </c>
      <c r="G188" s="774">
        <f t="shared" si="14"/>
        <v>1</v>
      </c>
      <c r="H188" s="517">
        <f>'Table 5 - Liability Cashflows'!AV194</f>
        <v>0</v>
      </c>
    </row>
    <row r="189" spans="1:8" x14ac:dyDescent="0.25">
      <c r="A189" s="43">
        <f t="shared" si="11"/>
        <v>180</v>
      </c>
      <c r="B189" s="502">
        <f>(1+_xlfn.XLOOKUP(INT(($A189-1)/12)+1,'ZC Curve'!$B$8:$B$107,'ZC Curve'!R$9:R$108,,0))^(1/12)-1</f>
        <v>0</v>
      </c>
      <c r="C189" s="502">
        <f>(1+_xlfn.XLOOKUP(INT(($A189-1)/12)+1,'ZC Curve'!$B$8:$B$107,'ZC Curve'!S$9:S$108,,0))^(1/12)-1</f>
        <v>0</v>
      </c>
      <c r="D189" s="502">
        <f>(1+_xlfn.XLOOKUP(INT(($A189-1)/12)+1,'ZC Curve'!$B$8:$B$107,'ZC Curve'!T$9:T$108,,0))^(1/12)-1</f>
        <v>0</v>
      </c>
      <c r="E189" s="773">
        <f t="shared" si="12"/>
        <v>1</v>
      </c>
      <c r="F189" s="773">
        <f t="shared" si="13"/>
        <v>1</v>
      </c>
      <c r="G189" s="774">
        <f t="shared" si="14"/>
        <v>1</v>
      </c>
      <c r="H189" s="517">
        <f>'Table 5 - Liability Cashflows'!AV195</f>
        <v>0</v>
      </c>
    </row>
    <row r="190" spans="1:8" x14ac:dyDescent="0.25">
      <c r="A190" s="43">
        <f t="shared" si="11"/>
        <v>181</v>
      </c>
      <c r="B190" s="502">
        <f>(1+_xlfn.XLOOKUP(INT(($A190-1)/12)+1,'ZC Curve'!$B$8:$B$107,'ZC Curve'!R$9:R$108,,0))^(1/12)-1</f>
        <v>0</v>
      </c>
      <c r="C190" s="502">
        <f>(1+_xlfn.XLOOKUP(INT(($A190-1)/12)+1,'ZC Curve'!$B$8:$B$107,'ZC Curve'!S$9:S$108,,0))^(1/12)-1</f>
        <v>0</v>
      </c>
      <c r="D190" s="502">
        <f>(1+_xlfn.XLOOKUP(INT(($A190-1)/12)+1,'ZC Curve'!$B$8:$B$107,'ZC Curve'!T$9:T$108,,0))^(1/12)-1</f>
        <v>0</v>
      </c>
      <c r="E190" s="773">
        <f t="shared" si="12"/>
        <v>1</v>
      </c>
      <c r="F190" s="773">
        <f t="shared" si="13"/>
        <v>1</v>
      </c>
      <c r="G190" s="774">
        <f t="shared" si="14"/>
        <v>1</v>
      </c>
      <c r="H190" s="517">
        <f>'Table 5 - Liability Cashflows'!AV196</f>
        <v>0</v>
      </c>
    </row>
    <row r="191" spans="1:8" x14ac:dyDescent="0.25">
      <c r="A191" s="43">
        <f t="shared" si="11"/>
        <v>182</v>
      </c>
      <c r="B191" s="502">
        <f>(1+_xlfn.XLOOKUP(INT(($A191-1)/12)+1,'ZC Curve'!$B$8:$B$107,'ZC Curve'!R$9:R$108,,0))^(1/12)-1</f>
        <v>0</v>
      </c>
      <c r="C191" s="502">
        <f>(1+_xlfn.XLOOKUP(INT(($A191-1)/12)+1,'ZC Curve'!$B$8:$B$107,'ZC Curve'!S$9:S$108,,0))^(1/12)-1</f>
        <v>0</v>
      </c>
      <c r="D191" s="502">
        <f>(1+_xlfn.XLOOKUP(INT(($A191-1)/12)+1,'ZC Curve'!$B$8:$B$107,'ZC Curve'!T$9:T$108,,0))^(1/12)-1</f>
        <v>0</v>
      </c>
      <c r="E191" s="773">
        <f t="shared" si="12"/>
        <v>1</v>
      </c>
      <c r="F191" s="773">
        <f t="shared" si="13"/>
        <v>1</v>
      </c>
      <c r="G191" s="774">
        <f t="shared" si="14"/>
        <v>1</v>
      </c>
      <c r="H191" s="517">
        <f>'Table 5 - Liability Cashflows'!AV197</f>
        <v>0</v>
      </c>
    </row>
    <row r="192" spans="1:8" x14ac:dyDescent="0.25">
      <c r="A192" s="43">
        <f t="shared" si="11"/>
        <v>183</v>
      </c>
      <c r="B192" s="502">
        <f>(1+_xlfn.XLOOKUP(INT(($A192-1)/12)+1,'ZC Curve'!$B$8:$B$107,'ZC Curve'!R$9:R$108,,0))^(1/12)-1</f>
        <v>0</v>
      </c>
      <c r="C192" s="502">
        <f>(1+_xlfn.XLOOKUP(INT(($A192-1)/12)+1,'ZC Curve'!$B$8:$B$107,'ZC Curve'!S$9:S$108,,0))^(1/12)-1</f>
        <v>0</v>
      </c>
      <c r="D192" s="502">
        <f>(1+_xlfn.XLOOKUP(INT(($A192-1)/12)+1,'ZC Curve'!$B$8:$B$107,'ZC Curve'!T$9:T$108,,0))^(1/12)-1</f>
        <v>0</v>
      </c>
      <c r="E192" s="773">
        <f t="shared" si="12"/>
        <v>1</v>
      </c>
      <c r="F192" s="773">
        <f t="shared" si="13"/>
        <v>1</v>
      </c>
      <c r="G192" s="774">
        <f t="shared" si="14"/>
        <v>1</v>
      </c>
      <c r="H192" s="517">
        <f>'Table 5 - Liability Cashflows'!AV198</f>
        <v>0</v>
      </c>
    </row>
    <row r="193" spans="1:8" x14ac:dyDescent="0.25">
      <c r="A193" s="43">
        <f t="shared" si="11"/>
        <v>184</v>
      </c>
      <c r="B193" s="502">
        <f>(1+_xlfn.XLOOKUP(INT(($A193-1)/12)+1,'ZC Curve'!$B$8:$B$107,'ZC Curve'!R$9:R$108,,0))^(1/12)-1</f>
        <v>0</v>
      </c>
      <c r="C193" s="502">
        <f>(1+_xlfn.XLOOKUP(INT(($A193-1)/12)+1,'ZC Curve'!$B$8:$B$107,'ZC Curve'!S$9:S$108,,0))^(1/12)-1</f>
        <v>0</v>
      </c>
      <c r="D193" s="502">
        <f>(1+_xlfn.XLOOKUP(INT(($A193-1)/12)+1,'ZC Curve'!$B$8:$B$107,'ZC Curve'!T$9:T$108,,0))^(1/12)-1</f>
        <v>0</v>
      </c>
      <c r="E193" s="773">
        <f t="shared" si="12"/>
        <v>1</v>
      </c>
      <c r="F193" s="773">
        <f t="shared" si="13"/>
        <v>1</v>
      </c>
      <c r="G193" s="774">
        <f t="shared" si="14"/>
        <v>1</v>
      </c>
      <c r="H193" s="517">
        <f>'Table 5 - Liability Cashflows'!AV199</f>
        <v>0</v>
      </c>
    </row>
    <row r="194" spans="1:8" x14ac:dyDescent="0.25">
      <c r="A194" s="43">
        <f t="shared" si="11"/>
        <v>185</v>
      </c>
      <c r="B194" s="502">
        <f>(1+_xlfn.XLOOKUP(INT(($A194-1)/12)+1,'ZC Curve'!$B$8:$B$107,'ZC Curve'!R$9:R$108,,0))^(1/12)-1</f>
        <v>0</v>
      </c>
      <c r="C194" s="502">
        <f>(1+_xlfn.XLOOKUP(INT(($A194-1)/12)+1,'ZC Curve'!$B$8:$B$107,'ZC Curve'!S$9:S$108,,0))^(1/12)-1</f>
        <v>0</v>
      </c>
      <c r="D194" s="502">
        <f>(1+_xlfn.XLOOKUP(INT(($A194-1)/12)+1,'ZC Curve'!$B$8:$B$107,'ZC Curve'!T$9:T$108,,0))^(1/12)-1</f>
        <v>0</v>
      </c>
      <c r="E194" s="773">
        <f t="shared" si="12"/>
        <v>1</v>
      </c>
      <c r="F194" s="773">
        <f t="shared" si="13"/>
        <v>1</v>
      </c>
      <c r="G194" s="774">
        <f t="shared" si="14"/>
        <v>1</v>
      </c>
      <c r="H194" s="517">
        <f>'Table 5 - Liability Cashflows'!AV200</f>
        <v>0</v>
      </c>
    </row>
    <row r="195" spans="1:8" x14ac:dyDescent="0.25">
      <c r="A195" s="43">
        <f t="shared" si="11"/>
        <v>186</v>
      </c>
      <c r="B195" s="502">
        <f>(1+_xlfn.XLOOKUP(INT(($A195-1)/12)+1,'ZC Curve'!$B$8:$B$107,'ZC Curve'!R$9:R$108,,0))^(1/12)-1</f>
        <v>0</v>
      </c>
      <c r="C195" s="502">
        <f>(1+_xlfn.XLOOKUP(INT(($A195-1)/12)+1,'ZC Curve'!$B$8:$B$107,'ZC Curve'!S$9:S$108,,0))^(1/12)-1</f>
        <v>0</v>
      </c>
      <c r="D195" s="502">
        <f>(1+_xlfn.XLOOKUP(INT(($A195-1)/12)+1,'ZC Curve'!$B$8:$B$107,'ZC Curve'!T$9:T$108,,0))^(1/12)-1</f>
        <v>0</v>
      </c>
      <c r="E195" s="773">
        <f t="shared" si="12"/>
        <v>1</v>
      </c>
      <c r="F195" s="773">
        <f t="shared" si="13"/>
        <v>1</v>
      </c>
      <c r="G195" s="774">
        <f t="shared" si="14"/>
        <v>1</v>
      </c>
      <c r="H195" s="517">
        <f>'Table 5 - Liability Cashflows'!AV201</f>
        <v>0</v>
      </c>
    </row>
    <row r="196" spans="1:8" x14ac:dyDescent="0.25">
      <c r="A196" s="43">
        <f t="shared" si="11"/>
        <v>187</v>
      </c>
      <c r="B196" s="502">
        <f>(1+_xlfn.XLOOKUP(INT(($A196-1)/12)+1,'ZC Curve'!$B$8:$B$107,'ZC Curve'!R$9:R$108,,0))^(1/12)-1</f>
        <v>0</v>
      </c>
      <c r="C196" s="502">
        <f>(1+_xlfn.XLOOKUP(INT(($A196-1)/12)+1,'ZC Curve'!$B$8:$B$107,'ZC Curve'!S$9:S$108,,0))^(1/12)-1</f>
        <v>0</v>
      </c>
      <c r="D196" s="502">
        <f>(1+_xlfn.XLOOKUP(INT(($A196-1)/12)+1,'ZC Curve'!$B$8:$B$107,'ZC Curve'!T$9:T$108,,0))^(1/12)-1</f>
        <v>0</v>
      </c>
      <c r="E196" s="773">
        <f t="shared" si="12"/>
        <v>1</v>
      </c>
      <c r="F196" s="773">
        <f t="shared" si="13"/>
        <v>1</v>
      </c>
      <c r="G196" s="774">
        <f t="shared" si="14"/>
        <v>1</v>
      </c>
      <c r="H196" s="517">
        <f>'Table 5 - Liability Cashflows'!AV202</f>
        <v>0</v>
      </c>
    </row>
    <row r="197" spans="1:8" x14ac:dyDescent="0.25">
      <c r="A197" s="43">
        <f t="shared" si="11"/>
        <v>188</v>
      </c>
      <c r="B197" s="502">
        <f>(1+_xlfn.XLOOKUP(INT(($A197-1)/12)+1,'ZC Curve'!$B$8:$B$107,'ZC Curve'!R$9:R$108,,0))^(1/12)-1</f>
        <v>0</v>
      </c>
      <c r="C197" s="502">
        <f>(1+_xlfn.XLOOKUP(INT(($A197-1)/12)+1,'ZC Curve'!$B$8:$B$107,'ZC Curve'!S$9:S$108,,0))^(1/12)-1</f>
        <v>0</v>
      </c>
      <c r="D197" s="502">
        <f>(1+_xlfn.XLOOKUP(INT(($A197-1)/12)+1,'ZC Curve'!$B$8:$B$107,'ZC Curve'!T$9:T$108,,0))^(1/12)-1</f>
        <v>0</v>
      </c>
      <c r="E197" s="773">
        <f t="shared" si="12"/>
        <v>1</v>
      </c>
      <c r="F197" s="773">
        <f t="shared" si="13"/>
        <v>1</v>
      </c>
      <c r="G197" s="774">
        <f t="shared" si="14"/>
        <v>1</v>
      </c>
      <c r="H197" s="517">
        <f>'Table 5 - Liability Cashflows'!AV203</f>
        <v>0</v>
      </c>
    </row>
    <row r="198" spans="1:8" x14ac:dyDescent="0.25">
      <c r="A198" s="43">
        <f t="shared" si="11"/>
        <v>189</v>
      </c>
      <c r="B198" s="502">
        <f>(1+_xlfn.XLOOKUP(INT(($A198-1)/12)+1,'ZC Curve'!$B$8:$B$107,'ZC Curve'!R$9:R$108,,0))^(1/12)-1</f>
        <v>0</v>
      </c>
      <c r="C198" s="502">
        <f>(1+_xlfn.XLOOKUP(INT(($A198-1)/12)+1,'ZC Curve'!$B$8:$B$107,'ZC Curve'!S$9:S$108,,0))^(1/12)-1</f>
        <v>0</v>
      </c>
      <c r="D198" s="502">
        <f>(1+_xlfn.XLOOKUP(INT(($A198-1)/12)+1,'ZC Curve'!$B$8:$B$107,'ZC Curve'!T$9:T$108,,0))^(1/12)-1</f>
        <v>0</v>
      </c>
      <c r="E198" s="773">
        <f t="shared" si="12"/>
        <v>1</v>
      </c>
      <c r="F198" s="773">
        <f t="shared" si="13"/>
        <v>1</v>
      </c>
      <c r="G198" s="774">
        <f t="shared" si="14"/>
        <v>1</v>
      </c>
      <c r="H198" s="517">
        <f>'Table 5 - Liability Cashflows'!AV204</f>
        <v>0</v>
      </c>
    </row>
    <row r="199" spans="1:8" x14ac:dyDescent="0.25">
      <c r="A199" s="43">
        <f t="shared" si="11"/>
        <v>190</v>
      </c>
      <c r="B199" s="502">
        <f>(1+_xlfn.XLOOKUP(INT(($A199-1)/12)+1,'ZC Curve'!$B$8:$B$107,'ZC Curve'!R$9:R$108,,0))^(1/12)-1</f>
        <v>0</v>
      </c>
      <c r="C199" s="502">
        <f>(1+_xlfn.XLOOKUP(INT(($A199-1)/12)+1,'ZC Curve'!$B$8:$B$107,'ZC Curve'!S$9:S$108,,0))^(1/12)-1</f>
        <v>0</v>
      </c>
      <c r="D199" s="502">
        <f>(1+_xlfn.XLOOKUP(INT(($A199-1)/12)+1,'ZC Curve'!$B$8:$B$107,'ZC Curve'!T$9:T$108,,0))^(1/12)-1</f>
        <v>0</v>
      </c>
      <c r="E199" s="773">
        <f t="shared" si="12"/>
        <v>1</v>
      </c>
      <c r="F199" s="773">
        <f t="shared" si="13"/>
        <v>1</v>
      </c>
      <c r="G199" s="774">
        <f t="shared" si="14"/>
        <v>1</v>
      </c>
      <c r="H199" s="517">
        <f>'Table 5 - Liability Cashflows'!AV205</f>
        <v>0</v>
      </c>
    </row>
    <row r="200" spans="1:8" x14ac:dyDescent="0.25">
      <c r="A200" s="43">
        <f t="shared" si="11"/>
        <v>191</v>
      </c>
      <c r="B200" s="502">
        <f>(1+_xlfn.XLOOKUP(INT(($A200-1)/12)+1,'ZC Curve'!$B$8:$B$107,'ZC Curve'!R$9:R$108,,0))^(1/12)-1</f>
        <v>0</v>
      </c>
      <c r="C200" s="502">
        <f>(1+_xlfn.XLOOKUP(INT(($A200-1)/12)+1,'ZC Curve'!$B$8:$B$107,'ZC Curve'!S$9:S$108,,0))^(1/12)-1</f>
        <v>0</v>
      </c>
      <c r="D200" s="502">
        <f>(1+_xlfn.XLOOKUP(INT(($A200-1)/12)+1,'ZC Curve'!$B$8:$B$107,'ZC Curve'!T$9:T$108,,0))^(1/12)-1</f>
        <v>0</v>
      </c>
      <c r="E200" s="773">
        <f t="shared" si="12"/>
        <v>1</v>
      </c>
      <c r="F200" s="773">
        <f t="shared" si="13"/>
        <v>1</v>
      </c>
      <c r="G200" s="774">
        <f t="shared" si="14"/>
        <v>1</v>
      </c>
      <c r="H200" s="517">
        <f>'Table 5 - Liability Cashflows'!AV206</f>
        <v>0</v>
      </c>
    </row>
    <row r="201" spans="1:8" x14ac:dyDescent="0.25">
      <c r="A201" s="43">
        <f t="shared" si="11"/>
        <v>192</v>
      </c>
      <c r="B201" s="502">
        <f>(1+_xlfn.XLOOKUP(INT(($A201-1)/12)+1,'ZC Curve'!$B$8:$B$107,'ZC Curve'!R$9:R$108,,0))^(1/12)-1</f>
        <v>0</v>
      </c>
      <c r="C201" s="502">
        <f>(1+_xlfn.XLOOKUP(INT(($A201-1)/12)+1,'ZC Curve'!$B$8:$B$107,'ZC Curve'!S$9:S$108,,0))^(1/12)-1</f>
        <v>0</v>
      </c>
      <c r="D201" s="502">
        <f>(1+_xlfn.XLOOKUP(INT(($A201-1)/12)+1,'ZC Curve'!$B$8:$B$107,'ZC Curve'!T$9:T$108,,0))^(1/12)-1</f>
        <v>0</v>
      </c>
      <c r="E201" s="773">
        <f t="shared" si="12"/>
        <v>1</v>
      </c>
      <c r="F201" s="773">
        <f t="shared" si="13"/>
        <v>1</v>
      </c>
      <c r="G201" s="774">
        <f t="shared" si="14"/>
        <v>1</v>
      </c>
      <c r="H201" s="517">
        <f>'Table 5 - Liability Cashflows'!AV207</f>
        <v>0</v>
      </c>
    </row>
    <row r="202" spans="1:8" x14ac:dyDescent="0.25">
      <c r="A202" s="43">
        <f t="shared" si="11"/>
        <v>193</v>
      </c>
      <c r="B202" s="502">
        <f>(1+_xlfn.XLOOKUP(INT(($A202-1)/12)+1,'ZC Curve'!$B$8:$B$107,'ZC Curve'!R$9:R$108,,0))^(1/12)-1</f>
        <v>0</v>
      </c>
      <c r="C202" s="502">
        <f>(1+_xlfn.XLOOKUP(INT(($A202-1)/12)+1,'ZC Curve'!$B$8:$B$107,'ZC Curve'!S$9:S$108,,0))^(1/12)-1</f>
        <v>0</v>
      </c>
      <c r="D202" s="502">
        <f>(1+_xlfn.XLOOKUP(INT(($A202-1)/12)+1,'ZC Curve'!$B$8:$B$107,'ZC Curve'!T$9:T$108,,0))^(1/12)-1</f>
        <v>0</v>
      </c>
      <c r="E202" s="773">
        <f t="shared" si="12"/>
        <v>1</v>
      </c>
      <c r="F202" s="773">
        <f t="shared" si="13"/>
        <v>1</v>
      </c>
      <c r="G202" s="774">
        <f t="shared" si="14"/>
        <v>1</v>
      </c>
      <c r="H202" s="517">
        <f>'Table 5 - Liability Cashflows'!AV208</f>
        <v>0</v>
      </c>
    </row>
    <row r="203" spans="1:8" x14ac:dyDescent="0.25">
      <c r="A203" s="43">
        <f t="shared" si="11"/>
        <v>194</v>
      </c>
      <c r="B203" s="502">
        <f>(1+_xlfn.XLOOKUP(INT(($A203-1)/12)+1,'ZC Curve'!$B$8:$B$107,'ZC Curve'!R$9:R$108,,0))^(1/12)-1</f>
        <v>0</v>
      </c>
      <c r="C203" s="502">
        <f>(1+_xlfn.XLOOKUP(INT(($A203-1)/12)+1,'ZC Curve'!$B$8:$B$107,'ZC Curve'!S$9:S$108,,0))^(1/12)-1</f>
        <v>0</v>
      </c>
      <c r="D203" s="502">
        <f>(1+_xlfn.XLOOKUP(INT(($A203-1)/12)+1,'ZC Curve'!$B$8:$B$107,'ZC Curve'!T$9:T$108,,0))^(1/12)-1</f>
        <v>0</v>
      </c>
      <c r="E203" s="773">
        <f t="shared" si="12"/>
        <v>1</v>
      </c>
      <c r="F203" s="773">
        <f t="shared" si="13"/>
        <v>1</v>
      </c>
      <c r="G203" s="774">
        <f t="shared" si="14"/>
        <v>1</v>
      </c>
      <c r="H203" s="517">
        <f>'Table 5 - Liability Cashflows'!AV209</f>
        <v>0</v>
      </c>
    </row>
    <row r="204" spans="1:8" x14ac:dyDescent="0.25">
      <c r="A204" s="43">
        <f t="shared" ref="A204:A267" si="15">A203+1</f>
        <v>195</v>
      </c>
      <c r="B204" s="502">
        <f>(1+_xlfn.XLOOKUP(INT(($A204-1)/12)+1,'ZC Curve'!$B$8:$B$107,'ZC Curve'!R$9:R$108,,0))^(1/12)-1</f>
        <v>0</v>
      </c>
      <c r="C204" s="502">
        <f>(1+_xlfn.XLOOKUP(INT(($A204-1)/12)+1,'ZC Curve'!$B$8:$B$107,'ZC Curve'!S$9:S$108,,0))^(1/12)-1</f>
        <v>0</v>
      </c>
      <c r="D204" s="502">
        <f>(1+_xlfn.XLOOKUP(INT(($A204-1)/12)+1,'ZC Curve'!$B$8:$B$107,'ZC Curve'!T$9:T$108,,0))^(1/12)-1</f>
        <v>0</v>
      </c>
      <c r="E204" s="773">
        <f t="shared" ref="E204:E267" si="16">E203/(1+B204)</f>
        <v>1</v>
      </c>
      <c r="F204" s="773">
        <f t="shared" ref="F204:F267" si="17">F203/(1+C204)</f>
        <v>1</v>
      </c>
      <c r="G204" s="774">
        <f t="shared" ref="G204:G267" si="18">G203/(1+D204)</f>
        <v>1</v>
      </c>
      <c r="H204" s="517">
        <f>'Table 5 - Liability Cashflows'!AV210</f>
        <v>0</v>
      </c>
    </row>
    <row r="205" spans="1:8" x14ac:dyDescent="0.25">
      <c r="A205" s="43">
        <f t="shared" si="15"/>
        <v>196</v>
      </c>
      <c r="B205" s="502">
        <f>(1+_xlfn.XLOOKUP(INT(($A205-1)/12)+1,'ZC Curve'!$B$8:$B$107,'ZC Curve'!R$9:R$108,,0))^(1/12)-1</f>
        <v>0</v>
      </c>
      <c r="C205" s="502">
        <f>(1+_xlfn.XLOOKUP(INT(($A205-1)/12)+1,'ZC Curve'!$B$8:$B$107,'ZC Curve'!S$9:S$108,,0))^(1/12)-1</f>
        <v>0</v>
      </c>
      <c r="D205" s="502">
        <f>(1+_xlfn.XLOOKUP(INT(($A205-1)/12)+1,'ZC Curve'!$B$8:$B$107,'ZC Curve'!T$9:T$108,,0))^(1/12)-1</f>
        <v>0</v>
      </c>
      <c r="E205" s="773">
        <f t="shared" si="16"/>
        <v>1</v>
      </c>
      <c r="F205" s="773">
        <f t="shared" si="17"/>
        <v>1</v>
      </c>
      <c r="G205" s="774">
        <f t="shared" si="18"/>
        <v>1</v>
      </c>
      <c r="H205" s="517">
        <f>'Table 5 - Liability Cashflows'!AV211</f>
        <v>0</v>
      </c>
    </row>
    <row r="206" spans="1:8" x14ac:dyDescent="0.25">
      <c r="A206" s="43">
        <f t="shared" si="15"/>
        <v>197</v>
      </c>
      <c r="B206" s="502">
        <f>(1+_xlfn.XLOOKUP(INT(($A206-1)/12)+1,'ZC Curve'!$B$8:$B$107,'ZC Curve'!R$9:R$108,,0))^(1/12)-1</f>
        <v>0</v>
      </c>
      <c r="C206" s="502">
        <f>(1+_xlfn.XLOOKUP(INT(($A206-1)/12)+1,'ZC Curve'!$B$8:$B$107,'ZC Curve'!S$9:S$108,,0))^(1/12)-1</f>
        <v>0</v>
      </c>
      <c r="D206" s="502">
        <f>(1+_xlfn.XLOOKUP(INT(($A206-1)/12)+1,'ZC Curve'!$B$8:$B$107,'ZC Curve'!T$9:T$108,,0))^(1/12)-1</f>
        <v>0</v>
      </c>
      <c r="E206" s="773">
        <f t="shared" si="16"/>
        <v>1</v>
      </c>
      <c r="F206" s="773">
        <f t="shared" si="17"/>
        <v>1</v>
      </c>
      <c r="G206" s="774">
        <f t="shared" si="18"/>
        <v>1</v>
      </c>
      <c r="H206" s="517">
        <f>'Table 5 - Liability Cashflows'!AV212</f>
        <v>0</v>
      </c>
    </row>
    <row r="207" spans="1:8" x14ac:dyDescent="0.25">
      <c r="A207" s="43">
        <f t="shared" si="15"/>
        <v>198</v>
      </c>
      <c r="B207" s="502">
        <f>(1+_xlfn.XLOOKUP(INT(($A207-1)/12)+1,'ZC Curve'!$B$8:$B$107,'ZC Curve'!R$9:R$108,,0))^(1/12)-1</f>
        <v>0</v>
      </c>
      <c r="C207" s="502">
        <f>(1+_xlfn.XLOOKUP(INT(($A207-1)/12)+1,'ZC Curve'!$B$8:$B$107,'ZC Curve'!S$9:S$108,,0))^(1/12)-1</f>
        <v>0</v>
      </c>
      <c r="D207" s="502">
        <f>(1+_xlfn.XLOOKUP(INT(($A207-1)/12)+1,'ZC Curve'!$B$8:$B$107,'ZC Curve'!T$9:T$108,,0))^(1/12)-1</f>
        <v>0</v>
      </c>
      <c r="E207" s="773">
        <f t="shared" si="16"/>
        <v>1</v>
      </c>
      <c r="F207" s="773">
        <f t="shared" si="17"/>
        <v>1</v>
      </c>
      <c r="G207" s="774">
        <f t="shared" si="18"/>
        <v>1</v>
      </c>
      <c r="H207" s="517">
        <f>'Table 5 - Liability Cashflows'!AV213</f>
        <v>0</v>
      </c>
    </row>
    <row r="208" spans="1:8" x14ac:dyDescent="0.25">
      <c r="A208" s="43">
        <f t="shared" si="15"/>
        <v>199</v>
      </c>
      <c r="B208" s="502">
        <f>(1+_xlfn.XLOOKUP(INT(($A208-1)/12)+1,'ZC Curve'!$B$8:$B$107,'ZC Curve'!R$9:R$108,,0))^(1/12)-1</f>
        <v>0</v>
      </c>
      <c r="C208" s="502">
        <f>(1+_xlfn.XLOOKUP(INT(($A208-1)/12)+1,'ZC Curve'!$B$8:$B$107,'ZC Curve'!S$9:S$108,,0))^(1/12)-1</f>
        <v>0</v>
      </c>
      <c r="D208" s="502">
        <f>(1+_xlfn.XLOOKUP(INT(($A208-1)/12)+1,'ZC Curve'!$B$8:$B$107,'ZC Curve'!T$9:T$108,,0))^(1/12)-1</f>
        <v>0</v>
      </c>
      <c r="E208" s="773">
        <f t="shared" si="16"/>
        <v>1</v>
      </c>
      <c r="F208" s="773">
        <f t="shared" si="17"/>
        <v>1</v>
      </c>
      <c r="G208" s="774">
        <f t="shared" si="18"/>
        <v>1</v>
      </c>
      <c r="H208" s="517">
        <f>'Table 5 - Liability Cashflows'!AV214</f>
        <v>0</v>
      </c>
    </row>
    <row r="209" spans="1:8" x14ac:dyDescent="0.25">
      <c r="A209" s="43">
        <f t="shared" si="15"/>
        <v>200</v>
      </c>
      <c r="B209" s="502">
        <f>(1+_xlfn.XLOOKUP(INT(($A209-1)/12)+1,'ZC Curve'!$B$8:$B$107,'ZC Curve'!R$9:R$108,,0))^(1/12)-1</f>
        <v>0</v>
      </c>
      <c r="C209" s="502">
        <f>(1+_xlfn.XLOOKUP(INT(($A209-1)/12)+1,'ZC Curve'!$B$8:$B$107,'ZC Curve'!S$9:S$108,,0))^(1/12)-1</f>
        <v>0</v>
      </c>
      <c r="D209" s="502">
        <f>(1+_xlfn.XLOOKUP(INT(($A209-1)/12)+1,'ZC Curve'!$B$8:$B$107,'ZC Curve'!T$9:T$108,,0))^(1/12)-1</f>
        <v>0</v>
      </c>
      <c r="E209" s="773">
        <f t="shared" si="16"/>
        <v>1</v>
      </c>
      <c r="F209" s="773">
        <f t="shared" si="17"/>
        <v>1</v>
      </c>
      <c r="G209" s="774">
        <f t="shared" si="18"/>
        <v>1</v>
      </c>
      <c r="H209" s="517">
        <f>'Table 5 - Liability Cashflows'!AV215</f>
        <v>0</v>
      </c>
    </row>
    <row r="210" spans="1:8" x14ac:dyDescent="0.25">
      <c r="A210" s="43">
        <f t="shared" si="15"/>
        <v>201</v>
      </c>
      <c r="B210" s="502">
        <f>(1+_xlfn.XLOOKUP(INT(($A210-1)/12)+1,'ZC Curve'!$B$8:$B$107,'ZC Curve'!R$9:R$108,,0))^(1/12)-1</f>
        <v>0</v>
      </c>
      <c r="C210" s="502">
        <f>(1+_xlfn.XLOOKUP(INT(($A210-1)/12)+1,'ZC Curve'!$B$8:$B$107,'ZC Curve'!S$9:S$108,,0))^(1/12)-1</f>
        <v>0</v>
      </c>
      <c r="D210" s="502">
        <f>(1+_xlfn.XLOOKUP(INT(($A210-1)/12)+1,'ZC Curve'!$B$8:$B$107,'ZC Curve'!T$9:T$108,,0))^(1/12)-1</f>
        <v>0</v>
      </c>
      <c r="E210" s="773">
        <f t="shared" si="16"/>
        <v>1</v>
      </c>
      <c r="F210" s="773">
        <f t="shared" si="17"/>
        <v>1</v>
      </c>
      <c r="G210" s="774">
        <f t="shared" si="18"/>
        <v>1</v>
      </c>
      <c r="H210" s="517">
        <f>'Table 5 - Liability Cashflows'!AV216</f>
        <v>0</v>
      </c>
    </row>
    <row r="211" spans="1:8" x14ac:dyDescent="0.25">
      <c r="A211" s="43">
        <f t="shared" si="15"/>
        <v>202</v>
      </c>
      <c r="B211" s="502">
        <f>(1+_xlfn.XLOOKUP(INT(($A211-1)/12)+1,'ZC Curve'!$B$8:$B$107,'ZC Curve'!R$9:R$108,,0))^(1/12)-1</f>
        <v>0</v>
      </c>
      <c r="C211" s="502">
        <f>(1+_xlfn.XLOOKUP(INT(($A211-1)/12)+1,'ZC Curve'!$B$8:$B$107,'ZC Curve'!S$9:S$108,,0))^(1/12)-1</f>
        <v>0</v>
      </c>
      <c r="D211" s="502">
        <f>(1+_xlfn.XLOOKUP(INT(($A211-1)/12)+1,'ZC Curve'!$B$8:$B$107,'ZC Curve'!T$9:T$108,,0))^(1/12)-1</f>
        <v>0</v>
      </c>
      <c r="E211" s="773">
        <f t="shared" si="16"/>
        <v>1</v>
      </c>
      <c r="F211" s="773">
        <f t="shared" si="17"/>
        <v>1</v>
      </c>
      <c r="G211" s="774">
        <f t="shared" si="18"/>
        <v>1</v>
      </c>
      <c r="H211" s="517">
        <f>'Table 5 - Liability Cashflows'!AV217</f>
        <v>0</v>
      </c>
    </row>
    <row r="212" spans="1:8" x14ac:dyDescent="0.25">
      <c r="A212" s="43">
        <f t="shared" si="15"/>
        <v>203</v>
      </c>
      <c r="B212" s="502">
        <f>(1+_xlfn.XLOOKUP(INT(($A212-1)/12)+1,'ZC Curve'!$B$8:$B$107,'ZC Curve'!R$9:R$108,,0))^(1/12)-1</f>
        <v>0</v>
      </c>
      <c r="C212" s="502">
        <f>(1+_xlfn.XLOOKUP(INT(($A212-1)/12)+1,'ZC Curve'!$B$8:$B$107,'ZC Curve'!S$9:S$108,,0))^(1/12)-1</f>
        <v>0</v>
      </c>
      <c r="D212" s="502">
        <f>(1+_xlfn.XLOOKUP(INT(($A212-1)/12)+1,'ZC Curve'!$B$8:$B$107,'ZC Curve'!T$9:T$108,,0))^(1/12)-1</f>
        <v>0</v>
      </c>
      <c r="E212" s="773">
        <f t="shared" si="16"/>
        <v>1</v>
      </c>
      <c r="F212" s="773">
        <f t="shared" si="17"/>
        <v>1</v>
      </c>
      <c r="G212" s="774">
        <f t="shared" si="18"/>
        <v>1</v>
      </c>
      <c r="H212" s="517">
        <f>'Table 5 - Liability Cashflows'!AV218</f>
        <v>0</v>
      </c>
    </row>
    <row r="213" spans="1:8" x14ac:dyDescent="0.25">
      <c r="A213" s="43">
        <f t="shared" si="15"/>
        <v>204</v>
      </c>
      <c r="B213" s="502">
        <f>(1+_xlfn.XLOOKUP(INT(($A213-1)/12)+1,'ZC Curve'!$B$8:$B$107,'ZC Curve'!R$9:R$108,,0))^(1/12)-1</f>
        <v>0</v>
      </c>
      <c r="C213" s="502">
        <f>(1+_xlfn.XLOOKUP(INT(($A213-1)/12)+1,'ZC Curve'!$B$8:$B$107,'ZC Curve'!S$9:S$108,,0))^(1/12)-1</f>
        <v>0</v>
      </c>
      <c r="D213" s="502">
        <f>(1+_xlfn.XLOOKUP(INT(($A213-1)/12)+1,'ZC Curve'!$B$8:$B$107,'ZC Curve'!T$9:T$108,,0))^(1/12)-1</f>
        <v>0</v>
      </c>
      <c r="E213" s="773">
        <f t="shared" si="16"/>
        <v>1</v>
      </c>
      <c r="F213" s="773">
        <f t="shared" si="17"/>
        <v>1</v>
      </c>
      <c r="G213" s="774">
        <f t="shared" si="18"/>
        <v>1</v>
      </c>
      <c r="H213" s="517">
        <f>'Table 5 - Liability Cashflows'!AV219</f>
        <v>0</v>
      </c>
    </row>
    <row r="214" spans="1:8" x14ac:dyDescent="0.25">
      <c r="A214" s="43">
        <f t="shared" si="15"/>
        <v>205</v>
      </c>
      <c r="B214" s="502">
        <f>(1+_xlfn.XLOOKUP(INT(($A214-1)/12)+1,'ZC Curve'!$B$8:$B$107,'ZC Curve'!R$9:R$108,,0))^(1/12)-1</f>
        <v>0</v>
      </c>
      <c r="C214" s="502">
        <f>(1+_xlfn.XLOOKUP(INT(($A214-1)/12)+1,'ZC Curve'!$B$8:$B$107,'ZC Curve'!S$9:S$108,,0))^(1/12)-1</f>
        <v>0</v>
      </c>
      <c r="D214" s="502">
        <f>(1+_xlfn.XLOOKUP(INT(($A214-1)/12)+1,'ZC Curve'!$B$8:$B$107,'ZC Curve'!T$9:T$108,,0))^(1/12)-1</f>
        <v>0</v>
      </c>
      <c r="E214" s="773">
        <f t="shared" si="16"/>
        <v>1</v>
      </c>
      <c r="F214" s="773">
        <f t="shared" si="17"/>
        <v>1</v>
      </c>
      <c r="G214" s="774">
        <f t="shared" si="18"/>
        <v>1</v>
      </c>
      <c r="H214" s="517">
        <f>'Table 5 - Liability Cashflows'!AV220</f>
        <v>0</v>
      </c>
    </row>
    <row r="215" spans="1:8" x14ac:dyDescent="0.25">
      <c r="A215" s="43">
        <f t="shared" si="15"/>
        <v>206</v>
      </c>
      <c r="B215" s="502">
        <f>(1+_xlfn.XLOOKUP(INT(($A215-1)/12)+1,'ZC Curve'!$B$8:$B$107,'ZC Curve'!R$9:R$108,,0))^(1/12)-1</f>
        <v>0</v>
      </c>
      <c r="C215" s="502">
        <f>(1+_xlfn.XLOOKUP(INT(($A215-1)/12)+1,'ZC Curve'!$B$8:$B$107,'ZC Curve'!S$9:S$108,,0))^(1/12)-1</f>
        <v>0</v>
      </c>
      <c r="D215" s="502">
        <f>(1+_xlfn.XLOOKUP(INT(($A215-1)/12)+1,'ZC Curve'!$B$8:$B$107,'ZC Curve'!T$9:T$108,,0))^(1/12)-1</f>
        <v>0</v>
      </c>
      <c r="E215" s="773">
        <f t="shared" si="16"/>
        <v>1</v>
      </c>
      <c r="F215" s="773">
        <f t="shared" si="17"/>
        <v>1</v>
      </c>
      <c r="G215" s="774">
        <f t="shared" si="18"/>
        <v>1</v>
      </c>
      <c r="H215" s="517">
        <f>'Table 5 - Liability Cashflows'!AV221</f>
        <v>0</v>
      </c>
    </row>
    <row r="216" spans="1:8" x14ac:dyDescent="0.25">
      <c r="A216" s="43">
        <f t="shared" si="15"/>
        <v>207</v>
      </c>
      <c r="B216" s="502">
        <f>(1+_xlfn.XLOOKUP(INT(($A216-1)/12)+1,'ZC Curve'!$B$8:$B$107,'ZC Curve'!R$9:R$108,,0))^(1/12)-1</f>
        <v>0</v>
      </c>
      <c r="C216" s="502">
        <f>(1+_xlfn.XLOOKUP(INT(($A216-1)/12)+1,'ZC Curve'!$B$8:$B$107,'ZC Curve'!S$9:S$108,,0))^(1/12)-1</f>
        <v>0</v>
      </c>
      <c r="D216" s="502">
        <f>(1+_xlfn.XLOOKUP(INT(($A216-1)/12)+1,'ZC Curve'!$B$8:$B$107,'ZC Curve'!T$9:T$108,,0))^(1/12)-1</f>
        <v>0</v>
      </c>
      <c r="E216" s="773">
        <f t="shared" si="16"/>
        <v>1</v>
      </c>
      <c r="F216" s="773">
        <f t="shared" si="17"/>
        <v>1</v>
      </c>
      <c r="G216" s="774">
        <f t="shared" si="18"/>
        <v>1</v>
      </c>
      <c r="H216" s="517">
        <f>'Table 5 - Liability Cashflows'!AV222</f>
        <v>0</v>
      </c>
    </row>
    <row r="217" spans="1:8" x14ac:dyDescent="0.25">
      <c r="A217" s="43">
        <f t="shared" si="15"/>
        <v>208</v>
      </c>
      <c r="B217" s="502">
        <f>(1+_xlfn.XLOOKUP(INT(($A217-1)/12)+1,'ZC Curve'!$B$8:$B$107,'ZC Curve'!R$9:R$108,,0))^(1/12)-1</f>
        <v>0</v>
      </c>
      <c r="C217" s="502">
        <f>(1+_xlfn.XLOOKUP(INT(($A217-1)/12)+1,'ZC Curve'!$B$8:$B$107,'ZC Curve'!S$9:S$108,,0))^(1/12)-1</f>
        <v>0</v>
      </c>
      <c r="D217" s="502">
        <f>(1+_xlfn.XLOOKUP(INT(($A217-1)/12)+1,'ZC Curve'!$B$8:$B$107,'ZC Curve'!T$9:T$108,,0))^(1/12)-1</f>
        <v>0</v>
      </c>
      <c r="E217" s="773">
        <f t="shared" si="16"/>
        <v>1</v>
      </c>
      <c r="F217" s="773">
        <f t="shared" si="17"/>
        <v>1</v>
      </c>
      <c r="G217" s="774">
        <f t="shared" si="18"/>
        <v>1</v>
      </c>
      <c r="H217" s="517">
        <f>'Table 5 - Liability Cashflows'!AV223</f>
        <v>0</v>
      </c>
    </row>
    <row r="218" spans="1:8" x14ac:dyDescent="0.25">
      <c r="A218" s="43">
        <f t="shared" si="15"/>
        <v>209</v>
      </c>
      <c r="B218" s="502">
        <f>(1+_xlfn.XLOOKUP(INT(($A218-1)/12)+1,'ZC Curve'!$B$8:$B$107,'ZC Curve'!R$9:R$108,,0))^(1/12)-1</f>
        <v>0</v>
      </c>
      <c r="C218" s="502">
        <f>(1+_xlfn.XLOOKUP(INT(($A218-1)/12)+1,'ZC Curve'!$B$8:$B$107,'ZC Curve'!S$9:S$108,,0))^(1/12)-1</f>
        <v>0</v>
      </c>
      <c r="D218" s="502">
        <f>(1+_xlfn.XLOOKUP(INT(($A218-1)/12)+1,'ZC Curve'!$B$8:$B$107,'ZC Curve'!T$9:T$108,,0))^(1/12)-1</f>
        <v>0</v>
      </c>
      <c r="E218" s="773">
        <f t="shared" si="16"/>
        <v>1</v>
      </c>
      <c r="F218" s="773">
        <f t="shared" si="17"/>
        <v>1</v>
      </c>
      <c r="G218" s="774">
        <f t="shared" si="18"/>
        <v>1</v>
      </c>
      <c r="H218" s="517">
        <f>'Table 5 - Liability Cashflows'!AV224</f>
        <v>0</v>
      </c>
    </row>
    <row r="219" spans="1:8" x14ac:dyDescent="0.25">
      <c r="A219" s="43">
        <f t="shared" si="15"/>
        <v>210</v>
      </c>
      <c r="B219" s="502">
        <f>(1+_xlfn.XLOOKUP(INT(($A219-1)/12)+1,'ZC Curve'!$B$8:$B$107,'ZC Curve'!R$9:R$108,,0))^(1/12)-1</f>
        <v>0</v>
      </c>
      <c r="C219" s="502">
        <f>(1+_xlfn.XLOOKUP(INT(($A219-1)/12)+1,'ZC Curve'!$B$8:$B$107,'ZC Curve'!S$9:S$108,,0))^(1/12)-1</f>
        <v>0</v>
      </c>
      <c r="D219" s="502">
        <f>(1+_xlfn.XLOOKUP(INT(($A219-1)/12)+1,'ZC Curve'!$B$8:$B$107,'ZC Curve'!T$9:T$108,,0))^(1/12)-1</f>
        <v>0</v>
      </c>
      <c r="E219" s="773">
        <f t="shared" si="16"/>
        <v>1</v>
      </c>
      <c r="F219" s="773">
        <f t="shared" si="17"/>
        <v>1</v>
      </c>
      <c r="G219" s="774">
        <f t="shared" si="18"/>
        <v>1</v>
      </c>
      <c r="H219" s="517">
        <f>'Table 5 - Liability Cashflows'!AV225</f>
        <v>0</v>
      </c>
    </row>
    <row r="220" spans="1:8" x14ac:dyDescent="0.25">
      <c r="A220" s="43">
        <f t="shared" si="15"/>
        <v>211</v>
      </c>
      <c r="B220" s="502">
        <f>(1+_xlfn.XLOOKUP(INT(($A220-1)/12)+1,'ZC Curve'!$B$8:$B$107,'ZC Curve'!R$9:R$108,,0))^(1/12)-1</f>
        <v>0</v>
      </c>
      <c r="C220" s="502">
        <f>(1+_xlfn.XLOOKUP(INT(($A220-1)/12)+1,'ZC Curve'!$B$8:$B$107,'ZC Curve'!S$9:S$108,,0))^(1/12)-1</f>
        <v>0</v>
      </c>
      <c r="D220" s="502">
        <f>(1+_xlfn.XLOOKUP(INT(($A220-1)/12)+1,'ZC Curve'!$B$8:$B$107,'ZC Curve'!T$9:T$108,,0))^(1/12)-1</f>
        <v>0</v>
      </c>
      <c r="E220" s="773">
        <f t="shared" si="16"/>
        <v>1</v>
      </c>
      <c r="F220" s="773">
        <f t="shared" si="17"/>
        <v>1</v>
      </c>
      <c r="G220" s="774">
        <f t="shared" si="18"/>
        <v>1</v>
      </c>
      <c r="H220" s="517">
        <f>'Table 5 - Liability Cashflows'!AV226</f>
        <v>0</v>
      </c>
    </row>
    <row r="221" spans="1:8" x14ac:dyDescent="0.25">
      <c r="A221" s="43">
        <f t="shared" si="15"/>
        <v>212</v>
      </c>
      <c r="B221" s="502">
        <f>(1+_xlfn.XLOOKUP(INT(($A221-1)/12)+1,'ZC Curve'!$B$8:$B$107,'ZC Curve'!R$9:R$108,,0))^(1/12)-1</f>
        <v>0</v>
      </c>
      <c r="C221" s="502">
        <f>(1+_xlfn.XLOOKUP(INT(($A221-1)/12)+1,'ZC Curve'!$B$8:$B$107,'ZC Curve'!S$9:S$108,,0))^(1/12)-1</f>
        <v>0</v>
      </c>
      <c r="D221" s="502">
        <f>(1+_xlfn.XLOOKUP(INT(($A221-1)/12)+1,'ZC Curve'!$B$8:$B$107,'ZC Curve'!T$9:T$108,,0))^(1/12)-1</f>
        <v>0</v>
      </c>
      <c r="E221" s="773">
        <f t="shared" si="16"/>
        <v>1</v>
      </c>
      <c r="F221" s="773">
        <f t="shared" si="17"/>
        <v>1</v>
      </c>
      <c r="G221" s="774">
        <f t="shared" si="18"/>
        <v>1</v>
      </c>
      <c r="H221" s="517">
        <f>'Table 5 - Liability Cashflows'!AV227</f>
        <v>0</v>
      </c>
    </row>
    <row r="222" spans="1:8" x14ac:dyDescent="0.25">
      <c r="A222" s="43">
        <f t="shared" si="15"/>
        <v>213</v>
      </c>
      <c r="B222" s="502">
        <f>(1+_xlfn.XLOOKUP(INT(($A222-1)/12)+1,'ZC Curve'!$B$8:$B$107,'ZC Curve'!R$9:R$108,,0))^(1/12)-1</f>
        <v>0</v>
      </c>
      <c r="C222" s="502">
        <f>(1+_xlfn.XLOOKUP(INT(($A222-1)/12)+1,'ZC Curve'!$B$8:$B$107,'ZC Curve'!S$9:S$108,,0))^(1/12)-1</f>
        <v>0</v>
      </c>
      <c r="D222" s="502">
        <f>(1+_xlfn.XLOOKUP(INT(($A222-1)/12)+1,'ZC Curve'!$B$8:$B$107,'ZC Curve'!T$9:T$108,,0))^(1/12)-1</f>
        <v>0</v>
      </c>
      <c r="E222" s="773">
        <f t="shared" si="16"/>
        <v>1</v>
      </c>
      <c r="F222" s="773">
        <f t="shared" si="17"/>
        <v>1</v>
      </c>
      <c r="G222" s="774">
        <f t="shared" si="18"/>
        <v>1</v>
      </c>
      <c r="H222" s="517">
        <f>'Table 5 - Liability Cashflows'!AV228</f>
        <v>0</v>
      </c>
    </row>
    <row r="223" spans="1:8" x14ac:dyDescent="0.25">
      <c r="A223" s="43">
        <f t="shared" si="15"/>
        <v>214</v>
      </c>
      <c r="B223" s="502">
        <f>(1+_xlfn.XLOOKUP(INT(($A223-1)/12)+1,'ZC Curve'!$B$8:$B$107,'ZC Curve'!R$9:R$108,,0))^(1/12)-1</f>
        <v>0</v>
      </c>
      <c r="C223" s="502">
        <f>(1+_xlfn.XLOOKUP(INT(($A223-1)/12)+1,'ZC Curve'!$B$8:$B$107,'ZC Curve'!S$9:S$108,,0))^(1/12)-1</f>
        <v>0</v>
      </c>
      <c r="D223" s="502">
        <f>(1+_xlfn.XLOOKUP(INT(($A223-1)/12)+1,'ZC Curve'!$B$8:$B$107,'ZC Curve'!T$9:T$108,,0))^(1/12)-1</f>
        <v>0</v>
      </c>
      <c r="E223" s="773">
        <f t="shared" si="16"/>
        <v>1</v>
      </c>
      <c r="F223" s="773">
        <f t="shared" si="17"/>
        <v>1</v>
      </c>
      <c r="G223" s="774">
        <f t="shared" si="18"/>
        <v>1</v>
      </c>
      <c r="H223" s="517">
        <f>'Table 5 - Liability Cashflows'!AV229</f>
        <v>0</v>
      </c>
    </row>
    <row r="224" spans="1:8" x14ac:dyDescent="0.25">
      <c r="A224" s="43">
        <f t="shared" si="15"/>
        <v>215</v>
      </c>
      <c r="B224" s="502">
        <f>(1+_xlfn.XLOOKUP(INT(($A224-1)/12)+1,'ZC Curve'!$B$8:$B$107,'ZC Curve'!R$9:R$108,,0))^(1/12)-1</f>
        <v>0</v>
      </c>
      <c r="C224" s="502">
        <f>(1+_xlfn.XLOOKUP(INT(($A224-1)/12)+1,'ZC Curve'!$B$8:$B$107,'ZC Curve'!S$9:S$108,,0))^(1/12)-1</f>
        <v>0</v>
      </c>
      <c r="D224" s="502">
        <f>(1+_xlfn.XLOOKUP(INT(($A224-1)/12)+1,'ZC Curve'!$B$8:$B$107,'ZC Curve'!T$9:T$108,,0))^(1/12)-1</f>
        <v>0</v>
      </c>
      <c r="E224" s="773">
        <f t="shared" si="16"/>
        <v>1</v>
      </c>
      <c r="F224" s="773">
        <f t="shared" si="17"/>
        <v>1</v>
      </c>
      <c r="G224" s="774">
        <f t="shared" si="18"/>
        <v>1</v>
      </c>
      <c r="H224" s="517">
        <f>'Table 5 - Liability Cashflows'!AV230</f>
        <v>0</v>
      </c>
    </row>
    <row r="225" spans="1:8" x14ac:dyDescent="0.25">
      <c r="A225" s="43">
        <f t="shared" si="15"/>
        <v>216</v>
      </c>
      <c r="B225" s="502">
        <f>(1+_xlfn.XLOOKUP(INT(($A225-1)/12)+1,'ZC Curve'!$B$8:$B$107,'ZC Curve'!R$9:R$108,,0))^(1/12)-1</f>
        <v>0</v>
      </c>
      <c r="C225" s="502">
        <f>(1+_xlfn.XLOOKUP(INT(($A225-1)/12)+1,'ZC Curve'!$B$8:$B$107,'ZC Curve'!S$9:S$108,,0))^(1/12)-1</f>
        <v>0</v>
      </c>
      <c r="D225" s="502">
        <f>(1+_xlfn.XLOOKUP(INT(($A225-1)/12)+1,'ZC Curve'!$B$8:$B$107,'ZC Curve'!T$9:T$108,,0))^(1/12)-1</f>
        <v>0</v>
      </c>
      <c r="E225" s="773">
        <f t="shared" si="16"/>
        <v>1</v>
      </c>
      <c r="F225" s="773">
        <f t="shared" si="17"/>
        <v>1</v>
      </c>
      <c r="G225" s="774">
        <f t="shared" si="18"/>
        <v>1</v>
      </c>
      <c r="H225" s="517">
        <f>'Table 5 - Liability Cashflows'!AV231</f>
        <v>0</v>
      </c>
    </row>
    <row r="226" spans="1:8" x14ac:dyDescent="0.25">
      <c r="A226" s="43">
        <f t="shared" si="15"/>
        <v>217</v>
      </c>
      <c r="B226" s="502">
        <f>(1+_xlfn.XLOOKUP(INT(($A226-1)/12)+1,'ZC Curve'!$B$8:$B$107,'ZC Curve'!R$9:R$108,,0))^(1/12)-1</f>
        <v>0</v>
      </c>
      <c r="C226" s="502">
        <f>(1+_xlfn.XLOOKUP(INT(($A226-1)/12)+1,'ZC Curve'!$B$8:$B$107,'ZC Curve'!S$9:S$108,,0))^(1/12)-1</f>
        <v>0</v>
      </c>
      <c r="D226" s="502">
        <f>(1+_xlfn.XLOOKUP(INT(($A226-1)/12)+1,'ZC Curve'!$B$8:$B$107,'ZC Curve'!T$9:T$108,,0))^(1/12)-1</f>
        <v>0</v>
      </c>
      <c r="E226" s="773">
        <f t="shared" si="16"/>
        <v>1</v>
      </c>
      <c r="F226" s="773">
        <f t="shared" si="17"/>
        <v>1</v>
      </c>
      <c r="G226" s="774">
        <f t="shared" si="18"/>
        <v>1</v>
      </c>
      <c r="H226" s="517">
        <f>'Table 5 - Liability Cashflows'!AV232</f>
        <v>0</v>
      </c>
    </row>
    <row r="227" spans="1:8" x14ac:dyDescent="0.25">
      <c r="A227" s="43">
        <f t="shared" si="15"/>
        <v>218</v>
      </c>
      <c r="B227" s="502">
        <f>(1+_xlfn.XLOOKUP(INT(($A227-1)/12)+1,'ZC Curve'!$B$8:$B$107,'ZC Curve'!R$9:R$108,,0))^(1/12)-1</f>
        <v>0</v>
      </c>
      <c r="C227" s="502">
        <f>(1+_xlfn.XLOOKUP(INT(($A227-1)/12)+1,'ZC Curve'!$B$8:$B$107,'ZC Curve'!S$9:S$108,,0))^(1/12)-1</f>
        <v>0</v>
      </c>
      <c r="D227" s="502">
        <f>(1+_xlfn.XLOOKUP(INT(($A227-1)/12)+1,'ZC Curve'!$B$8:$B$107,'ZC Curve'!T$9:T$108,,0))^(1/12)-1</f>
        <v>0</v>
      </c>
      <c r="E227" s="773">
        <f t="shared" si="16"/>
        <v>1</v>
      </c>
      <c r="F227" s="773">
        <f t="shared" si="17"/>
        <v>1</v>
      </c>
      <c r="G227" s="774">
        <f t="shared" si="18"/>
        <v>1</v>
      </c>
      <c r="H227" s="517">
        <f>'Table 5 - Liability Cashflows'!AV233</f>
        <v>0</v>
      </c>
    </row>
    <row r="228" spans="1:8" x14ac:dyDescent="0.25">
      <c r="A228" s="43">
        <f t="shared" si="15"/>
        <v>219</v>
      </c>
      <c r="B228" s="502">
        <f>(1+_xlfn.XLOOKUP(INT(($A228-1)/12)+1,'ZC Curve'!$B$8:$B$107,'ZC Curve'!R$9:R$108,,0))^(1/12)-1</f>
        <v>0</v>
      </c>
      <c r="C228" s="502">
        <f>(1+_xlfn.XLOOKUP(INT(($A228-1)/12)+1,'ZC Curve'!$B$8:$B$107,'ZC Curve'!S$9:S$108,,0))^(1/12)-1</f>
        <v>0</v>
      </c>
      <c r="D228" s="502">
        <f>(1+_xlfn.XLOOKUP(INT(($A228-1)/12)+1,'ZC Curve'!$B$8:$B$107,'ZC Curve'!T$9:T$108,,0))^(1/12)-1</f>
        <v>0</v>
      </c>
      <c r="E228" s="773">
        <f t="shared" si="16"/>
        <v>1</v>
      </c>
      <c r="F228" s="773">
        <f t="shared" si="17"/>
        <v>1</v>
      </c>
      <c r="G228" s="774">
        <f t="shared" si="18"/>
        <v>1</v>
      </c>
      <c r="H228" s="517">
        <f>'Table 5 - Liability Cashflows'!AV234</f>
        <v>0</v>
      </c>
    </row>
    <row r="229" spans="1:8" x14ac:dyDescent="0.25">
      <c r="A229" s="43">
        <f t="shared" si="15"/>
        <v>220</v>
      </c>
      <c r="B229" s="502">
        <f>(1+_xlfn.XLOOKUP(INT(($A229-1)/12)+1,'ZC Curve'!$B$8:$B$107,'ZC Curve'!R$9:R$108,,0))^(1/12)-1</f>
        <v>0</v>
      </c>
      <c r="C229" s="502">
        <f>(1+_xlfn.XLOOKUP(INT(($A229-1)/12)+1,'ZC Curve'!$B$8:$B$107,'ZC Curve'!S$9:S$108,,0))^(1/12)-1</f>
        <v>0</v>
      </c>
      <c r="D229" s="502">
        <f>(1+_xlfn.XLOOKUP(INT(($A229-1)/12)+1,'ZC Curve'!$B$8:$B$107,'ZC Curve'!T$9:T$108,,0))^(1/12)-1</f>
        <v>0</v>
      </c>
      <c r="E229" s="773">
        <f t="shared" si="16"/>
        <v>1</v>
      </c>
      <c r="F229" s="773">
        <f t="shared" si="17"/>
        <v>1</v>
      </c>
      <c r="G229" s="774">
        <f t="shared" si="18"/>
        <v>1</v>
      </c>
      <c r="H229" s="517">
        <f>'Table 5 - Liability Cashflows'!AV235</f>
        <v>0</v>
      </c>
    </row>
    <row r="230" spans="1:8" x14ac:dyDescent="0.25">
      <c r="A230" s="43">
        <f t="shared" si="15"/>
        <v>221</v>
      </c>
      <c r="B230" s="502">
        <f>(1+_xlfn.XLOOKUP(INT(($A230-1)/12)+1,'ZC Curve'!$B$8:$B$107,'ZC Curve'!R$9:R$108,,0))^(1/12)-1</f>
        <v>0</v>
      </c>
      <c r="C230" s="502">
        <f>(1+_xlfn.XLOOKUP(INT(($A230-1)/12)+1,'ZC Curve'!$B$8:$B$107,'ZC Curve'!S$9:S$108,,0))^(1/12)-1</f>
        <v>0</v>
      </c>
      <c r="D230" s="502">
        <f>(1+_xlfn.XLOOKUP(INT(($A230-1)/12)+1,'ZC Curve'!$B$8:$B$107,'ZC Curve'!T$9:T$108,,0))^(1/12)-1</f>
        <v>0</v>
      </c>
      <c r="E230" s="773">
        <f t="shared" si="16"/>
        <v>1</v>
      </c>
      <c r="F230" s="773">
        <f t="shared" si="17"/>
        <v>1</v>
      </c>
      <c r="G230" s="774">
        <f t="shared" si="18"/>
        <v>1</v>
      </c>
      <c r="H230" s="517">
        <f>'Table 5 - Liability Cashflows'!AV236</f>
        <v>0</v>
      </c>
    </row>
    <row r="231" spans="1:8" x14ac:dyDescent="0.25">
      <c r="A231" s="43">
        <f t="shared" si="15"/>
        <v>222</v>
      </c>
      <c r="B231" s="502">
        <f>(1+_xlfn.XLOOKUP(INT(($A231-1)/12)+1,'ZC Curve'!$B$8:$B$107,'ZC Curve'!R$9:R$108,,0))^(1/12)-1</f>
        <v>0</v>
      </c>
      <c r="C231" s="502">
        <f>(1+_xlfn.XLOOKUP(INT(($A231-1)/12)+1,'ZC Curve'!$B$8:$B$107,'ZC Curve'!S$9:S$108,,0))^(1/12)-1</f>
        <v>0</v>
      </c>
      <c r="D231" s="502">
        <f>(1+_xlfn.XLOOKUP(INT(($A231-1)/12)+1,'ZC Curve'!$B$8:$B$107,'ZC Curve'!T$9:T$108,,0))^(1/12)-1</f>
        <v>0</v>
      </c>
      <c r="E231" s="773">
        <f t="shared" si="16"/>
        <v>1</v>
      </c>
      <c r="F231" s="773">
        <f t="shared" si="17"/>
        <v>1</v>
      </c>
      <c r="G231" s="774">
        <f t="shared" si="18"/>
        <v>1</v>
      </c>
      <c r="H231" s="517">
        <f>'Table 5 - Liability Cashflows'!AV237</f>
        <v>0</v>
      </c>
    </row>
    <row r="232" spans="1:8" x14ac:dyDescent="0.25">
      <c r="A232" s="43">
        <f t="shared" si="15"/>
        <v>223</v>
      </c>
      <c r="B232" s="502">
        <f>(1+_xlfn.XLOOKUP(INT(($A232-1)/12)+1,'ZC Curve'!$B$8:$B$107,'ZC Curve'!R$9:R$108,,0))^(1/12)-1</f>
        <v>0</v>
      </c>
      <c r="C232" s="502">
        <f>(1+_xlfn.XLOOKUP(INT(($A232-1)/12)+1,'ZC Curve'!$B$8:$B$107,'ZC Curve'!S$9:S$108,,0))^(1/12)-1</f>
        <v>0</v>
      </c>
      <c r="D232" s="502">
        <f>(1+_xlfn.XLOOKUP(INT(($A232-1)/12)+1,'ZC Curve'!$B$8:$B$107,'ZC Curve'!T$9:T$108,,0))^(1/12)-1</f>
        <v>0</v>
      </c>
      <c r="E232" s="773">
        <f t="shared" si="16"/>
        <v>1</v>
      </c>
      <c r="F232" s="773">
        <f t="shared" si="17"/>
        <v>1</v>
      </c>
      <c r="G232" s="774">
        <f t="shared" si="18"/>
        <v>1</v>
      </c>
      <c r="H232" s="517">
        <f>'Table 5 - Liability Cashflows'!AV238</f>
        <v>0</v>
      </c>
    </row>
    <row r="233" spans="1:8" x14ac:dyDescent="0.25">
      <c r="A233" s="43">
        <f t="shared" si="15"/>
        <v>224</v>
      </c>
      <c r="B233" s="502">
        <f>(1+_xlfn.XLOOKUP(INT(($A233-1)/12)+1,'ZC Curve'!$B$8:$B$107,'ZC Curve'!R$9:R$108,,0))^(1/12)-1</f>
        <v>0</v>
      </c>
      <c r="C233" s="502">
        <f>(1+_xlfn.XLOOKUP(INT(($A233-1)/12)+1,'ZC Curve'!$B$8:$B$107,'ZC Curve'!S$9:S$108,,0))^(1/12)-1</f>
        <v>0</v>
      </c>
      <c r="D233" s="502">
        <f>(1+_xlfn.XLOOKUP(INT(($A233-1)/12)+1,'ZC Curve'!$B$8:$B$107,'ZC Curve'!T$9:T$108,,0))^(1/12)-1</f>
        <v>0</v>
      </c>
      <c r="E233" s="773">
        <f t="shared" si="16"/>
        <v>1</v>
      </c>
      <c r="F233" s="773">
        <f t="shared" si="17"/>
        <v>1</v>
      </c>
      <c r="G233" s="774">
        <f t="shared" si="18"/>
        <v>1</v>
      </c>
      <c r="H233" s="517">
        <f>'Table 5 - Liability Cashflows'!AV239</f>
        <v>0</v>
      </c>
    </row>
    <row r="234" spans="1:8" x14ac:dyDescent="0.25">
      <c r="A234" s="43">
        <f t="shared" si="15"/>
        <v>225</v>
      </c>
      <c r="B234" s="502">
        <f>(1+_xlfn.XLOOKUP(INT(($A234-1)/12)+1,'ZC Curve'!$B$8:$B$107,'ZC Curve'!R$9:R$108,,0))^(1/12)-1</f>
        <v>0</v>
      </c>
      <c r="C234" s="502">
        <f>(1+_xlfn.XLOOKUP(INT(($A234-1)/12)+1,'ZC Curve'!$B$8:$B$107,'ZC Curve'!S$9:S$108,,0))^(1/12)-1</f>
        <v>0</v>
      </c>
      <c r="D234" s="502">
        <f>(1+_xlfn.XLOOKUP(INT(($A234-1)/12)+1,'ZC Curve'!$B$8:$B$107,'ZC Curve'!T$9:T$108,,0))^(1/12)-1</f>
        <v>0</v>
      </c>
      <c r="E234" s="773">
        <f t="shared" si="16"/>
        <v>1</v>
      </c>
      <c r="F234" s="773">
        <f t="shared" si="17"/>
        <v>1</v>
      </c>
      <c r="G234" s="774">
        <f t="shared" si="18"/>
        <v>1</v>
      </c>
      <c r="H234" s="517">
        <f>'Table 5 - Liability Cashflows'!AV240</f>
        <v>0</v>
      </c>
    </row>
    <row r="235" spans="1:8" x14ac:dyDescent="0.25">
      <c r="A235" s="43">
        <f t="shared" si="15"/>
        <v>226</v>
      </c>
      <c r="B235" s="502">
        <f>(1+_xlfn.XLOOKUP(INT(($A235-1)/12)+1,'ZC Curve'!$B$8:$B$107,'ZC Curve'!R$9:R$108,,0))^(1/12)-1</f>
        <v>0</v>
      </c>
      <c r="C235" s="502">
        <f>(1+_xlfn.XLOOKUP(INT(($A235-1)/12)+1,'ZC Curve'!$B$8:$B$107,'ZC Curve'!S$9:S$108,,0))^(1/12)-1</f>
        <v>0</v>
      </c>
      <c r="D235" s="502">
        <f>(1+_xlfn.XLOOKUP(INT(($A235-1)/12)+1,'ZC Curve'!$B$8:$B$107,'ZC Curve'!T$9:T$108,,0))^(1/12)-1</f>
        <v>0</v>
      </c>
      <c r="E235" s="773">
        <f t="shared" si="16"/>
        <v>1</v>
      </c>
      <c r="F235" s="773">
        <f t="shared" si="17"/>
        <v>1</v>
      </c>
      <c r="G235" s="774">
        <f t="shared" si="18"/>
        <v>1</v>
      </c>
      <c r="H235" s="517">
        <f>'Table 5 - Liability Cashflows'!AV241</f>
        <v>0</v>
      </c>
    </row>
    <row r="236" spans="1:8" x14ac:dyDescent="0.25">
      <c r="A236" s="43">
        <f t="shared" si="15"/>
        <v>227</v>
      </c>
      <c r="B236" s="502">
        <f>(1+_xlfn.XLOOKUP(INT(($A236-1)/12)+1,'ZC Curve'!$B$8:$B$107,'ZC Curve'!R$9:R$108,,0))^(1/12)-1</f>
        <v>0</v>
      </c>
      <c r="C236" s="502">
        <f>(1+_xlfn.XLOOKUP(INT(($A236-1)/12)+1,'ZC Curve'!$B$8:$B$107,'ZC Curve'!S$9:S$108,,0))^(1/12)-1</f>
        <v>0</v>
      </c>
      <c r="D236" s="502">
        <f>(1+_xlfn.XLOOKUP(INT(($A236-1)/12)+1,'ZC Curve'!$B$8:$B$107,'ZC Curve'!T$9:T$108,,0))^(1/12)-1</f>
        <v>0</v>
      </c>
      <c r="E236" s="773">
        <f t="shared" si="16"/>
        <v>1</v>
      </c>
      <c r="F236" s="773">
        <f t="shared" si="17"/>
        <v>1</v>
      </c>
      <c r="G236" s="774">
        <f t="shared" si="18"/>
        <v>1</v>
      </c>
      <c r="H236" s="517">
        <f>'Table 5 - Liability Cashflows'!AV242</f>
        <v>0</v>
      </c>
    </row>
    <row r="237" spans="1:8" x14ac:dyDescent="0.25">
      <c r="A237" s="43">
        <f t="shared" si="15"/>
        <v>228</v>
      </c>
      <c r="B237" s="502">
        <f>(1+_xlfn.XLOOKUP(INT(($A237-1)/12)+1,'ZC Curve'!$B$8:$B$107,'ZC Curve'!R$9:R$108,,0))^(1/12)-1</f>
        <v>0</v>
      </c>
      <c r="C237" s="502">
        <f>(1+_xlfn.XLOOKUP(INT(($A237-1)/12)+1,'ZC Curve'!$B$8:$B$107,'ZC Curve'!S$9:S$108,,0))^(1/12)-1</f>
        <v>0</v>
      </c>
      <c r="D237" s="502">
        <f>(1+_xlfn.XLOOKUP(INT(($A237-1)/12)+1,'ZC Curve'!$B$8:$B$107,'ZC Curve'!T$9:T$108,,0))^(1/12)-1</f>
        <v>0</v>
      </c>
      <c r="E237" s="773">
        <f t="shared" si="16"/>
        <v>1</v>
      </c>
      <c r="F237" s="773">
        <f t="shared" si="17"/>
        <v>1</v>
      </c>
      <c r="G237" s="774">
        <f t="shared" si="18"/>
        <v>1</v>
      </c>
      <c r="H237" s="517">
        <f>'Table 5 - Liability Cashflows'!AV243</f>
        <v>0</v>
      </c>
    </row>
    <row r="238" spans="1:8" x14ac:dyDescent="0.25">
      <c r="A238" s="43">
        <f t="shared" si="15"/>
        <v>229</v>
      </c>
      <c r="B238" s="502">
        <f>(1+_xlfn.XLOOKUP(INT(($A238-1)/12)+1,'ZC Curve'!$B$8:$B$107,'ZC Curve'!R$9:R$108,,0))^(1/12)-1</f>
        <v>0</v>
      </c>
      <c r="C238" s="502">
        <f>(1+_xlfn.XLOOKUP(INT(($A238-1)/12)+1,'ZC Curve'!$B$8:$B$107,'ZC Curve'!S$9:S$108,,0))^(1/12)-1</f>
        <v>0</v>
      </c>
      <c r="D238" s="502">
        <f>(1+_xlfn.XLOOKUP(INT(($A238-1)/12)+1,'ZC Curve'!$B$8:$B$107,'ZC Curve'!T$9:T$108,,0))^(1/12)-1</f>
        <v>0</v>
      </c>
      <c r="E238" s="773">
        <f t="shared" si="16"/>
        <v>1</v>
      </c>
      <c r="F238" s="773">
        <f t="shared" si="17"/>
        <v>1</v>
      </c>
      <c r="G238" s="774">
        <f t="shared" si="18"/>
        <v>1</v>
      </c>
      <c r="H238" s="517">
        <f>'Table 5 - Liability Cashflows'!AV244</f>
        <v>0</v>
      </c>
    </row>
    <row r="239" spans="1:8" x14ac:dyDescent="0.25">
      <c r="A239" s="43">
        <f t="shared" si="15"/>
        <v>230</v>
      </c>
      <c r="B239" s="502">
        <f>(1+_xlfn.XLOOKUP(INT(($A239-1)/12)+1,'ZC Curve'!$B$8:$B$107,'ZC Curve'!R$9:R$108,,0))^(1/12)-1</f>
        <v>0</v>
      </c>
      <c r="C239" s="502">
        <f>(1+_xlfn.XLOOKUP(INT(($A239-1)/12)+1,'ZC Curve'!$B$8:$B$107,'ZC Curve'!S$9:S$108,,0))^(1/12)-1</f>
        <v>0</v>
      </c>
      <c r="D239" s="502">
        <f>(1+_xlfn.XLOOKUP(INT(($A239-1)/12)+1,'ZC Curve'!$B$8:$B$107,'ZC Curve'!T$9:T$108,,0))^(1/12)-1</f>
        <v>0</v>
      </c>
      <c r="E239" s="773">
        <f t="shared" si="16"/>
        <v>1</v>
      </c>
      <c r="F239" s="773">
        <f t="shared" si="17"/>
        <v>1</v>
      </c>
      <c r="G239" s="774">
        <f t="shared" si="18"/>
        <v>1</v>
      </c>
      <c r="H239" s="517">
        <f>'Table 5 - Liability Cashflows'!AV245</f>
        <v>0</v>
      </c>
    </row>
    <row r="240" spans="1:8" x14ac:dyDescent="0.25">
      <c r="A240" s="43">
        <f t="shared" si="15"/>
        <v>231</v>
      </c>
      <c r="B240" s="502">
        <f>(1+_xlfn.XLOOKUP(INT(($A240-1)/12)+1,'ZC Curve'!$B$8:$B$107,'ZC Curve'!R$9:R$108,,0))^(1/12)-1</f>
        <v>0</v>
      </c>
      <c r="C240" s="502">
        <f>(1+_xlfn.XLOOKUP(INT(($A240-1)/12)+1,'ZC Curve'!$B$8:$B$107,'ZC Curve'!S$9:S$108,,0))^(1/12)-1</f>
        <v>0</v>
      </c>
      <c r="D240" s="502">
        <f>(1+_xlfn.XLOOKUP(INT(($A240-1)/12)+1,'ZC Curve'!$B$8:$B$107,'ZC Curve'!T$9:T$108,,0))^(1/12)-1</f>
        <v>0</v>
      </c>
      <c r="E240" s="773">
        <f t="shared" si="16"/>
        <v>1</v>
      </c>
      <c r="F240" s="773">
        <f t="shared" si="17"/>
        <v>1</v>
      </c>
      <c r="G240" s="774">
        <f t="shared" si="18"/>
        <v>1</v>
      </c>
      <c r="H240" s="517">
        <f>'Table 5 - Liability Cashflows'!AV246</f>
        <v>0</v>
      </c>
    </row>
    <row r="241" spans="1:8" x14ac:dyDescent="0.25">
      <c r="A241" s="43">
        <f t="shared" si="15"/>
        <v>232</v>
      </c>
      <c r="B241" s="502">
        <f>(1+_xlfn.XLOOKUP(INT(($A241-1)/12)+1,'ZC Curve'!$B$8:$B$107,'ZC Curve'!R$9:R$108,,0))^(1/12)-1</f>
        <v>0</v>
      </c>
      <c r="C241" s="502">
        <f>(1+_xlfn.XLOOKUP(INT(($A241-1)/12)+1,'ZC Curve'!$B$8:$B$107,'ZC Curve'!S$9:S$108,,0))^(1/12)-1</f>
        <v>0</v>
      </c>
      <c r="D241" s="502">
        <f>(1+_xlfn.XLOOKUP(INT(($A241-1)/12)+1,'ZC Curve'!$B$8:$B$107,'ZC Curve'!T$9:T$108,,0))^(1/12)-1</f>
        <v>0</v>
      </c>
      <c r="E241" s="773">
        <f t="shared" si="16"/>
        <v>1</v>
      </c>
      <c r="F241" s="773">
        <f t="shared" si="17"/>
        <v>1</v>
      </c>
      <c r="G241" s="774">
        <f t="shared" si="18"/>
        <v>1</v>
      </c>
      <c r="H241" s="517">
        <f>'Table 5 - Liability Cashflows'!AV247</f>
        <v>0</v>
      </c>
    </row>
    <row r="242" spans="1:8" x14ac:dyDescent="0.25">
      <c r="A242" s="43">
        <f t="shared" si="15"/>
        <v>233</v>
      </c>
      <c r="B242" s="502">
        <f>(1+_xlfn.XLOOKUP(INT(($A242-1)/12)+1,'ZC Curve'!$B$8:$B$107,'ZC Curve'!R$9:R$108,,0))^(1/12)-1</f>
        <v>0</v>
      </c>
      <c r="C242" s="502">
        <f>(1+_xlfn.XLOOKUP(INT(($A242-1)/12)+1,'ZC Curve'!$B$8:$B$107,'ZC Curve'!S$9:S$108,,0))^(1/12)-1</f>
        <v>0</v>
      </c>
      <c r="D242" s="502">
        <f>(1+_xlfn.XLOOKUP(INT(($A242-1)/12)+1,'ZC Curve'!$B$8:$B$107,'ZC Curve'!T$9:T$108,,0))^(1/12)-1</f>
        <v>0</v>
      </c>
      <c r="E242" s="773">
        <f t="shared" si="16"/>
        <v>1</v>
      </c>
      <c r="F242" s="773">
        <f t="shared" si="17"/>
        <v>1</v>
      </c>
      <c r="G242" s="774">
        <f t="shared" si="18"/>
        <v>1</v>
      </c>
      <c r="H242" s="517">
        <f>'Table 5 - Liability Cashflows'!AV248</f>
        <v>0</v>
      </c>
    </row>
    <row r="243" spans="1:8" x14ac:dyDescent="0.25">
      <c r="A243" s="43">
        <f t="shared" si="15"/>
        <v>234</v>
      </c>
      <c r="B243" s="502">
        <f>(1+_xlfn.XLOOKUP(INT(($A243-1)/12)+1,'ZC Curve'!$B$8:$B$107,'ZC Curve'!R$9:R$108,,0))^(1/12)-1</f>
        <v>0</v>
      </c>
      <c r="C243" s="502">
        <f>(1+_xlfn.XLOOKUP(INT(($A243-1)/12)+1,'ZC Curve'!$B$8:$B$107,'ZC Curve'!S$9:S$108,,0))^(1/12)-1</f>
        <v>0</v>
      </c>
      <c r="D243" s="502">
        <f>(1+_xlfn.XLOOKUP(INT(($A243-1)/12)+1,'ZC Curve'!$B$8:$B$107,'ZC Curve'!T$9:T$108,,0))^(1/12)-1</f>
        <v>0</v>
      </c>
      <c r="E243" s="773">
        <f t="shared" si="16"/>
        <v>1</v>
      </c>
      <c r="F243" s="773">
        <f t="shared" si="17"/>
        <v>1</v>
      </c>
      <c r="G243" s="774">
        <f t="shared" si="18"/>
        <v>1</v>
      </c>
      <c r="H243" s="517">
        <f>'Table 5 - Liability Cashflows'!AV249</f>
        <v>0</v>
      </c>
    </row>
    <row r="244" spans="1:8" x14ac:dyDescent="0.25">
      <c r="A244" s="43">
        <f t="shared" si="15"/>
        <v>235</v>
      </c>
      <c r="B244" s="502">
        <f>(1+_xlfn.XLOOKUP(INT(($A244-1)/12)+1,'ZC Curve'!$B$8:$B$107,'ZC Curve'!R$9:R$108,,0))^(1/12)-1</f>
        <v>0</v>
      </c>
      <c r="C244" s="502">
        <f>(1+_xlfn.XLOOKUP(INT(($A244-1)/12)+1,'ZC Curve'!$B$8:$B$107,'ZC Curve'!S$9:S$108,,0))^(1/12)-1</f>
        <v>0</v>
      </c>
      <c r="D244" s="502">
        <f>(1+_xlfn.XLOOKUP(INT(($A244-1)/12)+1,'ZC Curve'!$B$8:$B$107,'ZC Curve'!T$9:T$108,,0))^(1/12)-1</f>
        <v>0</v>
      </c>
      <c r="E244" s="773">
        <f t="shared" si="16"/>
        <v>1</v>
      </c>
      <c r="F244" s="773">
        <f t="shared" si="17"/>
        <v>1</v>
      </c>
      <c r="G244" s="774">
        <f t="shared" si="18"/>
        <v>1</v>
      </c>
      <c r="H244" s="517">
        <f>'Table 5 - Liability Cashflows'!AV250</f>
        <v>0</v>
      </c>
    </row>
    <row r="245" spans="1:8" x14ac:dyDescent="0.25">
      <c r="A245" s="43">
        <f t="shared" si="15"/>
        <v>236</v>
      </c>
      <c r="B245" s="502">
        <f>(1+_xlfn.XLOOKUP(INT(($A245-1)/12)+1,'ZC Curve'!$B$8:$B$107,'ZC Curve'!R$9:R$108,,0))^(1/12)-1</f>
        <v>0</v>
      </c>
      <c r="C245" s="502">
        <f>(1+_xlfn.XLOOKUP(INT(($A245-1)/12)+1,'ZC Curve'!$B$8:$B$107,'ZC Curve'!S$9:S$108,,0))^(1/12)-1</f>
        <v>0</v>
      </c>
      <c r="D245" s="502">
        <f>(1+_xlfn.XLOOKUP(INT(($A245-1)/12)+1,'ZC Curve'!$B$8:$B$107,'ZC Curve'!T$9:T$108,,0))^(1/12)-1</f>
        <v>0</v>
      </c>
      <c r="E245" s="773">
        <f t="shared" si="16"/>
        <v>1</v>
      </c>
      <c r="F245" s="773">
        <f t="shared" si="17"/>
        <v>1</v>
      </c>
      <c r="G245" s="774">
        <f t="shared" si="18"/>
        <v>1</v>
      </c>
      <c r="H245" s="517">
        <f>'Table 5 - Liability Cashflows'!AV251</f>
        <v>0</v>
      </c>
    </row>
    <row r="246" spans="1:8" x14ac:dyDescent="0.25">
      <c r="A246" s="43">
        <f t="shared" si="15"/>
        <v>237</v>
      </c>
      <c r="B246" s="502">
        <f>(1+_xlfn.XLOOKUP(INT(($A246-1)/12)+1,'ZC Curve'!$B$8:$B$107,'ZC Curve'!R$9:R$108,,0))^(1/12)-1</f>
        <v>0</v>
      </c>
      <c r="C246" s="502">
        <f>(1+_xlfn.XLOOKUP(INT(($A246-1)/12)+1,'ZC Curve'!$B$8:$B$107,'ZC Curve'!S$9:S$108,,0))^(1/12)-1</f>
        <v>0</v>
      </c>
      <c r="D246" s="502">
        <f>(1+_xlfn.XLOOKUP(INT(($A246-1)/12)+1,'ZC Curve'!$B$8:$B$107,'ZC Curve'!T$9:T$108,,0))^(1/12)-1</f>
        <v>0</v>
      </c>
      <c r="E246" s="773">
        <f t="shared" si="16"/>
        <v>1</v>
      </c>
      <c r="F246" s="773">
        <f t="shared" si="17"/>
        <v>1</v>
      </c>
      <c r="G246" s="774">
        <f t="shared" si="18"/>
        <v>1</v>
      </c>
      <c r="H246" s="517">
        <f>'Table 5 - Liability Cashflows'!AV252</f>
        <v>0</v>
      </c>
    </row>
    <row r="247" spans="1:8" x14ac:dyDescent="0.25">
      <c r="A247" s="43">
        <f t="shared" si="15"/>
        <v>238</v>
      </c>
      <c r="B247" s="502">
        <f>(1+_xlfn.XLOOKUP(INT(($A247-1)/12)+1,'ZC Curve'!$B$8:$B$107,'ZC Curve'!R$9:R$108,,0))^(1/12)-1</f>
        <v>0</v>
      </c>
      <c r="C247" s="502">
        <f>(1+_xlfn.XLOOKUP(INT(($A247-1)/12)+1,'ZC Curve'!$B$8:$B$107,'ZC Curve'!S$9:S$108,,0))^(1/12)-1</f>
        <v>0</v>
      </c>
      <c r="D247" s="502">
        <f>(1+_xlfn.XLOOKUP(INT(($A247-1)/12)+1,'ZC Curve'!$B$8:$B$107,'ZC Curve'!T$9:T$108,,0))^(1/12)-1</f>
        <v>0</v>
      </c>
      <c r="E247" s="773">
        <f t="shared" si="16"/>
        <v>1</v>
      </c>
      <c r="F247" s="773">
        <f t="shared" si="17"/>
        <v>1</v>
      </c>
      <c r="G247" s="774">
        <f t="shared" si="18"/>
        <v>1</v>
      </c>
      <c r="H247" s="517">
        <f>'Table 5 - Liability Cashflows'!AV253</f>
        <v>0</v>
      </c>
    </row>
    <row r="248" spans="1:8" x14ac:dyDescent="0.25">
      <c r="A248" s="43">
        <f t="shared" si="15"/>
        <v>239</v>
      </c>
      <c r="B248" s="502">
        <f>(1+_xlfn.XLOOKUP(INT(($A248-1)/12)+1,'ZC Curve'!$B$8:$B$107,'ZC Curve'!R$9:R$108,,0))^(1/12)-1</f>
        <v>0</v>
      </c>
      <c r="C248" s="502">
        <f>(1+_xlfn.XLOOKUP(INT(($A248-1)/12)+1,'ZC Curve'!$B$8:$B$107,'ZC Curve'!S$9:S$108,,0))^(1/12)-1</f>
        <v>0</v>
      </c>
      <c r="D248" s="502">
        <f>(1+_xlfn.XLOOKUP(INT(($A248-1)/12)+1,'ZC Curve'!$B$8:$B$107,'ZC Curve'!T$9:T$108,,0))^(1/12)-1</f>
        <v>0</v>
      </c>
      <c r="E248" s="773">
        <f t="shared" si="16"/>
        <v>1</v>
      </c>
      <c r="F248" s="773">
        <f t="shared" si="17"/>
        <v>1</v>
      </c>
      <c r="G248" s="774">
        <f t="shared" si="18"/>
        <v>1</v>
      </c>
      <c r="H248" s="517">
        <f>'Table 5 - Liability Cashflows'!AV254</f>
        <v>0</v>
      </c>
    </row>
    <row r="249" spans="1:8" x14ac:dyDescent="0.25">
      <c r="A249" s="43">
        <f t="shared" si="15"/>
        <v>240</v>
      </c>
      <c r="B249" s="502">
        <f>(1+_xlfn.XLOOKUP(INT(($A249-1)/12)+1,'ZC Curve'!$B$8:$B$107,'ZC Curve'!R$9:R$108,,0))^(1/12)-1</f>
        <v>0</v>
      </c>
      <c r="C249" s="502">
        <f>(1+_xlfn.XLOOKUP(INT(($A249-1)/12)+1,'ZC Curve'!$B$8:$B$107,'ZC Curve'!S$9:S$108,,0))^(1/12)-1</f>
        <v>0</v>
      </c>
      <c r="D249" s="502">
        <f>(1+_xlfn.XLOOKUP(INT(($A249-1)/12)+1,'ZC Curve'!$B$8:$B$107,'ZC Curve'!T$9:T$108,,0))^(1/12)-1</f>
        <v>0</v>
      </c>
      <c r="E249" s="773">
        <f t="shared" si="16"/>
        <v>1</v>
      </c>
      <c r="F249" s="773">
        <f t="shared" si="17"/>
        <v>1</v>
      </c>
      <c r="G249" s="774">
        <f t="shared" si="18"/>
        <v>1</v>
      </c>
      <c r="H249" s="517">
        <f>'Table 5 - Liability Cashflows'!AV255</f>
        <v>0</v>
      </c>
    </row>
    <row r="250" spans="1:8" x14ac:dyDescent="0.25">
      <c r="A250" s="43">
        <f t="shared" si="15"/>
        <v>241</v>
      </c>
      <c r="B250" s="502">
        <f>(1+_xlfn.XLOOKUP(INT(($A250-1)/12)+1,'ZC Curve'!$B$8:$B$107,'ZC Curve'!R$9:R$108,,0))^(1/12)-1</f>
        <v>0</v>
      </c>
      <c r="C250" s="502">
        <f>(1+_xlfn.XLOOKUP(INT(($A250-1)/12)+1,'ZC Curve'!$B$8:$B$107,'ZC Curve'!S$9:S$108,,0))^(1/12)-1</f>
        <v>0</v>
      </c>
      <c r="D250" s="502">
        <f>(1+_xlfn.XLOOKUP(INT(($A250-1)/12)+1,'ZC Curve'!$B$8:$B$107,'ZC Curve'!T$9:T$108,,0))^(1/12)-1</f>
        <v>0</v>
      </c>
      <c r="E250" s="773">
        <f t="shared" si="16"/>
        <v>1</v>
      </c>
      <c r="F250" s="773">
        <f t="shared" si="17"/>
        <v>1</v>
      </c>
      <c r="G250" s="774">
        <f t="shared" si="18"/>
        <v>1</v>
      </c>
      <c r="H250" s="517">
        <f>'Table 5 - Liability Cashflows'!AV256</f>
        <v>0</v>
      </c>
    </row>
    <row r="251" spans="1:8" x14ac:dyDescent="0.25">
      <c r="A251" s="43">
        <f t="shared" si="15"/>
        <v>242</v>
      </c>
      <c r="B251" s="502">
        <f>(1+_xlfn.XLOOKUP(INT(($A251-1)/12)+1,'ZC Curve'!$B$8:$B$107,'ZC Curve'!R$9:R$108,,0))^(1/12)-1</f>
        <v>0</v>
      </c>
      <c r="C251" s="502">
        <f>(1+_xlfn.XLOOKUP(INT(($A251-1)/12)+1,'ZC Curve'!$B$8:$B$107,'ZC Curve'!S$9:S$108,,0))^(1/12)-1</f>
        <v>0</v>
      </c>
      <c r="D251" s="502">
        <f>(1+_xlfn.XLOOKUP(INT(($A251-1)/12)+1,'ZC Curve'!$B$8:$B$107,'ZC Curve'!T$9:T$108,,0))^(1/12)-1</f>
        <v>0</v>
      </c>
      <c r="E251" s="773">
        <f t="shared" si="16"/>
        <v>1</v>
      </c>
      <c r="F251" s="773">
        <f t="shared" si="17"/>
        <v>1</v>
      </c>
      <c r="G251" s="774">
        <f t="shared" si="18"/>
        <v>1</v>
      </c>
      <c r="H251" s="517">
        <f>'Table 5 - Liability Cashflows'!AV257</f>
        <v>0</v>
      </c>
    </row>
    <row r="252" spans="1:8" x14ac:dyDescent="0.25">
      <c r="A252" s="43">
        <f t="shared" si="15"/>
        <v>243</v>
      </c>
      <c r="B252" s="502">
        <f>(1+_xlfn.XLOOKUP(INT(($A252-1)/12)+1,'ZC Curve'!$B$8:$B$107,'ZC Curve'!R$9:R$108,,0))^(1/12)-1</f>
        <v>0</v>
      </c>
      <c r="C252" s="502">
        <f>(1+_xlfn.XLOOKUP(INT(($A252-1)/12)+1,'ZC Curve'!$B$8:$B$107,'ZC Curve'!S$9:S$108,,0))^(1/12)-1</f>
        <v>0</v>
      </c>
      <c r="D252" s="502">
        <f>(1+_xlfn.XLOOKUP(INT(($A252-1)/12)+1,'ZC Curve'!$B$8:$B$107,'ZC Curve'!T$9:T$108,,0))^(1/12)-1</f>
        <v>0</v>
      </c>
      <c r="E252" s="773">
        <f t="shared" si="16"/>
        <v>1</v>
      </c>
      <c r="F252" s="773">
        <f t="shared" si="17"/>
        <v>1</v>
      </c>
      <c r="G252" s="774">
        <f t="shared" si="18"/>
        <v>1</v>
      </c>
      <c r="H252" s="517">
        <f>'Table 5 - Liability Cashflows'!AV258</f>
        <v>0</v>
      </c>
    </row>
    <row r="253" spans="1:8" x14ac:dyDescent="0.25">
      <c r="A253" s="43">
        <f t="shared" si="15"/>
        <v>244</v>
      </c>
      <c r="B253" s="502">
        <f>(1+_xlfn.XLOOKUP(INT(($A253-1)/12)+1,'ZC Curve'!$B$8:$B$107,'ZC Curve'!R$9:R$108,,0))^(1/12)-1</f>
        <v>0</v>
      </c>
      <c r="C253" s="502">
        <f>(1+_xlfn.XLOOKUP(INT(($A253-1)/12)+1,'ZC Curve'!$B$8:$B$107,'ZC Curve'!S$9:S$108,,0))^(1/12)-1</f>
        <v>0</v>
      </c>
      <c r="D253" s="502">
        <f>(1+_xlfn.XLOOKUP(INT(($A253-1)/12)+1,'ZC Curve'!$B$8:$B$107,'ZC Curve'!T$9:T$108,,0))^(1/12)-1</f>
        <v>0</v>
      </c>
      <c r="E253" s="773">
        <f t="shared" si="16"/>
        <v>1</v>
      </c>
      <c r="F253" s="773">
        <f t="shared" si="17"/>
        <v>1</v>
      </c>
      <c r="G253" s="774">
        <f t="shared" si="18"/>
        <v>1</v>
      </c>
      <c r="H253" s="517">
        <f>'Table 5 - Liability Cashflows'!AV259</f>
        <v>0</v>
      </c>
    </row>
    <row r="254" spans="1:8" x14ac:dyDescent="0.25">
      <c r="A254" s="43">
        <f t="shared" si="15"/>
        <v>245</v>
      </c>
      <c r="B254" s="502">
        <f>(1+_xlfn.XLOOKUP(INT(($A254-1)/12)+1,'ZC Curve'!$B$8:$B$107,'ZC Curve'!R$9:R$108,,0))^(1/12)-1</f>
        <v>0</v>
      </c>
      <c r="C254" s="502">
        <f>(1+_xlfn.XLOOKUP(INT(($A254-1)/12)+1,'ZC Curve'!$B$8:$B$107,'ZC Curve'!S$9:S$108,,0))^(1/12)-1</f>
        <v>0</v>
      </c>
      <c r="D254" s="502">
        <f>(1+_xlfn.XLOOKUP(INT(($A254-1)/12)+1,'ZC Curve'!$B$8:$B$107,'ZC Curve'!T$9:T$108,,0))^(1/12)-1</f>
        <v>0</v>
      </c>
      <c r="E254" s="773">
        <f t="shared" si="16"/>
        <v>1</v>
      </c>
      <c r="F254" s="773">
        <f t="shared" si="17"/>
        <v>1</v>
      </c>
      <c r="G254" s="774">
        <f t="shared" si="18"/>
        <v>1</v>
      </c>
      <c r="H254" s="517">
        <f>'Table 5 - Liability Cashflows'!AV260</f>
        <v>0</v>
      </c>
    </row>
    <row r="255" spans="1:8" x14ac:dyDescent="0.25">
      <c r="A255" s="43">
        <f t="shared" si="15"/>
        <v>246</v>
      </c>
      <c r="B255" s="502">
        <f>(1+_xlfn.XLOOKUP(INT(($A255-1)/12)+1,'ZC Curve'!$B$8:$B$107,'ZC Curve'!R$9:R$108,,0))^(1/12)-1</f>
        <v>0</v>
      </c>
      <c r="C255" s="502">
        <f>(1+_xlfn.XLOOKUP(INT(($A255-1)/12)+1,'ZC Curve'!$B$8:$B$107,'ZC Curve'!S$9:S$108,,0))^(1/12)-1</f>
        <v>0</v>
      </c>
      <c r="D255" s="502">
        <f>(1+_xlfn.XLOOKUP(INT(($A255-1)/12)+1,'ZC Curve'!$B$8:$B$107,'ZC Curve'!T$9:T$108,,0))^(1/12)-1</f>
        <v>0</v>
      </c>
      <c r="E255" s="773">
        <f t="shared" si="16"/>
        <v>1</v>
      </c>
      <c r="F255" s="773">
        <f t="shared" si="17"/>
        <v>1</v>
      </c>
      <c r="G255" s="774">
        <f t="shared" si="18"/>
        <v>1</v>
      </c>
      <c r="H255" s="517">
        <f>'Table 5 - Liability Cashflows'!AV261</f>
        <v>0</v>
      </c>
    </row>
    <row r="256" spans="1:8" x14ac:dyDescent="0.25">
      <c r="A256" s="43">
        <f t="shared" si="15"/>
        <v>247</v>
      </c>
      <c r="B256" s="502">
        <f>(1+_xlfn.XLOOKUP(INT(($A256-1)/12)+1,'ZC Curve'!$B$8:$B$107,'ZC Curve'!R$9:R$108,,0))^(1/12)-1</f>
        <v>0</v>
      </c>
      <c r="C256" s="502">
        <f>(1+_xlfn.XLOOKUP(INT(($A256-1)/12)+1,'ZC Curve'!$B$8:$B$107,'ZC Curve'!S$9:S$108,,0))^(1/12)-1</f>
        <v>0</v>
      </c>
      <c r="D256" s="502">
        <f>(1+_xlfn.XLOOKUP(INT(($A256-1)/12)+1,'ZC Curve'!$B$8:$B$107,'ZC Curve'!T$9:T$108,,0))^(1/12)-1</f>
        <v>0</v>
      </c>
      <c r="E256" s="773">
        <f t="shared" si="16"/>
        <v>1</v>
      </c>
      <c r="F256" s="773">
        <f t="shared" si="17"/>
        <v>1</v>
      </c>
      <c r="G256" s="774">
        <f t="shared" si="18"/>
        <v>1</v>
      </c>
      <c r="H256" s="517">
        <f>'Table 5 - Liability Cashflows'!AV262</f>
        <v>0</v>
      </c>
    </row>
    <row r="257" spans="1:8" x14ac:dyDescent="0.25">
      <c r="A257" s="43">
        <f t="shared" si="15"/>
        <v>248</v>
      </c>
      <c r="B257" s="502">
        <f>(1+_xlfn.XLOOKUP(INT(($A257-1)/12)+1,'ZC Curve'!$B$8:$B$107,'ZC Curve'!R$9:R$108,,0))^(1/12)-1</f>
        <v>0</v>
      </c>
      <c r="C257" s="502">
        <f>(1+_xlfn.XLOOKUP(INT(($A257-1)/12)+1,'ZC Curve'!$B$8:$B$107,'ZC Curve'!S$9:S$108,,0))^(1/12)-1</f>
        <v>0</v>
      </c>
      <c r="D257" s="502">
        <f>(1+_xlfn.XLOOKUP(INT(($A257-1)/12)+1,'ZC Curve'!$B$8:$B$107,'ZC Curve'!T$9:T$108,,0))^(1/12)-1</f>
        <v>0</v>
      </c>
      <c r="E257" s="773">
        <f t="shared" si="16"/>
        <v>1</v>
      </c>
      <c r="F257" s="773">
        <f t="shared" si="17"/>
        <v>1</v>
      </c>
      <c r="G257" s="774">
        <f t="shared" si="18"/>
        <v>1</v>
      </c>
      <c r="H257" s="517">
        <f>'Table 5 - Liability Cashflows'!AV263</f>
        <v>0</v>
      </c>
    </row>
    <row r="258" spans="1:8" x14ac:dyDescent="0.25">
      <c r="A258" s="43">
        <f t="shared" si="15"/>
        <v>249</v>
      </c>
      <c r="B258" s="502">
        <f>(1+_xlfn.XLOOKUP(INT(($A258-1)/12)+1,'ZC Curve'!$B$8:$B$107,'ZC Curve'!R$9:R$108,,0))^(1/12)-1</f>
        <v>0</v>
      </c>
      <c r="C258" s="502">
        <f>(1+_xlfn.XLOOKUP(INT(($A258-1)/12)+1,'ZC Curve'!$B$8:$B$107,'ZC Curve'!S$9:S$108,,0))^(1/12)-1</f>
        <v>0</v>
      </c>
      <c r="D258" s="502">
        <f>(1+_xlfn.XLOOKUP(INT(($A258-1)/12)+1,'ZC Curve'!$B$8:$B$107,'ZC Curve'!T$9:T$108,,0))^(1/12)-1</f>
        <v>0</v>
      </c>
      <c r="E258" s="773">
        <f t="shared" si="16"/>
        <v>1</v>
      </c>
      <c r="F258" s="773">
        <f t="shared" si="17"/>
        <v>1</v>
      </c>
      <c r="G258" s="774">
        <f t="shared" si="18"/>
        <v>1</v>
      </c>
      <c r="H258" s="517">
        <f>'Table 5 - Liability Cashflows'!AV264</f>
        <v>0</v>
      </c>
    </row>
    <row r="259" spans="1:8" x14ac:dyDescent="0.25">
      <c r="A259" s="43">
        <f t="shared" si="15"/>
        <v>250</v>
      </c>
      <c r="B259" s="502">
        <f>(1+_xlfn.XLOOKUP(INT(($A259-1)/12)+1,'ZC Curve'!$B$8:$B$107,'ZC Curve'!R$9:R$108,,0))^(1/12)-1</f>
        <v>0</v>
      </c>
      <c r="C259" s="502">
        <f>(1+_xlfn.XLOOKUP(INT(($A259-1)/12)+1,'ZC Curve'!$B$8:$B$107,'ZC Curve'!S$9:S$108,,0))^(1/12)-1</f>
        <v>0</v>
      </c>
      <c r="D259" s="502">
        <f>(1+_xlfn.XLOOKUP(INT(($A259-1)/12)+1,'ZC Curve'!$B$8:$B$107,'ZC Curve'!T$9:T$108,,0))^(1/12)-1</f>
        <v>0</v>
      </c>
      <c r="E259" s="773">
        <f t="shared" si="16"/>
        <v>1</v>
      </c>
      <c r="F259" s="773">
        <f t="shared" si="17"/>
        <v>1</v>
      </c>
      <c r="G259" s="774">
        <f t="shared" si="18"/>
        <v>1</v>
      </c>
      <c r="H259" s="517">
        <f>'Table 5 - Liability Cashflows'!AV265</f>
        <v>0</v>
      </c>
    </row>
    <row r="260" spans="1:8" x14ac:dyDescent="0.25">
      <c r="A260" s="43">
        <f t="shared" si="15"/>
        <v>251</v>
      </c>
      <c r="B260" s="502">
        <f>(1+_xlfn.XLOOKUP(INT(($A260-1)/12)+1,'ZC Curve'!$B$8:$B$107,'ZC Curve'!R$9:R$108,,0))^(1/12)-1</f>
        <v>0</v>
      </c>
      <c r="C260" s="502">
        <f>(1+_xlfn.XLOOKUP(INT(($A260-1)/12)+1,'ZC Curve'!$B$8:$B$107,'ZC Curve'!S$9:S$108,,0))^(1/12)-1</f>
        <v>0</v>
      </c>
      <c r="D260" s="502">
        <f>(1+_xlfn.XLOOKUP(INT(($A260-1)/12)+1,'ZC Curve'!$B$8:$B$107,'ZC Curve'!T$9:T$108,,0))^(1/12)-1</f>
        <v>0</v>
      </c>
      <c r="E260" s="773">
        <f t="shared" si="16"/>
        <v>1</v>
      </c>
      <c r="F260" s="773">
        <f t="shared" si="17"/>
        <v>1</v>
      </c>
      <c r="G260" s="774">
        <f t="shared" si="18"/>
        <v>1</v>
      </c>
      <c r="H260" s="517">
        <f>'Table 5 - Liability Cashflows'!AV266</f>
        <v>0</v>
      </c>
    </row>
    <row r="261" spans="1:8" x14ac:dyDescent="0.25">
      <c r="A261" s="43">
        <f t="shared" si="15"/>
        <v>252</v>
      </c>
      <c r="B261" s="502">
        <f>(1+_xlfn.XLOOKUP(INT(($A261-1)/12)+1,'ZC Curve'!$B$8:$B$107,'ZC Curve'!R$9:R$108,,0))^(1/12)-1</f>
        <v>0</v>
      </c>
      <c r="C261" s="502">
        <f>(1+_xlfn.XLOOKUP(INT(($A261-1)/12)+1,'ZC Curve'!$B$8:$B$107,'ZC Curve'!S$9:S$108,,0))^(1/12)-1</f>
        <v>0</v>
      </c>
      <c r="D261" s="502">
        <f>(1+_xlfn.XLOOKUP(INT(($A261-1)/12)+1,'ZC Curve'!$B$8:$B$107,'ZC Curve'!T$9:T$108,,0))^(1/12)-1</f>
        <v>0</v>
      </c>
      <c r="E261" s="773">
        <f t="shared" si="16"/>
        <v>1</v>
      </c>
      <c r="F261" s="773">
        <f t="shared" si="17"/>
        <v>1</v>
      </c>
      <c r="G261" s="774">
        <f t="shared" si="18"/>
        <v>1</v>
      </c>
      <c r="H261" s="517">
        <f>'Table 5 - Liability Cashflows'!AV267</f>
        <v>0</v>
      </c>
    </row>
    <row r="262" spans="1:8" x14ac:dyDescent="0.25">
      <c r="A262" s="43">
        <f t="shared" si="15"/>
        <v>253</v>
      </c>
      <c r="B262" s="502">
        <f>(1+_xlfn.XLOOKUP(INT(($A262-1)/12)+1,'ZC Curve'!$B$8:$B$107,'ZC Curve'!R$9:R$108,,0))^(1/12)-1</f>
        <v>0</v>
      </c>
      <c r="C262" s="502">
        <f>(1+_xlfn.XLOOKUP(INT(($A262-1)/12)+1,'ZC Curve'!$B$8:$B$107,'ZC Curve'!S$9:S$108,,0))^(1/12)-1</f>
        <v>0</v>
      </c>
      <c r="D262" s="502">
        <f>(1+_xlfn.XLOOKUP(INT(($A262-1)/12)+1,'ZC Curve'!$B$8:$B$107,'ZC Curve'!T$9:T$108,,0))^(1/12)-1</f>
        <v>0</v>
      </c>
      <c r="E262" s="773">
        <f t="shared" si="16"/>
        <v>1</v>
      </c>
      <c r="F262" s="773">
        <f t="shared" si="17"/>
        <v>1</v>
      </c>
      <c r="G262" s="774">
        <f t="shared" si="18"/>
        <v>1</v>
      </c>
      <c r="H262" s="517">
        <f>'Table 5 - Liability Cashflows'!AV268</f>
        <v>0</v>
      </c>
    </row>
    <row r="263" spans="1:8" x14ac:dyDescent="0.25">
      <c r="A263" s="43">
        <f t="shared" si="15"/>
        <v>254</v>
      </c>
      <c r="B263" s="502">
        <f>(1+_xlfn.XLOOKUP(INT(($A263-1)/12)+1,'ZC Curve'!$B$8:$B$107,'ZC Curve'!R$9:R$108,,0))^(1/12)-1</f>
        <v>0</v>
      </c>
      <c r="C263" s="502">
        <f>(1+_xlfn.XLOOKUP(INT(($A263-1)/12)+1,'ZC Curve'!$B$8:$B$107,'ZC Curve'!S$9:S$108,,0))^(1/12)-1</f>
        <v>0</v>
      </c>
      <c r="D263" s="502">
        <f>(1+_xlfn.XLOOKUP(INT(($A263-1)/12)+1,'ZC Curve'!$B$8:$B$107,'ZC Curve'!T$9:T$108,,0))^(1/12)-1</f>
        <v>0</v>
      </c>
      <c r="E263" s="773">
        <f t="shared" si="16"/>
        <v>1</v>
      </c>
      <c r="F263" s="773">
        <f t="shared" si="17"/>
        <v>1</v>
      </c>
      <c r="G263" s="774">
        <f t="shared" si="18"/>
        <v>1</v>
      </c>
      <c r="H263" s="517">
        <f>'Table 5 - Liability Cashflows'!AV269</f>
        <v>0</v>
      </c>
    </row>
    <row r="264" spans="1:8" x14ac:dyDescent="0.25">
      <c r="A264" s="43">
        <f t="shared" si="15"/>
        <v>255</v>
      </c>
      <c r="B264" s="502">
        <f>(1+_xlfn.XLOOKUP(INT(($A264-1)/12)+1,'ZC Curve'!$B$8:$B$107,'ZC Curve'!R$9:R$108,,0))^(1/12)-1</f>
        <v>0</v>
      </c>
      <c r="C264" s="502">
        <f>(1+_xlfn.XLOOKUP(INT(($A264-1)/12)+1,'ZC Curve'!$B$8:$B$107,'ZC Curve'!S$9:S$108,,0))^(1/12)-1</f>
        <v>0</v>
      </c>
      <c r="D264" s="502">
        <f>(1+_xlfn.XLOOKUP(INT(($A264-1)/12)+1,'ZC Curve'!$B$8:$B$107,'ZC Curve'!T$9:T$108,,0))^(1/12)-1</f>
        <v>0</v>
      </c>
      <c r="E264" s="773">
        <f t="shared" si="16"/>
        <v>1</v>
      </c>
      <c r="F264" s="773">
        <f t="shared" si="17"/>
        <v>1</v>
      </c>
      <c r="G264" s="774">
        <f t="shared" si="18"/>
        <v>1</v>
      </c>
      <c r="H264" s="517">
        <f>'Table 5 - Liability Cashflows'!AV270</f>
        <v>0</v>
      </c>
    </row>
    <row r="265" spans="1:8" x14ac:dyDescent="0.25">
      <c r="A265" s="43">
        <f t="shared" si="15"/>
        <v>256</v>
      </c>
      <c r="B265" s="502">
        <f>(1+_xlfn.XLOOKUP(INT(($A265-1)/12)+1,'ZC Curve'!$B$8:$B$107,'ZC Curve'!R$9:R$108,,0))^(1/12)-1</f>
        <v>0</v>
      </c>
      <c r="C265" s="502">
        <f>(1+_xlfn.XLOOKUP(INT(($A265-1)/12)+1,'ZC Curve'!$B$8:$B$107,'ZC Curve'!S$9:S$108,,0))^(1/12)-1</f>
        <v>0</v>
      </c>
      <c r="D265" s="502">
        <f>(1+_xlfn.XLOOKUP(INT(($A265-1)/12)+1,'ZC Curve'!$B$8:$B$107,'ZC Curve'!T$9:T$108,,0))^(1/12)-1</f>
        <v>0</v>
      </c>
      <c r="E265" s="773">
        <f t="shared" si="16"/>
        <v>1</v>
      </c>
      <c r="F265" s="773">
        <f t="shared" si="17"/>
        <v>1</v>
      </c>
      <c r="G265" s="774">
        <f t="shared" si="18"/>
        <v>1</v>
      </c>
      <c r="H265" s="517">
        <f>'Table 5 - Liability Cashflows'!AV271</f>
        <v>0</v>
      </c>
    </row>
    <row r="266" spans="1:8" x14ac:dyDescent="0.25">
      <c r="A266" s="43">
        <f t="shared" si="15"/>
        <v>257</v>
      </c>
      <c r="B266" s="502">
        <f>(1+_xlfn.XLOOKUP(INT(($A266-1)/12)+1,'ZC Curve'!$B$8:$B$107,'ZC Curve'!R$9:R$108,,0))^(1/12)-1</f>
        <v>0</v>
      </c>
      <c r="C266" s="502">
        <f>(1+_xlfn.XLOOKUP(INT(($A266-1)/12)+1,'ZC Curve'!$B$8:$B$107,'ZC Curve'!S$9:S$108,,0))^(1/12)-1</f>
        <v>0</v>
      </c>
      <c r="D266" s="502">
        <f>(1+_xlfn.XLOOKUP(INT(($A266-1)/12)+1,'ZC Curve'!$B$8:$B$107,'ZC Curve'!T$9:T$108,,0))^(1/12)-1</f>
        <v>0</v>
      </c>
      <c r="E266" s="773">
        <f t="shared" si="16"/>
        <v>1</v>
      </c>
      <c r="F266" s="773">
        <f t="shared" si="17"/>
        <v>1</v>
      </c>
      <c r="G266" s="774">
        <f t="shared" si="18"/>
        <v>1</v>
      </c>
      <c r="H266" s="517">
        <f>'Table 5 - Liability Cashflows'!AV272</f>
        <v>0</v>
      </c>
    </row>
    <row r="267" spans="1:8" x14ac:dyDescent="0.25">
      <c r="A267" s="43">
        <f t="shared" si="15"/>
        <v>258</v>
      </c>
      <c r="B267" s="502">
        <f>(1+_xlfn.XLOOKUP(INT(($A267-1)/12)+1,'ZC Curve'!$B$8:$B$107,'ZC Curve'!R$9:R$108,,0))^(1/12)-1</f>
        <v>0</v>
      </c>
      <c r="C267" s="502">
        <f>(1+_xlfn.XLOOKUP(INT(($A267-1)/12)+1,'ZC Curve'!$B$8:$B$107,'ZC Curve'!S$9:S$108,,0))^(1/12)-1</f>
        <v>0</v>
      </c>
      <c r="D267" s="502">
        <f>(1+_xlfn.XLOOKUP(INT(($A267-1)/12)+1,'ZC Curve'!$B$8:$B$107,'ZC Curve'!T$9:T$108,,0))^(1/12)-1</f>
        <v>0</v>
      </c>
      <c r="E267" s="773">
        <f t="shared" si="16"/>
        <v>1</v>
      </c>
      <c r="F267" s="773">
        <f t="shared" si="17"/>
        <v>1</v>
      </c>
      <c r="G267" s="774">
        <f t="shared" si="18"/>
        <v>1</v>
      </c>
      <c r="H267" s="517">
        <f>'Table 5 - Liability Cashflows'!AV273</f>
        <v>0</v>
      </c>
    </row>
    <row r="268" spans="1:8" x14ac:dyDescent="0.25">
      <c r="A268" s="43">
        <f t="shared" ref="A268:A331" si="19">A267+1</f>
        <v>259</v>
      </c>
      <c r="B268" s="502">
        <f>(1+_xlfn.XLOOKUP(INT(($A268-1)/12)+1,'ZC Curve'!$B$8:$B$107,'ZC Curve'!R$9:R$108,,0))^(1/12)-1</f>
        <v>0</v>
      </c>
      <c r="C268" s="502">
        <f>(1+_xlfn.XLOOKUP(INT(($A268-1)/12)+1,'ZC Curve'!$B$8:$B$107,'ZC Curve'!S$9:S$108,,0))^(1/12)-1</f>
        <v>0</v>
      </c>
      <c r="D268" s="502">
        <f>(1+_xlfn.XLOOKUP(INT(($A268-1)/12)+1,'ZC Curve'!$B$8:$B$107,'ZC Curve'!T$9:T$108,,0))^(1/12)-1</f>
        <v>0</v>
      </c>
      <c r="E268" s="773">
        <f t="shared" ref="E268:E331" si="20">E267/(1+B268)</f>
        <v>1</v>
      </c>
      <c r="F268" s="773">
        <f t="shared" ref="F268:F331" si="21">F267/(1+C268)</f>
        <v>1</v>
      </c>
      <c r="G268" s="774">
        <f t="shared" ref="G268:G331" si="22">G267/(1+D268)</f>
        <v>1</v>
      </c>
      <c r="H268" s="517">
        <f>'Table 5 - Liability Cashflows'!AV274</f>
        <v>0</v>
      </c>
    </row>
    <row r="269" spans="1:8" x14ac:dyDescent="0.25">
      <c r="A269" s="43">
        <f t="shared" si="19"/>
        <v>260</v>
      </c>
      <c r="B269" s="502">
        <f>(1+_xlfn.XLOOKUP(INT(($A269-1)/12)+1,'ZC Curve'!$B$8:$B$107,'ZC Curve'!R$9:R$108,,0))^(1/12)-1</f>
        <v>0</v>
      </c>
      <c r="C269" s="502">
        <f>(1+_xlfn.XLOOKUP(INT(($A269-1)/12)+1,'ZC Curve'!$B$8:$B$107,'ZC Curve'!S$9:S$108,,0))^(1/12)-1</f>
        <v>0</v>
      </c>
      <c r="D269" s="502">
        <f>(1+_xlfn.XLOOKUP(INT(($A269-1)/12)+1,'ZC Curve'!$B$8:$B$107,'ZC Curve'!T$9:T$108,,0))^(1/12)-1</f>
        <v>0</v>
      </c>
      <c r="E269" s="773">
        <f t="shared" si="20"/>
        <v>1</v>
      </c>
      <c r="F269" s="773">
        <f t="shared" si="21"/>
        <v>1</v>
      </c>
      <c r="G269" s="774">
        <f t="shared" si="22"/>
        <v>1</v>
      </c>
      <c r="H269" s="517">
        <f>'Table 5 - Liability Cashflows'!AV275</f>
        <v>0</v>
      </c>
    </row>
    <row r="270" spans="1:8" x14ac:dyDescent="0.25">
      <c r="A270" s="43">
        <f t="shared" si="19"/>
        <v>261</v>
      </c>
      <c r="B270" s="502">
        <f>(1+_xlfn.XLOOKUP(INT(($A270-1)/12)+1,'ZC Curve'!$B$8:$B$107,'ZC Curve'!R$9:R$108,,0))^(1/12)-1</f>
        <v>0</v>
      </c>
      <c r="C270" s="502">
        <f>(1+_xlfn.XLOOKUP(INT(($A270-1)/12)+1,'ZC Curve'!$B$8:$B$107,'ZC Curve'!S$9:S$108,,0))^(1/12)-1</f>
        <v>0</v>
      </c>
      <c r="D270" s="502">
        <f>(1+_xlfn.XLOOKUP(INT(($A270-1)/12)+1,'ZC Curve'!$B$8:$B$107,'ZC Curve'!T$9:T$108,,0))^(1/12)-1</f>
        <v>0</v>
      </c>
      <c r="E270" s="773">
        <f t="shared" si="20"/>
        <v>1</v>
      </c>
      <c r="F270" s="773">
        <f t="shared" si="21"/>
        <v>1</v>
      </c>
      <c r="G270" s="774">
        <f t="shared" si="22"/>
        <v>1</v>
      </c>
      <c r="H270" s="517">
        <f>'Table 5 - Liability Cashflows'!AV276</f>
        <v>0</v>
      </c>
    </row>
    <row r="271" spans="1:8" x14ac:dyDescent="0.25">
      <c r="A271" s="43">
        <f t="shared" si="19"/>
        <v>262</v>
      </c>
      <c r="B271" s="502">
        <f>(1+_xlfn.XLOOKUP(INT(($A271-1)/12)+1,'ZC Curve'!$B$8:$B$107,'ZC Curve'!R$9:R$108,,0))^(1/12)-1</f>
        <v>0</v>
      </c>
      <c r="C271" s="502">
        <f>(1+_xlfn.XLOOKUP(INT(($A271-1)/12)+1,'ZC Curve'!$B$8:$B$107,'ZC Curve'!S$9:S$108,,0))^(1/12)-1</f>
        <v>0</v>
      </c>
      <c r="D271" s="502">
        <f>(1+_xlfn.XLOOKUP(INT(($A271-1)/12)+1,'ZC Curve'!$B$8:$B$107,'ZC Curve'!T$9:T$108,,0))^(1/12)-1</f>
        <v>0</v>
      </c>
      <c r="E271" s="773">
        <f t="shared" si="20"/>
        <v>1</v>
      </c>
      <c r="F271" s="773">
        <f t="shared" si="21"/>
        <v>1</v>
      </c>
      <c r="G271" s="774">
        <f t="shared" si="22"/>
        <v>1</v>
      </c>
      <c r="H271" s="517">
        <f>'Table 5 - Liability Cashflows'!AV277</f>
        <v>0</v>
      </c>
    </row>
    <row r="272" spans="1:8" x14ac:dyDescent="0.25">
      <c r="A272" s="43">
        <f t="shared" si="19"/>
        <v>263</v>
      </c>
      <c r="B272" s="502">
        <f>(1+_xlfn.XLOOKUP(INT(($A272-1)/12)+1,'ZC Curve'!$B$8:$B$107,'ZC Curve'!R$9:R$108,,0))^(1/12)-1</f>
        <v>0</v>
      </c>
      <c r="C272" s="502">
        <f>(1+_xlfn.XLOOKUP(INT(($A272-1)/12)+1,'ZC Curve'!$B$8:$B$107,'ZC Curve'!S$9:S$108,,0))^(1/12)-1</f>
        <v>0</v>
      </c>
      <c r="D272" s="502">
        <f>(1+_xlfn.XLOOKUP(INT(($A272-1)/12)+1,'ZC Curve'!$B$8:$B$107,'ZC Curve'!T$9:T$108,,0))^(1/12)-1</f>
        <v>0</v>
      </c>
      <c r="E272" s="773">
        <f t="shared" si="20"/>
        <v>1</v>
      </c>
      <c r="F272" s="773">
        <f t="shared" si="21"/>
        <v>1</v>
      </c>
      <c r="G272" s="774">
        <f t="shared" si="22"/>
        <v>1</v>
      </c>
      <c r="H272" s="517">
        <f>'Table 5 - Liability Cashflows'!AV278</f>
        <v>0</v>
      </c>
    </row>
    <row r="273" spans="1:8" x14ac:dyDescent="0.25">
      <c r="A273" s="43">
        <f t="shared" si="19"/>
        <v>264</v>
      </c>
      <c r="B273" s="502">
        <f>(1+_xlfn.XLOOKUP(INT(($A273-1)/12)+1,'ZC Curve'!$B$8:$B$107,'ZC Curve'!R$9:R$108,,0))^(1/12)-1</f>
        <v>0</v>
      </c>
      <c r="C273" s="502">
        <f>(1+_xlfn.XLOOKUP(INT(($A273-1)/12)+1,'ZC Curve'!$B$8:$B$107,'ZC Curve'!S$9:S$108,,0))^(1/12)-1</f>
        <v>0</v>
      </c>
      <c r="D273" s="502">
        <f>(1+_xlfn.XLOOKUP(INT(($A273-1)/12)+1,'ZC Curve'!$B$8:$B$107,'ZC Curve'!T$9:T$108,,0))^(1/12)-1</f>
        <v>0</v>
      </c>
      <c r="E273" s="773">
        <f t="shared" si="20"/>
        <v>1</v>
      </c>
      <c r="F273" s="773">
        <f t="shared" si="21"/>
        <v>1</v>
      </c>
      <c r="G273" s="774">
        <f t="shared" si="22"/>
        <v>1</v>
      </c>
      <c r="H273" s="517">
        <f>'Table 5 - Liability Cashflows'!AV279</f>
        <v>0</v>
      </c>
    </row>
    <row r="274" spans="1:8" x14ac:dyDescent="0.25">
      <c r="A274" s="43">
        <f t="shared" si="19"/>
        <v>265</v>
      </c>
      <c r="B274" s="502">
        <f>(1+_xlfn.XLOOKUP(INT(($A274-1)/12)+1,'ZC Curve'!$B$8:$B$107,'ZC Curve'!R$9:R$108,,0))^(1/12)-1</f>
        <v>0</v>
      </c>
      <c r="C274" s="502">
        <f>(1+_xlfn.XLOOKUP(INT(($A274-1)/12)+1,'ZC Curve'!$B$8:$B$107,'ZC Curve'!S$9:S$108,,0))^(1/12)-1</f>
        <v>0</v>
      </c>
      <c r="D274" s="502">
        <f>(1+_xlfn.XLOOKUP(INT(($A274-1)/12)+1,'ZC Curve'!$B$8:$B$107,'ZC Curve'!T$9:T$108,,0))^(1/12)-1</f>
        <v>0</v>
      </c>
      <c r="E274" s="773">
        <f t="shared" si="20"/>
        <v>1</v>
      </c>
      <c r="F274" s="773">
        <f t="shared" si="21"/>
        <v>1</v>
      </c>
      <c r="G274" s="774">
        <f t="shared" si="22"/>
        <v>1</v>
      </c>
      <c r="H274" s="517">
        <f>'Table 5 - Liability Cashflows'!AV280</f>
        <v>0</v>
      </c>
    </row>
    <row r="275" spans="1:8" x14ac:dyDescent="0.25">
      <c r="A275" s="43">
        <f t="shared" si="19"/>
        <v>266</v>
      </c>
      <c r="B275" s="502">
        <f>(1+_xlfn.XLOOKUP(INT(($A275-1)/12)+1,'ZC Curve'!$B$8:$B$107,'ZC Curve'!R$9:R$108,,0))^(1/12)-1</f>
        <v>0</v>
      </c>
      <c r="C275" s="502">
        <f>(1+_xlfn.XLOOKUP(INT(($A275-1)/12)+1,'ZC Curve'!$B$8:$B$107,'ZC Curve'!S$9:S$108,,0))^(1/12)-1</f>
        <v>0</v>
      </c>
      <c r="D275" s="502">
        <f>(1+_xlfn.XLOOKUP(INT(($A275-1)/12)+1,'ZC Curve'!$B$8:$B$107,'ZC Curve'!T$9:T$108,,0))^(1/12)-1</f>
        <v>0</v>
      </c>
      <c r="E275" s="773">
        <f t="shared" si="20"/>
        <v>1</v>
      </c>
      <c r="F275" s="773">
        <f t="shared" si="21"/>
        <v>1</v>
      </c>
      <c r="G275" s="774">
        <f t="shared" si="22"/>
        <v>1</v>
      </c>
      <c r="H275" s="517">
        <f>'Table 5 - Liability Cashflows'!AV281</f>
        <v>0</v>
      </c>
    </row>
    <row r="276" spans="1:8" x14ac:dyDescent="0.25">
      <c r="A276" s="43">
        <f t="shared" si="19"/>
        <v>267</v>
      </c>
      <c r="B276" s="502">
        <f>(1+_xlfn.XLOOKUP(INT(($A276-1)/12)+1,'ZC Curve'!$B$8:$B$107,'ZC Curve'!R$9:R$108,,0))^(1/12)-1</f>
        <v>0</v>
      </c>
      <c r="C276" s="502">
        <f>(1+_xlfn.XLOOKUP(INT(($A276-1)/12)+1,'ZC Curve'!$B$8:$B$107,'ZC Curve'!S$9:S$108,,0))^(1/12)-1</f>
        <v>0</v>
      </c>
      <c r="D276" s="502">
        <f>(1+_xlfn.XLOOKUP(INT(($A276-1)/12)+1,'ZC Curve'!$B$8:$B$107,'ZC Curve'!T$9:T$108,,0))^(1/12)-1</f>
        <v>0</v>
      </c>
      <c r="E276" s="773">
        <f t="shared" si="20"/>
        <v>1</v>
      </c>
      <c r="F276" s="773">
        <f t="shared" si="21"/>
        <v>1</v>
      </c>
      <c r="G276" s="774">
        <f t="shared" si="22"/>
        <v>1</v>
      </c>
      <c r="H276" s="517">
        <f>'Table 5 - Liability Cashflows'!AV282</f>
        <v>0</v>
      </c>
    </row>
    <row r="277" spans="1:8" x14ac:dyDescent="0.25">
      <c r="A277" s="43">
        <f t="shared" si="19"/>
        <v>268</v>
      </c>
      <c r="B277" s="502">
        <f>(1+_xlfn.XLOOKUP(INT(($A277-1)/12)+1,'ZC Curve'!$B$8:$B$107,'ZC Curve'!R$9:R$108,,0))^(1/12)-1</f>
        <v>0</v>
      </c>
      <c r="C277" s="502">
        <f>(1+_xlfn.XLOOKUP(INT(($A277-1)/12)+1,'ZC Curve'!$B$8:$B$107,'ZC Curve'!S$9:S$108,,0))^(1/12)-1</f>
        <v>0</v>
      </c>
      <c r="D277" s="502">
        <f>(1+_xlfn.XLOOKUP(INT(($A277-1)/12)+1,'ZC Curve'!$B$8:$B$107,'ZC Curve'!T$9:T$108,,0))^(1/12)-1</f>
        <v>0</v>
      </c>
      <c r="E277" s="773">
        <f t="shared" si="20"/>
        <v>1</v>
      </c>
      <c r="F277" s="773">
        <f t="shared" si="21"/>
        <v>1</v>
      </c>
      <c r="G277" s="774">
        <f t="shared" si="22"/>
        <v>1</v>
      </c>
      <c r="H277" s="517">
        <f>'Table 5 - Liability Cashflows'!AV283</f>
        <v>0</v>
      </c>
    </row>
    <row r="278" spans="1:8" x14ac:dyDescent="0.25">
      <c r="A278" s="43">
        <f t="shared" si="19"/>
        <v>269</v>
      </c>
      <c r="B278" s="502">
        <f>(1+_xlfn.XLOOKUP(INT(($A278-1)/12)+1,'ZC Curve'!$B$8:$B$107,'ZC Curve'!R$9:R$108,,0))^(1/12)-1</f>
        <v>0</v>
      </c>
      <c r="C278" s="502">
        <f>(1+_xlfn.XLOOKUP(INT(($A278-1)/12)+1,'ZC Curve'!$B$8:$B$107,'ZC Curve'!S$9:S$108,,0))^(1/12)-1</f>
        <v>0</v>
      </c>
      <c r="D278" s="502">
        <f>(1+_xlfn.XLOOKUP(INT(($A278-1)/12)+1,'ZC Curve'!$B$8:$B$107,'ZC Curve'!T$9:T$108,,0))^(1/12)-1</f>
        <v>0</v>
      </c>
      <c r="E278" s="773">
        <f t="shared" si="20"/>
        <v>1</v>
      </c>
      <c r="F278" s="773">
        <f t="shared" si="21"/>
        <v>1</v>
      </c>
      <c r="G278" s="774">
        <f t="shared" si="22"/>
        <v>1</v>
      </c>
      <c r="H278" s="517">
        <f>'Table 5 - Liability Cashflows'!AV284</f>
        <v>0</v>
      </c>
    </row>
    <row r="279" spans="1:8" x14ac:dyDescent="0.25">
      <c r="A279" s="43">
        <f t="shared" si="19"/>
        <v>270</v>
      </c>
      <c r="B279" s="502">
        <f>(1+_xlfn.XLOOKUP(INT(($A279-1)/12)+1,'ZC Curve'!$B$8:$B$107,'ZC Curve'!R$9:R$108,,0))^(1/12)-1</f>
        <v>0</v>
      </c>
      <c r="C279" s="502">
        <f>(1+_xlfn.XLOOKUP(INT(($A279-1)/12)+1,'ZC Curve'!$B$8:$B$107,'ZC Curve'!S$9:S$108,,0))^(1/12)-1</f>
        <v>0</v>
      </c>
      <c r="D279" s="502">
        <f>(1+_xlfn.XLOOKUP(INT(($A279-1)/12)+1,'ZC Curve'!$B$8:$B$107,'ZC Curve'!T$9:T$108,,0))^(1/12)-1</f>
        <v>0</v>
      </c>
      <c r="E279" s="773">
        <f t="shared" si="20"/>
        <v>1</v>
      </c>
      <c r="F279" s="773">
        <f t="shared" si="21"/>
        <v>1</v>
      </c>
      <c r="G279" s="774">
        <f t="shared" si="22"/>
        <v>1</v>
      </c>
      <c r="H279" s="517">
        <f>'Table 5 - Liability Cashflows'!AV285</f>
        <v>0</v>
      </c>
    </row>
    <row r="280" spans="1:8" x14ac:dyDescent="0.25">
      <c r="A280" s="43">
        <f t="shared" si="19"/>
        <v>271</v>
      </c>
      <c r="B280" s="502">
        <f>(1+_xlfn.XLOOKUP(INT(($A280-1)/12)+1,'ZC Curve'!$B$8:$B$107,'ZC Curve'!R$9:R$108,,0))^(1/12)-1</f>
        <v>0</v>
      </c>
      <c r="C280" s="502">
        <f>(1+_xlfn.XLOOKUP(INT(($A280-1)/12)+1,'ZC Curve'!$B$8:$B$107,'ZC Curve'!S$9:S$108,,0))^(1/12)-1</f>
        <v>0</v>
      </c>
      <c r="D280" s="502">
        <f>(1+_xlfn.XLOOKUP(INT(($A280-1)/12)+1,'ZC Curve'!$B$8:$B$107,'ZC Curve'!T$9:T$108,,0))^(1/12)-1</f>
        <v>0</v>
      </c>
      <c r="E280" s="773">
        <f t="shared" si="20"/>
        <v>1</v>
      </c>
      <c r="F280" s="773">
        <f t="shared" si="21"/>
        <v>1</v>
      </c>
      <c r="G280" s="774">
        <f t="shared" si="22"/>
        <v>1</v>
      </c>
      <c r="H280" s="517">
        <f>'Table 5 - Liability Cashflows'!AV286</f>
        <v>0</v>
      </c>
    </row>
    <row r="281" spans="1:8" x14ac:dyDescent="0.25">
      <c r="A281" s="43">
        <f t="shared" si="19"/>
        <v>272</v>
      </c>
      <c r="B281" s="502">
        <f>(1+_xlfn.XLOOKUP(INT(($A281-1)/12)+1,'ZC Curve'!$B$8:$B$107,'ZC Curve'!R$9:R$108,,0))^(1/12)-1</f>
        <v>0</v>
      </c>
      <c r="C281" s="502">
        <f>(1+_xlfn.XLOOKUP(INT(($A281-1)/12)+1,'ZC Curve'!$B$8:$B$107,'ZC Curve'!S$9:S$108,,0))^(1/12)-1</f>
        <v>0</v>
      </c>
      <c r="D281" s="502">
        <f>(1+_xlfn.XLOOKUP(INT(($A281-1)/12)+1,'ZC Curve'!$B$8:$B$107,'ZC Curve'!T$9:T$108,,0))^(1/12)-1</f>
        <v>0</v>
      </c>
      <c r="E281" s="773">
        <f t="shared" si="20"/>
        <v>1</v>
      </c>
      <c r="F281" s="773">
        <f t="shared" si="21"/>
        <v>1</v>
      </c>
      <c r="G281" s="774">
        <f t="shared" si="22"/>
        <v>1</v>
      </c>
      <c r="H281" s="517">
        <f>'Table 5 - Liability Cashflows'!AV287</f>
        <v>0</v>
      </c>
    </row>
    <row r="282" spans="1:8" x14ac:dyDescent="0.25">
      <c r="A282" s="43">
        <f t="shared" si="19"/>
        <v>273</v>
      </c>
      <c r="B282" s="502">
        <f>(1+_xlfn.XLOOKUP(INT(($A282-1)/12)+1,'ZC Curve'!$B$8:$B$107,'ZC Curve'!R$9:R$108,,0))^(1/12)-1</f>
        <v>0</v>
      </c>
      <c r="C282" s="502">
        <f>(1+_xlfn.XLOOKUP(INT(($A282-1)/12)+1,'ZC Curve'!$B$8:$B$107,'ZC Curve'!S$9:S$108,,0))^(1/12)-1</f>
        <v>0</v>
      </c>
      <c r="D282" s="502">
        <f>(1+_xlfn.XLOOKUP(INT(($A282-1)/12)+1,'ZC Curve'!$B$8:$B$107,'ZC Curve'!T$9:T$108,,0))^(1/12)-1</f>
        <v>0</v>
      </c>
      <c r="E282" s="773">
        <f t="shared" si="20"/>
        <v>1</v>
      </c>
      <c r="F282" s="773">
        <f t="shared" si="21"/>
        <v>1</v>
      </c>
      <c r="G282" s="774">
        <f t="shared" si="22"/>
        <v>1</v>
      </c>
      <c r="H282" s="517">
        <f>'Table 5 - Liability Cashflows'!AV288</f>
        <v>0</v>
      </c>
    </row>
    <row r="283" spans="1:8" x14ac:dyDescent="0.25">
      <c r="A283" s="43">
        <f t="shared" si="19"/>
        <v>274</v>
      </c>
      <c r="B283" s="502">
        <f>(1+_xlfn.XLOOKUP(INT(($A283-1)/12)+1,'ZC Curve'!$B$8:$B$107,'ZC Curve'!R$9:R$108,,0))^(1/12)-1</f>
        <v>0</v>
      </c>
      <c r="C283" s="502">
        <f>(1+_xlfn.XLOOKUP(INT(($A283-1)/12)+1,'ZC Curve'!$B$8:$B$107,'ZC Curve'!S$9:S$108,,0))^(1/12)-1</f>
        <v>0</v>
      </c>
      <c r="D283" s="502">
        <f>(1+_xlfn.XLOOKUP(INT(($A283-1)/12)+1,'ZC Curve'!$B$8:$B$107,'ZC Curve'!T$9:T$108,,0))^(1/12)-1</f>
        <v>0</v>
      </c>
      <c r="E283" s="773">
        <f t="shared" si="20"/>
        <v>1</v>
      </c>
      <c r="F283" s="773">
        <f t="shared" si="21"/>
        <v>1</v>
      </c>
      <c r="G283" s="774">
        <f t="shared" si="22"/>
        <v>1</v>
      </c>
      <c r="H283" s="517">
        <f>'Table 5 - Liability Cashflows'!AV289</f>
        <v>0</v>
      </c>
    </row>
    <row r="284" spans="1:8" x14ac:dyDescent="0.25">
      <c r="A284" s="43">
        <f t="shared" si="19"/>
        <v>275</v>
      </c>
      <c r="B284" s="502">
        <f>(1+_xlfn.XLOOKUP(INT(($A284-1)/12)+1,'ZC Curve'!$B$8:$B$107,'ZC Curve'!R$9:R$108,,0))^(1/12)-1</f>
        <v>0</v>
      </c>
      <c r="C284" s="502">
        <f>(1+_xlfn.XLOOKUP(INT(($A284-1)/12)+1,'ZC Curve'!$B$8:$B$107,'ZC Curve'!S$9:S$108,,0))^(1/12)-1</f>
        <v>0</v>
      </c>
      <c r="D284" s="502">
        <f>(1+_xlfn.XLOOKUP(INT(($A284-1)/12)+1,'ZC Curve'!$B$8:$B$107,'ZC Curve'!T$9:T$108,,0))^(1/12)-1</f>
        <v>0</v>
      </c>
      <c r="E284" s="773">
        <f t="shared" si="20"/>
        <v>1</v>
      </c>
      <c r="F284" s="773">
        <f t="shared" si="21"/>
        <v>1</v>
      </c>
      <c r="G284" s="774">
        <f t="shared" si="22"/>
        <v>1</v>
      </c>
      <c r="H284" s="517">
        <f>'Table 5 - Liability Cashflows'!AV290</f>
        <v>0</v>
      </c>
    </row>
    <row r="285" spans="1:8" x14ac:dyDescent="0.25">
      <c r="A285" s="43">
        <f t="shared" si="19"/>
        <v>276</v>
      </c>
      <c r="B285" s="502">
        <f>(1+_xlfn.XLOOKUP(INT(($A285-1)/12)+1,'ZC Curve'!$B$8:$B$107,'ZC Curve'!R$9:R$108,,0))^(1/12)-1</f>
        <v>0</v>
      </c>
      <c r="C285" s="502">
        <f>(1+_xlfn.XLOOKUP(INT(($A285-1)/12)+1,'ZC Curve'!$B$8:$B$107,'ZC Curve'!S$9:S$108,,0))^(1/12)-1</f>
        <v>0</v>
      </c>
      <c r="D285" s="502">
        <f>(1+_xlfn.XLOOKUP(INT(($A285-1)/12)+1,'ZC Curve'!$B$8:$B$107,'ZC Curve'!T$9:T$108,,0))^(1/12)-1</f>
        <v>0</v>
      </c>
      <c r="E285" s="773">
        <f t="shared" si="20"/>
        <v>1</v>
      </c>
      <c r="F285" s="773">
        <f t="shared" si="21"/>
        <v>1</v>
      </c>
      <c r="G285" s="774">
        <f t="shared" si="22"/>
        <v>1</v>
      </c>
      <c r="H285" s="517">
        <f>'Table 5 - Liability Cashflows'!AV291</f>
        <v>0</v>
      </c>
    </row>
    <row r="286" spans="1:8" x14ac:dyDescent="0.25">
      <c r="A286" s="43">
        <f t="shared" si="19"/>
        <v>277</v>
      </c>
      <c r="B286" s="502">
        <f>(1+_xlfn.XLOOKUP(INT(($A286-1)/12)+1,'ZC Curve'!$B$8:$B$107,'ZC Curve'!R$9:R$108,,0))^(1/12)-1</f>
        <v>0</v>
      </c>
      <c r="C286" s="502">
        <f>(1+_xlfn.XLOOKUP(INT(($A286-1)/12)+1,'ZC Curve'!$B$8:$B$107,'ZC Curve'!S$9:S$108,,0))^(1/12)-1</f>
        <v>0</v>
      </c>
      <c r="D286" s="502">
        <f>(1+_xlfn.XLOOKUP(INT(($A286-1)/12)+1,'ZC Curve'!$B$8:$B$107,'ZC Curve'!T$9:T$108,,0))^(1/12)-1</f>
        <v>0</v>
      </c>
      <c r="E286" s="773">
        <f t="shared" si="20"/>
        <v>1</v>
      </c>
      <c r="F286" s="773">
        <f t="shared" si="21"/>
        <v>1</v>
      </c>
      <c r="G286" s="774">
        <f t="shared" si="22"/>
        <v>1</v>
      </c>
      <c r="H286" s="517">
        <f>'Table 5 - Liability Cashflows'!AV292</f>
        <v>0</v>
      </c>
    </row>
    <row r="287" spans="1:8" x14ac:dyDescent="0.25">
      <c r="A287" s="43">
        <f t="shared" si="19"/>
        <v>278</v>
      </c>
      <c r="B287" s="502">
        <f>(1+_xlfn.XLOOKUP(INT(($A287-1)/12)+1,'ZC Curve'!$B$8:$B$107,'ZC Curve'!R$9:R$108,,0))^(1/12)-1</f>
        <v>0</v>
      </c>
      <c r="C287" s="502">
        <f>(1+_xlfn.XLOOKUP(INT(($A287-1)/12)+1,'ZC Curve'!$B$8:$B$107,'ZC Curve'!S$9:S$108,,0))^(1/12)-1</f>
        <v>0</v>
      </c>
      <c r="D287" s="502">
        <f>(1+_xlfn.XLOOKUP(INT(($A287-1)/12)+1,'ZC Curve'!$B$8:$B$107,'ZC Curve'!T$9:T$108,,0))^(1/12)-1</f>
        <v>0</v>
      </c>
      <c r="E287" s="773">
        <f t="shared" si="20"/>
        <v>1</v>
      </c>
      <c r="F287" s="773">
        <f t="shared" si="21"/>
        <v>1</v>
      </c>
      <c r="G287" s="774">
        <f t="shared" si="22"/>
        <v>1</v>
      </c>
      <c r="H287" s="517">
        <f>'Table 5 - Liability Cashflows'!AV293</f>
        <v>0</v>
      </c>
    </row>
    <row r="288" spans="1:8" x14ac:dyDescent="0.25">
      <c r="A288" s="43">
        <f t="shared" si="19"/>
        <v>279</v>
      </c>
      <c r="B288" s="502">
        <f>(1+_xlfn.XLOOKUP(INT(($A288-1)/12)+1,'ZC Curve'!$B$8:$B$107,'ZC Curve'!R$9:R$108,,0))^(1/12)-1</f>
        <v>0</v>
      </c>
      <c r="C288" s="502">
        <f>(1+_xlfn.XLOOKUP(INT(($A288-1)/12)+1,'ZC Curve'!$B$8:$B$107,'ZC Curve'!S$9:S$108,,0))^(1/12)-1</f>
        <v>0</v>
      </c>
      <c r="D288" s="502">
        <f>(1+_xlfn.XLOOKUP(INT(($A288-1)/12)+1,'ZC Curve'!$B$8:$B$107,'ZC Curve'!T$9:T$108,,0))^(1/12)-1</f>
        <v>0</v>
      </c>
      <c r="E288" s="773">
        <f t="shared" si="20"/>
        <v>1</v>
      </c>
      <c r="F288" s="773">
        <f t="shared" si="21"/>
        <v>1</v>
      </c>
      <c r="G288" s="774">
        <f t="shared" si="22"/>
        <v>1</v>
      </c>
      <c r="H288" s="517">
        <f>'Table 5 - Liability Cashflows'!AV294</f>
        <v>0</v>
      </c>
    </row>
    <row r="289" spans="1:8" x14ac:dyDescent="0.25">
      <c r="A289" s="43">
        <f t="shared" si="19"/>
        <v>280</v>
      </c>
      <c r="B289" s="502">
        <f>(1+_xlfn.XLOOKUP(INT(($A289-1)/12)+1,'ZC Curve'!$B$8:$B$107,'ZC Curve'!R$9:R$108,,0))^(1/12)-1</f>
        <v>0</v>
      </c>
      <c r="C289" s="502">
        <f>(1+_xlfn.XLOOKUP(INT(($A289-1)/12)+1,'ZC Curve'!$B$8:$B$107,'ZC Curve'!S$9:S$108,,0))^(1/12)-1</f>
        <v>0</v>
      </c>
      <c r="D289" s="502">
        <f>(1+_xlfn.XLOOKUP(INT(($A289-1)/12)+1,'ZC Curve'!$B$8:$B$107,'ZC Curve'!T$9:T$108,,0))^(1/12)-1</f>
        <v>0</v>
      </c>
      <c r="E289" s="773">
        <f t="shared" si="20"/>
        <v>1</v>
      </c>
      <c r="F289" s="773">
        <f t="shared" si="21"/>
        <v>1</v>
      </c>
      <c r="G289" s="774">
        <f t="shared" si="22"/>
        <v>1</v>
      </c>
      <c r="H289" s="517">
        <f>'Table 5 - Liability Cashflows'!AV295</f>
        <v>0</v>
      </c>
    </row>
    <row r="290" spans="1:8" x14ac:dyDescent="0.25">
      <c r="A290" s="43">
        <f t="shared" si="19"/>
        <v>281</v>
      </c>
      <c r="B290" s="502">
        <f>(1+_xlfn.XLOOKUP(INT(($A290-1)/12)+1,'ZC Curve'!$B$8:$B$107,'ZC Curve'!R$9:R$108,,0))^(1/12)-1</f>
        <v>0</v>
      </c>
      <c r="C290" s="502">
        <f>(1+_xlfn.XLOOKUP(INT(($A290-1)/12)+1,'ZC Curve'!$B$8:$B$107,'ZC Curve'!S$9:S$108,,0))^(1/12)-1</f>
        <v>0</v>
      </c>
      <c r="D290" s="502">
        <f>(1+_xlfn.XLOOKUP(INT(($A290-1)/12)+1,'ZC Curve'!$B$8:$B$107,'ZC Curve'!T$9:T$108,,0))^(1/12)-1</f>
        <v>0</v>
      </c>
      <c r="E290" s="773">
        <f t="shared" si="20"/>
        <v>1</v>
      </c>
      <c r="F290" s="773">
        <f t="shared" si="21"/>
        <v>1</v>
      </c>
      <c r="G290" s="774">
        <f t="shared" si="22"/>
        <v>1</v>
      </c>
      <c r="H290" s="517">
        <f>'Table 5 - Liability Cashflows'!AV296</f>
        <v>0</v>
      </c>
    </row>
    <row r="291" spans="1:8" x14ac:dyDescent="0.25">
      <c r="A291" s="43">
        <f t="shared" si="19"/>
        <v>282</v>
      </c>
      <c r="B291" s="502">
        <f>(1+_xlfn.XLOOKUP(INT(($A291-1)/12)+1,'ZC Curve'!$B$8:$B$107,'ZC Curve'!R$9:R$108,,0))^(1/12)-1</f>
        <v>0</v>
      </c>
      <c r="C291" s="502">
        <f>(1+_xlfn.XLOOKUP(INT(($A291-1)/12)+1,'ZC Curve'!$B$8:$B$107,'ZC Curve'!S$9:S$108,,0))^(1/12)-1</f>
        <v>0</v>
      </c>
      <c r="D291" s="502">
        <f>(1+_xlfn.XLOOKUP(INT(($A291-1)/12)+1,'ZC Curve'!$B$8:$B$107,'ZC Curve'!T$9:T$108,,0))^(1/12)-1</f>
        <v>0</v>
      </c>
      <c r="E291" s="773">
        <f t="shared" si="20"/>
        <v>1</v>
      </c>
      <c r="F291" s="773">
        <f t="shared" si="21"/>
        <v>1</v>
      </c>
      <c r="G291" s="774">
        <f t="shared" si="22"/>
        <v>1</v>
      </c>
      <c r="H291" s="517">
        <f>'Table 5 - Liability Cashflows'!AV297</f>
        <v>0</v>
      </c>
    </row>
    <row r="292" spans="1:8" x14ac:dyDescent="0.25">
      <c r="A292" s="43">
        <f t="shared" si="19"/>
        <v>283</v>
      </c>
      <c r="B292" s="502">
        <f>(1+_xlfn.XLOOKUP(INT(($A292-1)/12)+1,'ZC Curve'!$B$8:$B$107,'ZC Curve'!R$9:R$108,,0))^(1/12)-1</f>
        <v>0</v>
      </c>
      <c r="C292" s="502">
        <f>(1+_xlfn.XLOOKUP(INT(($A292-1)/12)+1,'ZC Curve'!$B$8:$B$107,'ZC Curve'!S$9:S$108,,0))^(1/12)-1</f>
        <v>0</v>
      </c>
      <c r="D292" s="502">
        <f>(1+_xlfn.XLOOKUP(INT(($A292-1)/12)+1,'ZC Curve'!$B$8:$B$107,'ZC Curve'!T$9:T$108,,0))^(1/12)-1</f>
        <v>0</v>
      </c>
      <c r="E292" s="773">
        <f t="shared" si="20"/>
        <v>1</v>
      </c>
      <c r="F292" s="773">
        <f t="shared" si="21"/>
        <v>1</v>
      </c>
      <c r="G292" s="774">
        <f t="shared" si="22"/>
        <v>1</v>
      </c>
      <c r="H292" s="517">
        <f>'Table 5 - Liability Cashflows'!AV298</f>
        <v>0</v>
      </c>
    </row>
    <row r="293" spans="1:8" x14ac:dyDescent="0.25">
      <c r="A293" s="43">
        <f t="shared" si="19"/>
        <v>284</v>
      </c>
      <c r="B293" s="502">
        <f>(1+_xlfn.XLOOKUP(INT(($A293-1)/12)+1,'ZC Curve'!$B$8:$B$107,'ZC Curve'!R$9:R$108,,0))^(1/12)-1</f>
        <v>0</v>
      </c>
      <c r="C293" s="502">
        <f>(1+_xlfn.XLOOKUP(INT(($A293-1)/12)+1,'ZC Curve'!$B$8:$B$107,'ZC Curve'!S$9:S$108,,0))^(1/12)-1</f>
        <v>0</v>
      </c>
      <c r="D293" s="502">
        <f>(1+_xlfn.XLOOKUP(INT(($A293-1)/12)+1,'ZC Curve'!$B$8:$B$107,'ZC Curve'!T$9:T$108,,0))^(1/12)-1</f>
        <v>0</v>
      </c>
      <c r="E293" s="773">
        <f t="shared" si="20"/>
        <v>1</v>
      </c>
      <c r="F293" s="773">
        <f t="shared" si="21"/>
        <v>1</v>
      </c>
      <c r="G293" s="774">
        <f t="shared" si="22"/>
        <v>1</v>
      </c>
      <c r="H293" s="517">
        <f>'Table 5 - Liability Cashflows'!AV299</f>
        <v>0</v>
      </c>
    </row>
    <row r="294" spans="1:8" x14ac:dyDescent="0.25">
      <c r="A294" s="43">
        <f t="shared" si="19"/>
        <v>285</v>
      </c>
      <c r="B294" s="502">
        <f>(1+_xlfn.XLOOKUP(INT(($A294-1)/12)+1,'ZC Curve'!$B$8:$B$107,'ZC Curve'!R$9:R$108,,0))^(1/12)-1</f>
        <v>0</v>
      </c>
      <c r="C294" s="502">
        <f>(1+_xlfn.XLOOKUP(INT(($A294-1)/12)+1,'ZC Curve'!$B$8:$B$107,'ZC Curve'!S$9:S$108,,0))^(1/12)-1</f>
        <v>0</v>
      </c>
      <c r="D294" s="502">
        <f>(1+_xlfn.XLOOKUP(INT(($A294-1)/12)+1,'ZC Curve'!$B$8:$B$107,'ZC Curve'!T$9:T$108,,0))^(1/12)-1</f>
        <v>0</v>
      </c>
      <c r="E294" s="773">
        <f t="shared" si="20"/>
        <v>1</v>
      </c>
      <c r="F294" s="773">
        <f t="shared" si="21"/>
        <v>1</v>
      </c>
      <c r="G294" s="774">
        <f t="shared" si="22"/>
        <v>1</v>
      </c>
      <c r="H294" s="517">
        <f>'Table 5 - Liability Cashflows'!AV300</f>
        <v>0</v>
      </c>
    </row>
    <row r="295" spans="1:8" x14ac:dyDescent="0.25">
      <c r="A295" s="43">
        <f t="shared" si="19"/>
        <v>286</v>
      </c>
      <c r="B295" s="502">
        <f>(1+_xlfn.XLOOKUP(INT(($A295-1)/12)+1,'ZC Curve'!$B$8:$B$107,'ZC Curve'!R$9:R$108,,0))^(1/12)-1</f>
        <v>0</v>
      </c>
      <c r="C295" s="502">
        <f>(1+_xlfn.XLOOKUP(INT(($A295-1)/12)+1,'ZC Curve'!$B$8:$B$107,'ZC Curve'!S$9:S$108,,0))^(1/12)-1</f>
        <v>0</v>
      </c>
      <c r="D295" s="502">
        <f>(1+_xlfn.XLOOKUP(INT(($A295-1)/12)+1,'ZC Curve'!$B$8:$B$107,'ZC Curve'!T$9:T$108,,0))^(1/12)-1</f>
        <v>0</v>
      </c>
      <c r="E295" s="773">
        <f t="shared" si="20"/>
        <v>1</v>
      </c>
      <c r="F295" s="773">
        <f t="shared" si="21"/>
        <v>1</v>
      </c>
      <c r="G295" s="774">
        <f t="shared" si="22"/>
        <v>1</v>
      </c>
      <c r="H295" s="517">
        <f>'Table 5 - Liability Cashflows'!AV301</f>
        <v>0</v>
      </c>
    </row>
    <row r="296" spans="1:8" x14ac:dyDescent="0.25">
      <c r="A296" s="43">
        <f t="shared" si="19"/>
        <v>287</v>
      </c>
      <c r="B296" s="502">
        <f>(1+_xlfn.XLOOKUP(INT(($A296-1)/12)+1,'ZC Curve'!$B$8:$B$107,'ZC Curve'!R$9:R$108,,0))^(1/12)-1</f>
        <v>0</v>
      </c>
      <c r="C296" s="502">
        <f>(1+_xlfn.XLOOKUP(INT(($A296-1)/12)+1,'ZC Curve'!$B$8:$B$107,'ZC Curve'!S$9:S$108,,0))^(1/12)-1</f>
        <v>0</v>
      </c>
      <c r="D296" s="502">
        <f>(1+_xlfn.XLOOKUP(INT(($A296-1)/12)+1,'ZC Curve'!$B$8:$B$107,'ZC Curve'!T$9:T$108,,0))^(1/12)-1</f>
        <v>0</v>
      </c>
      <c r="E296" s="773">
        <f t="shared" si="20"/>
        <v>1</v>
      </c>
      <c r="F296" s="773">
        <f t="shared" si="21"/>
        <v>1</v>
      </c>
      <c r="G296" s="774">
        <f t="shared" si="22"/>
        <v>1</v>
      </c>
      <c r="H296" s="517">
        <f>'Table 5 - Liability Cashflows'!AV302</f>
        <v>0</v>
      </c>
    </row>
    <row r="297" spans="1:8" x14ac:dyDescent="0.25">
      <c r="A297" s="43">
        <f t="shared" si="19"/>
        <v>288</v>
      </c>
      <c r="B297" s="502">
        <f>(1+_xlfn.XLOOKUP(INT(($A297-1)/12)+1,'ZC Curve'!$B$8:$B$107,'ZC Curve'!R$9:R$108,,0))^(1/12)-1</f>
        <v>0</v>
      </c>
      <c r="C297" s="502">
        <f>(1+_xlfn.XLOOKUP(INT(($A297-1)/12)+1,'ZC Curve'!$B$8:$B$107,'ZC Curve'!S$9:S$108,,0))^(1/12)-1</f>
        <v>0</v>
      </c>
      <c r="D297" s="502">
        <f>(1+_xlfn.XLOOKUP(INT(($A297-1)/12)+1,'ZC Curve'!$B$8:$B$107,'ZC Curve'!T$9:T$108,,0))^(1/12)-1</f>
        <v>0</v>
      </c>
      <c r="E297" s="773">
        <f t="shared" si="20"/>
        <v>1</v>
      </c>
      <c r="F297" s="773">
        <f t="shared" si="21"/>
        <v>1</v>
      </c>
      <c r="G297" s="774">
        <f t="shared" si="22"/>
        <v>1</v>
      </c>
      <c r="H297" s="517">
        <f>'Table 5 - Liability Cashflows'!AV303</f>
        <v>0</v>
      </c>
    </row>
    <row r="298" spans="1:8" x14ac:dyDescent="0.25">
      <c r="A298" s="43">
        <f t="shared" si="19"/>
        <v>289</v>
      </c>
      <c r="B298" s="502">
        <f>(1+_xlfn.XLOOKUP(INT(($A298-1)/12)+1,'ZC Curve'!$B$8:$B$107,'ZC Curve'!R$9:R$108,,0))^(1/12)-1</f>
        <v>0</v>
      </c>
      <c r="C298" s="502">
        <f>(1+_xlfn.XLOOKUP(INT(($A298-1)/12)+1,'ZC Curve'!$B$8:$B$107,'ZC Curve'!S$9:S$108,,0))^(1/12)-1</f>
        <v>0</v>
      </c>
      <c r="D298" s="502">
        <f>(1+_xlfn.XLOOKUP(INT(($A298-1)/12)+1,'ZC Curve'!$B$8:$B$107,'ZC Curve'!T$9:T$108,,0))^(1/12)-1</f>
        <v>0</v>
      </c>
      <c r="E298" s="773">
        <f t="shared" si="20"/>
        <v>1</v>
      </c>
      <c r="F298" s="773">
        <f t="shared" si="21"/>
        <v>1</v>
      </c>
      <c r="G298" s="774">
        <f t="shared" si="22"/>
        <v>1</v>
      </c>
      <c r="H298" s="517">
        <f>'Table 5 - Liability Cashflows'!AV304</f>
        <v>0</v>
      </c>
    </row>
    <row r="299" spans="1:8" x14ac:dyDescent="0.25">
      <c r="A299" s="43">
        <f t="shared" si="19"/>
        <v>290</v>
      </c>
      <c r="B299" s="502">
        <f>(1+_xlfn.XLOOKUP(INT(($A299-1)/12)+1,'ZC Curve'!$B$8:$B$107,'ZC Curve'!R$9:R$108,,0))^(1/12)-1</f>
        <v>0</v>
      </c>
      <c r="C299" s="502">
        <f>(1+_xlfn.XLOOKUP(INT(($A299-1)/12)+1,'ZC Curve'!$B$8:$B$107,'ZC Curve'!S$9:S$108,,0))^(1/12)-1</f>
        <v>0</v>
      </c>
      <c r="D299" s="502">
        <f>(1+_xlfn.XLOOKUP(INT(($A299-1)/12)+1,'ZC Curve'!$B$8:$B$107,'ZC Curve'!T$9:T$108,,0))^(1/12)-1</f>
        <v>0</v>
      </c>
      <c r="E299" s="773">
        <f t="shared" si="20"/>
        <v>1</v>
      </c>
      <c r="F299" s="773">
        <f t="shared" si="21"/>
        <v>1</v>
      </c>
      <c r="G299" s="774">
        <f t="shared" si="22"/>
        <v>1</v>
      </c>
      <c r="H299" s="517">
        <f>'Table 5 - Liability Cashflows'!AV305</f>
        <v>0</v>
      </c>
    </row>
    <row r="300" spans="1:8" x14ac:dyDescent="0.25">
      <c r="A300" s="43">
        <f t="shared" si="19"/>
        <v>291</v>
      </c>
      <c r="B300" s="502">
        <f>(1+_xlfn.XLOOKUP(INT(($A300-1)/12)+1,'ZC Curve'!$B$8:$B$107,'ZC Curve'!R$9:R$108,,0))^(1/12)-1</f>
        <v>0</v>
      </c>
      <c r="C300" s="502">
        <f>(1+_xlfn.XLOOKUP(INT(($A300-1)/12)+1,'ZC Curve'!$B$8:$B$107,'ZC Curve'!S$9:S$108,,0))^(1/12)-1</f>
        <v>0</v>
      </c>
      <c r="D300" s="502">
        <f>(1+_xlfn.XLOOKUP(INT(($A300-1)/12)+1,'ZC Curve'!$B$8:$B$107,'ZC Curve'!T$9:T$108,,0))^(1/12)-1</f>
        <v>0</v>
      </c>
      <c r="E300" s="773">
        <f t="shared" si="20"/>
        <v>1</v>
      </c>
      <c r="F300" s="773">
        <f t="shared" si="21"/>
        <v>1</v>
      </c>
      <c r="G300" s="774">
        <f t="shared" si="22"/>
        <v>1</v>
      </c>
      <c r="H300" s="517">
        <f>'Table 5 - Liability Cashflows'!AV306</f>
        <v>0</v>
      </c>
    </row>
    <row r="301" spans="1:8" x14ac:dyDescent="0.25">
      <c r="A301" s="43">
        <f t="shared" si="19"/>
        <v>292</v>
      </c>
      <c r="B301" s="502">
        <f>(1+_xlfn.XLOOKUP(INT(($A301-1)/12)+1,'ZC Curve'!$B$8:$B$107,'ZC Curve'!R$9:R$108,,0))^(1/12)-1</f>
        <v>0</v>
      </c>
      <c r="C301" s="502">
        <f>(1+_xlfn.XLOOKUP(INT(($A301-1)/12)+1,'ZC Curve'!$B$8:$B$107,'ZC Curve'!S$9:S$108,,0))^(1/12)-1</f>
        <v>0</v>
      </c>
      <c r="D301" s="502">
        <f>(1+_xlfn.XLOOKUP(INT(($A301-1)/12)+1,'ZC Curve'!$B$8:$B$107,'ZC Curve'!T$9:T$108,,0))^(1/12)-1</f>
        <v>0</v>
      </c>
      <c r="E301" s="773">
        <f t="shared" si="20"/>
        <v>1</v>
      </c>
      <c r="F301" s="773">
        <f t="shared" si="21"/>
        <v>1</v>
      </c>
      <c r="G301" s="774">
        <f t="shared" si="22"/>
        <v>1</v>
      </c>
      <c r="H301" s="517">
        <f>'Table 5 - Liability Cashflows'!AV307</f>
        <v>0</v>
      </c>
    </row>
    <row r="302" spans="1:8" x14ac:dyDescent="0.25">
      <c r="A302" s="43">
        <f t="shared" si="19"/>
        <v>293</v>
      </c>
      <c r="B302" s="502">
        <f>(1+_xlfn.XLOOKUP(INT(($A302-1)/12)+1,'ZC Curve'!$B$8:$B$107,'ZC Curve'!R$9:R$108,,0))^(1/12)-1</f>
        <v>0</v>
      </c>
      <c r="C302" s="502">
        <f>(1+_xlfn.XLOOKUP(INT(($A302-1)/12)+1,'ZC Curve'!$B$8:$B$107,'ZC Curve'!S$9:S$108,,0))^(1/12)-1</f>
        <v>0</v>
      </c>
      <c r="D302" s="502">
        <f>(1+_xlfn.XLOOKUP(INT(($A302-1)/12)+1,'ZC Curve'!$B$8:$B$107,'ZC Curve'!T$9:T$108,,0))^(1/12)-1</f>
        <v>0</v>
      </c>
      <c r="E302" s="773">
        <f t="shared" si="20"/>
        <v>1</v>
      </c>
      <c r="F302" s="773">
        <f t="shared" si="21"/>
        <v>1</v>
      </c>
      <c r="G302" s="774">
        <f t="shared" si="22"/>
        <v>1</v>
      </c>
      <c r="H302" s="517">
        <f>'Table 5 - Liability Cashflows'!AV308</f>
        <v>0</v>
      </c>
    </row>
    <row r="303" spans="1:8" x14ac:dyDescent="0.25">
      <c r="A303" s="43">
        <f t="shared" si="19"/>
        <v>294</v>
      </c>
      <c r="B303" s="502">
        <f>(1+_xlfn.XLOOKUP(INT(($A303-1)/12)+1,'ZC Curve'!$B$8:$B$107,'ZC Curve'!R$9:R$108,,0))^(1/12)-1</f>
        <v>0</v>
      </c>
      <c r="C303" s="502">
        <f>(1+_xlfn.XLOOKUP(INT(($A303-1)/12)+1,'ZC Curve'!$B$8:$B$107,'ZC Curve'!S$9:S$108,,0))^(1/12)-1</f>
        <v>0</v>
      </c>
      <c r="D303" s="502">
        <f>(1+_xlfn.XLOOKUP(INT(($A303-1)/12)+1,'ZC Curve'!$B$8:$B$107,'ZC Curve'!T$9:T$108,,0))^(1/12)-1</f>
        <v>0</v>
      </c>
      <c r="E303" s="773">
        <f t="shared" si="20"/>
        <v>1</v>
      </c>
      <c r="F303" s="773">
        <f t="shared" si="21"/>
        <v>1</v>
      </c>
      <c r="G303" s="774">
        <f t="shared" si="22"/>
        <v>1</v>
      </c>
      <c r="H303" s="517">
        <f>'Table 5 - Liability Cashflows'!AV309</f>
        <v>0</v>
      </c>
    </row>
    <row r="304" spans="1:8" x14ac:dyDescent="0.25">
      <c r="A304" s="43">
        <f t="shared" si="19"/>
        <v>295</v>
      </c>
      <c r="B304" s="502">
        <f>(1+_xlfn.XLOOKUP(INT(($A304-1)/12)+1,'ZC Curve'!$B$8:$B$107,'ZC Curve'!R$9:R$108,,0))^(1/12)-1</f>
        <v>0</v>
      </c>
      <c r="C304" s="502">
        <f>(1+_xlfn.XLOOKUP(INT(($A304-1)/12)+1,'ZC Curve'!$B$8:$B$107,'ZC Curve'!S$9:S$108,,0))^(1/12)-1</f>
        <v>0</v>
      </c>
      <c r="D304" s="502">
        <f>(1+_xlfn.XLOOKUP(INT(($A304-1)/12)+1,'ZC Curve'!$B$8:$B$107,'ZC Curve'!T$9:T$108,,0))^(1/12)-1</f>
        <v>0</v>
      </c>
      <c r="E304" s="773">
        <f t="shared" si="20"/>
        <v>1</v>
      </c>
      <c r="F304" s="773">
        <f t="shared" si="21"/>
        <v>1</v>
      </c>
      <c r="G304" s="774">
        <f t="shared" si="22"/>
        <v>1</v>
      </c>
      <c r="H304" s="517">
        <f>'Table 5 - Liability Cashflows'!AV310</f>
        <v>0</v>
      </c>
    </row>
    <row r="305" spans="1:8" x14ac:dyDescent="0.25">
      <c r="A305" s="43">
        <f t="shared" si="19"/>
        <v>296</v>
      </c>
      <c r="B305" s="502">
        <f>(1+_xlfn.XLOOKUP(INT(($A305-1)/12)+1,'ZC Curve'!$B$8:$B$107,'ZC Curve'!R$9:R$108,,0))^(1/12)-1</f>
        <v>0</v>
      </c>
      <c r="C305" s="502">
        <f>(1+_xlfn.XLOOKUP(INT(($A305-1)/12)+1,'ZC Curve'!$B$8:$B$107,'ZC Curve'!S$9:S$108,,0))^(1/12)-1</f>
        <v>0</v>
      </c>
      <c r="D305" s="502">
        <f>(1+_xlfn.XLOOKUP(INT(($A305-1)/12)+1,'ZC Curve'!$B$8:$B$107,'ZC Curve'!T$9:T$108,,0))^(1/12)-1</f>
        <v>0</v>
      </c>
      <c r="E305" s="773">
        <f t="shared" si="20"/>
        <v>1</v>
      </c>
      <c r="F305" s="773">
        <f t="shared" si="21"/>
        <v>1</v>
      </c>
      <c r="G305" s="774">
        <f t="shared" si="22"/>
        <v>1</v>
      </c>
      <c r="H305" s="517">
        <f>'Table 5 - Liability Cashflows'!AV311</f>
        <v>0</v>
      </c>
    </row>
    <row r="306" spans="1:8" x14ac:dyDescent="0.25">
      <c r="A306" s="43">
        <f t="shared" si="19"/>
        <v>297</v>
      </c>
      <c r="B306" s="502">
        <f>(1+_xlfn.XLOOKUP(INT(($A306-1)/12)+1,'ZC Curve'!$B$8:$B$107,'ZC Curve'!R$9:R$108,,0))^(1/12)-1</f>
        <v>0</v>
      </c>
      <c r="C306" s="502">
        <f>(1+_xlfn.XLOOKUP(INT(($A306-1)/12)+1,'ZC Curve'!$B$8:$B$107,'ZC Curve'!S$9:S$108,,0))^(1/12)-1</f>
        <v>0</v>
      </c>
      <c r="D306" s="502">
        <f>(1+_xlfn.XLOOKUP(INT(($A306-1)/12)+1,'ZC Curve'!$B$8:$B$107,'ZC Curve'!T$9:T$108,,0))^(1/12)-1</f>
        <v>0</v>
      </c>
      <c r="E306" s="773">
        <f t="shared" si="20"/>
        <v>1</v>
      </c>
      <c r="F306" s="773">
        <f t="shared" si="21"/>
        <v>1</v>
      </c>
      <c r="G306" s="774">
        <f t="shared" si="22"/>
        <v>1</v>
      </c>
      <c r="H306" s="517">
        <f>'Table 5 - Liability Cashflows'!AV312</f>
        <v>0</v>
      </c>
    </row>
    <row r="307" spans="1:8" x14ac:dyDescent="0.25">
      <c r="A307" s="43">
        <f t="shared" si="19"/>
        <v>298</v>
      </c>
      <c r="B307" s="502">
        <f>(1+_xlfn.XLOOKUP(INT(($A307-1)/12)+1,'ZC Curve'!$B$8:$B$107,'ZC Curve'!R$9:R$108,,0))^(1/12)-1</f>
        <v>0</v>
      </c>
      <c r="C307" s="502">
        <f>(1+_xlfn.XLOOKUP(INT(($A307-1)/12)+1,'ZC Curve'!$B$8:$B$107,'ZC Curve'!S$9:S$108,,0))^(1/12)-1</f>
        <v>0</v>
      </c>
      <c r="D307" s="502">
        <f>(1+_xlfn.XLOOKUP(INT(($A307-1)/12)+1,'ZC Curve'!$B$8:$B$107,'ZC Curve'!T$9:T$108,,0))^(1/12)-1</f>
        <v>0</v>
      </c>
      <c r="E307" s="773">
        <f t="shared" si="20"/>
        <v>1</v>
      </c>
      <c r="F307" s="773">
        <f t="shared" si="21"/>
        <v>1</v>
      </c>
      <c r="G307" s="774">
        <f t="shared" si="22"/>
        <v>1</v>
      </c>
      <c r="H307" s="517">
        <f>'Table 5 - Liability Cashflows'!AV313</f>
        <v>0</v>
      </c>
    </row>
    <row r="308" spans="1:8" x14ac:dyDescent="0.25">
      <c r="A308" s="43">
        <f t="shared" si="19"/>
        <v>299</v>
      </c>
      <c r="B308" s="502">
        <f>(1+_xlfn.XLOOKUP(INT(($A308-1)/12)+1,'ZC Curve'!$B$8:$B$107,'ZC Curve'!R$9:R$108,,0))^(1/12)-1</f>
        <v>0</v>
      </c>
      <c r="C308" s="502">
        <f>(1+_xlfn.XLOOKUP(INT(($A308-1)/12)+1,'ZC Curve'!$B$8:$B$107,'ZC Curve'!S$9:S$108,,0))^(1/12)-1</f>
        <v>0</v>
      </c>
      <c r="D308" s="502">
        <f>(1+_xlfn.XLOOKUP(INT(($A308-1)/12)+1,'ZC Curve'!$B$8:$B$107,'ZC Curve'!T$9:T$108,,0))^(1/12)-1</f>
        <v>0</v>
      </c>
      <c r="E308" s="773">
        <f t="shared" si="20"/>
        <v>1</v>
      </c>
      <c r="F308" s="773">
        <f t="shared" si="21"/>
        <v>1</v>
      </c>
      <c r="G308" s="774">
        <f t="shared" si="22"/>
        <v>1</v>
      </c>
      <c r="H308" s="517">
        <f>'Table 5 - Liability Cashflows'!AV314</f>
        <v>0</v>
      </c>
    </row>
    <row r="309" spans="1:8" x14ac:dyDescent="0.25">
      <c r="A309" s="43">
        <f t="shared" si="19"/>
        <v>300</v>
      </c>
      <c r="B309" s="502">
        <f>(1+_xlfn.XLOOKUP(INT(($A309-1)/12)+1,'ZC Curve'!$B$8:$B$107,'ZC Curve'!R$9:R$108,,0))^(1/12)-1</f>
        <v>0</v>
      </c>
      <c r="C309" s="502">
        <f>(1+_xlfn.XLOOKUP(INT(($A309-1)/12)+1,'ZC Curve'!$B$8:$B$107,'ZC Curve'!S$9:S$108,,0))^(1/12)-1</f>
        <v>0</v>
      </c>
      <c r="D309" s="502">
        <f>(1+_xlfn.XLOOKUP(INT(($A309-1)/12)+1,'ZC Curve'!$B$8:$B$107,'ZC Curve'!T$9:T$108,,0))^(1/12)-1</f>
        <v>0</v>
      </c>
      <c r="E309" s="773">
        <f t="shared" si="20"/>
        <v>1</v>
      </c>
      <c r="F309" s="773">
        <f t="shared" si="21"/>
        <v>1</v>
      </c>
      <c r="G309" s="774">
        <f t="shared" si="22"/>
        <v>1</v>
      </c>
      <c r="H309" s="517">
        <f>'Table 5 - Liability Cashflows'!AV315</f>
        <v>0</v>
      </c>
    </row>
    <row r="310" spans="1:8" x14ac:dyDescent="0.25">
      <c r="A310" s="43">
        <f t="shared" si="19"/>
        <v>301</v>
      </c>
      <c r="B310" s="502">
        <f>(1+_xlfn.XLOOKUP(INT(($A310-1)/12)+1,'ZC Curve'!$B$8:$B$107,'ZC Curve'!R$9:R$108,,0))^(1/12)-1</f>
        <v>0</v>
      </c>
      <c r="C310" s="502">
        <f>(1+_xlfn.XLOOKUP(INT(($A310-1)/12)+1,'ZC Curve'!$B$8:$B$107,'ZC Curve'!S$9:S$108,,0))^(1/12)-1</f>
        <v>0</v>
      </c>
      <c r="D310" s="502">
        <f>(1+_xlfn.XLOOKUP(INT(($A310-1)/12)+1,'ZC Curve'!$B$8:$B$107,'ZC Curve'!T$9:T$108,,0))^(1/12)-1</f>
        <v>0</v>
      </c>
      <c r="E310" s="773">
        <f t="shared" si="20"/>
        <v>1</v>
      </c>
      <c r="F310" s="773">
        <f t="shared" si="21"/>
        <v>1</v>
      </c>
      <c r="G310" s="774">
        <f t="shared" si="22"/>
        <v>1</v>
      </c>
      <c r="H310" s="517">
        <f>'Table 5 - Liability Cashflows'!AV316</f>
        <v>0</v>
      </c>
    </row>
    <row r="311" spans="1:8" x14ac:dyDescent="0.25">
      <c r="A311" s="43">
        <f t="shared" si="19"/>
        <v>302</v>
      </c>
      <c r="B311" s="502">
        <f>(1+_xlfn.XLOOKUP(INT(($A311-1)/12)+1,'ZC Curve'!$B$8:$B$107,'ZC Curve'!R$9:R$108,,0))^(1/12)-1</f>
        <v>0</v>
      </c>
      <c r="C311" s="502">
        <f>(1+_xlfn.XLOOKUP(INT(($A311-1)/12)+1,'ZC Curve'!$B$8:$B$107,'ZC Curve'!S$9:S$108,,0))^(1/12)-1</f>
        <v>0</v>
      </c>
      <c r="D311" s="502">
        <f>(1+_xlfn.XLOOKUP(INT(($A311-1)/12)+1,'ZC Curve'!$B$8:$B$107,'ZC Curve'!T$9:T$108,,0))^(1/12)-1</f>
        <v>0</v>
      </c>
      <c r="E311" s="773">
        <f t="shared" si="20"/>
        <v>1</v>
      </c>
      <c r="F311" s="773">
        <f t="shared" si="21"/>
        <v>1</v>
      </c>
      <c r="G311" s="774">
        <f t="shared" si="22"/>
        <v>1</v>
      </c>
      <c r="H311" s="517">
        <f>'Table 5 - Liability Cashflows'!AV317</f>
        <v>0</v>
      </c>
    </row>
    <row r="312" spans="1:8" x14ac:dyDescent="0.25">
      <c r="A312" s="43">
        <f t="shared" si="19"/>
        <v>303</v>
      </c>
      <c r="B312" s="502">
        <f>(1+_xlfn.XLOOKUP(INT(($A312-1)/12)+1,'ZC Curve'!$B$8:$B$107,'ZC Curve'!R$9:R$108,,0))^(1/12)-1</f>
        <v>0</v>
      </c>
      <c r="C312" s="502">
        <f>(1+_xlfn.XLOOKUP(INT(($A312-1)/12)+1,'ZC Curve'!$B$8:$B$107,'ZC Curve'!S$9:S$108,,0))^(1/12)-1</f>
        <v>0</v>
      </c>
      <c r="D312" s="502">
        <f>(1+_xlfn.XLOOKUP(INT(($A312-1)/12)+1,'ZC Curve'!$B$8:$B$107,'ZC Curve'!T$9:T$108,,0))^(1/12)-1</f>
        <v>0</v>
      </c>
      <c r="E312" s="773">
        <f t="shared" si="20"/>
        <v>1</v>
      </c>
      <c r="F312" s="773">
        <f t="shared" si="21"/>
        <v>1</v>
      </c>
      <c r="G312" s="774">
        <f t="shared" si="22"/>
        <v>1</v>
      </c>
      <c r="H312" s="517">
        <f>'Table 5 - Liability Cashflows'!AV318</f>
        <v>0</v>
      </c>
    </row>
    <row r="313" spans="1:8" x14ac:dyDescent="0.25">
      <c r="A313" s="43">
        <f t="shared" si="19"/>
        <v>304</v>
      </c>
      <c r="B313" s="502">
        <f>(1+_xlfn.XLOOKUP(INT(($A313-1)/12)+1,'ZC Curve'!$B$8:$B$107,'ZC Curve'!R$9:R$108,,0))^(1/12)-1</f>
        <v>0</v>
      </c>
      <c r="C313" s="502">
        <f>(1+_xlfn.XLOOKUP(INT(($A313-1)/12)+1,'ZC Curve'!$B$8:$B$107,'ZC Curve'!S$9:S$108,,0))^(1/12)-1</f>
        <v>0</v>
      </c>
      <c r="D313" s="502">
        <f>(1+_xlfn.XLOOKUP(INT(($A313-1)/12)+1,'ZC Curve'!$B$8:$B$107,'ZC Curve'!T$9:T$108,,0))^(1/12)-1</f>
        <v>0</v>
      </c>
      <c r="E313" s="773">
        <f t="shared" si="20"/>
        <v>1</v>
      </c>
      <c r="F313" s="773">
        <f t="shared" si="21"/>
        <v>1</v>
      </c>
      <c r="G313" s="774">
        <f t="shared" si="22"/>
        <v>1</v>
      </c>
      <c r="H313" s="517">
        <f>'Table 5 - Liability Cashflows'!AV319</f>
        <v>0</v>
      </c>
    </row>
    <row r="314" spans="1:8" x14ac:dyDescent="0.25">
      <c r="A314" s="43">
        <f t="shared" si="19"/>
        <v>305</v>
      </c>
      <c r="B314" s="502">
        <f>(1+_xlfn.XLOOKUP(INT(($A314-1)/12)+1,'ZC Curve'!$B$8:$B$107,'ZC Curve'!R$9:R$108,,0))^(1/12)-1</f>
        <v>0</v>
      </c>
      <c r="C314" s="502">
        <f>(1+_xlfn.XLOOKUP(INT(($A314-1)/12)+1,'ZC Curve'!$B$8:$B$107,'ZC Curve'!S$9:S$108,,0))^(1/12)-1</f>
        <v>0</v>
      </c>
      <c r="D314" s="502">
        <f>(1+_xlfn.XLOOKUP(INT(($A314-1)/12)+1,'ZC Curve'!$B$8:$B$107,'ZC Curve'!T$9:T$108,,0))^(1/12)-1</f>
        <v>0</v>
      </c>
      <c r="E314" s="773">
        <f t="shared" si="20"/>
        <v>1</v>
      </c>
      <c r="F314" s="773">
        <f t="shared" si="21"/>
        <v>1</v>
      </c>
      <c r="G314" s="774">
        <f t="shared" si="22"/>
        <v>1</v>
      </c>
      <c r="H314" s="517">
        <f>'Table 5 - Liability Cashflows'!AV320</f>
        <v>0</v>
      </c>
    </row>
    <row r="315" spans="1:8" x14ac:dyDescent="0.25">
      <c r="A315" s="43">
        <f t="shared" si="19"/>
        <v>306</v>
      </c>
      <c r="B315" s="502">
        <f>(1+_xlfn.XLOOKUP(INT(($A315-1)/12)+1,'ZC Curve'!$B$8:$B$107,'ZC Curve'!R$9:R$108,,0))^(1/12)-1</f>
        <v>0</v>
      </c>
      <c r="C315" s="502">
        <f>(1+_xlfn.XLOOKUP(INT(($A315-1)/12)+1,'ZC Curve'!$B$8:$B$107,'ZC Curve'!S$9:S$108,,0))^(1/12)-1</f>
        <v>0</v>
      </c>
      <c r="D315" s="502">
        <f>(1+_xlfn.XLOOKUP(INT(($A315-1)/12)+1,'ZC Curve'!$B$8:$B$107,'ZC Curve'!T$9:T$108,,0))^(1/12)-1</f>
        <v>0</v>
      </c>
      <c r="E315" s="773">
        <f t="shared" si="20"/>
        <v>1</v>
      </c>
      <c r="F315" s="773">
        <f t="shared" si="21"/>
        <v>1</v>
      </c>
      <c r="G315" s="774">
        <f t="shared" si="22"/>
        <v>1</v>
      </c>
      <c r="H315" s="517">
        <f>'Table 5 - Liability Cashflows'!AV321</f>
        <v>0</v>
      </c>
    </row>
    <row r="316" spans="1:8" x14ac:dyDescent="0.25">
      <c r="A316" s="43">
        <f t="shared" si="19"/>
        <v>307</v>
      </c>
      <c r="B316" s="502">
        <f>(1+_xlfn.XLOOKUP(INT(($A316-1)/12)+1,'ZC Curve'!$B$8:$B$107,'ZC Curve'!R$9:R$108,,0))^(1/12)-1</f>
        <v>0</v>
      </c>
      <c r="C316" s="502">
        <f>(1+_xlfn.XLOOKUP(INT(($A316-1)/12)+1,'ZC Curve'!$B$8:$B$107,'ZC Curve'!S$9:S$108,,0))^(1/12)-1</f>
        <v>0</v>
      </c>
      <c r="D316" s="502">
        <f>(1+_xlfn.XLOOKUP(INT(($A316-1)/12)+1,'ZC Curve'!$B$8:$B$107,'ZC Curve'!T$9:T$108,,0))^(1/12)-1</f>
        <v>0</v>
      </c>
      <c r="E316" s="773">
        <f t="shared" si="20"/>
        <v>1</v>
      </c>
      <c r="F316" s="773">
        <f t="shared" si="21"/>
        <v>1</v>
      </c>
      <c r="G316" s="774">
        <f t="shared" si="22"/>
        <v>1</v>
      </c>
      <c r="H316" s="517">
        <f>'Table 5 - Liability Cashflows'!AV322</f>
        <v>0</v>
      </c>
    </row>
    <row r="317" spans="1:8" x14ac:dyDescent="0.25">
      <c r="A317" s="43">
        <f t="shared" si="19"/>
        <v>308</v>
      </c>
      <c r="B317" s="502">
        <f>(1+_xlfn.XLOOKUP(INT(($A317-1)/12)+1,'ZC Curve'!$B$8:$B$107,'ZC Curve'!R$9:R$108,,0))^(1/12)-1</f>
        <v>0</v>
      </c>
      <c r="C317" s="502">
        <f>(1+_xlfn.XLOOKUP(INT(($A317-1)/12)+1,'ZC Curve'!$B$8:$B$107,'ZC Curve'!S$9:S$108,,0))^(1/12)-1</f>
        <v>0</v>
      </c>
      <c r="D317" s="502">
        <f>(1+_xlfn.XLOOKUP(INT(($A317-1)/12)+1,'ZC Curve'!$B$8:$B$107,'ZC Curve'!T$9:T$108,,0))^(1/12)-1</f>
        <v>0</v>
      </c>
      <c r="E317" s="773">
        <f t="shared" si="20"/>
        <v>1</v>
      </c>
      <c r="F317" s="773">
        <f t="shared" si="21"/>
        <v>1</v>
      </c>
      <c r="G317" s="774">
        <f t="shared" si="22"/>
        <v>1</v>
      </c>
      <c r="H317" s="517">
        <f>'Table 5 - Liability Cashflows'!AV323</f>
        <v>0</v>
      </c>
    </row>
    <row r="318" spans="1:8" x14ac:dyDescent="0.25">
      <c r="A318" s="43">
        <f t="shared" si="19"/>
        <v>309</v>
      </c>
      <c r="B318" s="502">
        <f>(1+_xlfn.XLOOKUP(INT(($A318-1)/12)+1,'ZC Curve'!$B$8:$B$107,'ZC Curve'!R$9:R$108,,0))^(1/12)-1</f>
        <v>0</v>
      </c>
      <c r="C318" s="502">
        <f>(1+_xlfn.XLOOKUP(INT(($A318-1)/12)+1,'ZC Curve'!$B$8:$B$107,'ZC Curve'!S$9:S$108,,0))^(1/12)-1</f>
        <v>0</v>
      </c>
      <c r="D318" s="502">
        <f>(1+_xlfn.XLOOKUP(INT(($A318-1)/12)+1,'ZC Curve'!$B$8:$B$107,'ZC Curve'!T$9:T$108,,0))^(1/12)-1</f>
        <v>0</v>
      </c>
      <c r="E318" s="773">
        <f t="shared" si="20"/>
        <v>1</v>
      </c>
      <c r="F318" s="773">
        <f t="shared" si="21"/>
        <v>1</v>
      </c>
      <c r="G318" s="774">
        <f t="shared" si="22"/>
        <v>1</v>
      </c>
      <c r="H318" s="517">
        <f>'Table 5 - Liability Cashflows'!AV324</f>
        <v>0</v>
      </c>
    </row>
    <row r="319" spans="1:8" x14ac:dyDescent="0.25">
      <c r="A319" s="43">
        <f t="shared" si="19"/>
        <v>310</v>
      </c>
      <c r="B319" s="502">
        <f>(1+_xlfn.XLOOKUP(INT(($A319-1)/12)+1,'ZC Curve'!$B$8:$B$107,'ZC Curve'!R$9:R$108,,0))^(1/12)-1</f>
        <v>0</v>
      </c>
      <c r="C319" s="502">
        <f>(1+_xlfn.XLOOKUP(INT(($A319-1)/12)+1,'ZC Curve'!$B$8:$B$107,'ZC Curve'!S$9:S$108,,0))^(1/12)-1</f>
        <v>0</v>
      </c>
      <c r="D319" s="502">
        <f>(1+_xlfn.XLOOKUP(INT(($A319-1)/12)+1,'ZC Curve'!$B$8:$B$107,'ZC Curve'!T$9:T$108,,0))^(1/12)-1</f>
        <v>0</v>
      </c>
      <c r="E319" s="773">
        <f t="shared" si="20"/>
        <v>1</v>
      </c>
      <c r="F319" s="773">
        <f t="shared" si="21"/>
        <v>1</v>
      </c>
      <c r="G319" s="774">
        <f t="shared" si="22"/>
        <v>1</v>
      </c>
      <c r="H319" s="517">
        <f>'Table 5 - Liability Cashflows'!AV325</f>
        <v>0</v>
      </c>
    </row>
    <row r="320" spans="1:8" x14ac:dyDescent="0.25">
      <c r="A320" s="43">
        <f t="shared" si="19"/>
        <v>311</v>
      </c>
      <c r="B320" s="502">
        <f>(1+_xlfn.XLOOKUP(INT(($A320-1)/12)+1,'ZC Curve'!$B$8:$B$107,'ZC Curve'!R$9:R$108,,0))^(1/12)-1</f>
        <v>0</v>
      </c>
      <c r="C320" s="502">
        <f>(1+_xlfn.XLOOKUP(INT(($A320-1)/12)+1,'ZC Curve'!$B$8:$B$107,'ZC Curve'!S$9:S$108,,0))^(1/12)-1</f>
        <v>0</v>
      </c>
      <c r="D320" s="502">
        <f>(1+_xlfn.XLOOKUP(INT(($A320-1)/12)+1,'ZC Curve'!$B$8:$B$107,'ZC Curve'!T$9:T$108,,0))^(1/12)-1</f>
        <v>0</v>
      </c>
      <c r="E320" s="773">
        <f t="shared" si="20"/>
        <v>1</v>
      </c>
      <c r="F320" s="773">
        <f t="shared" si="21"/>
        <v>1</v>
      </c>
      <c r="G320" s="774">
        <f t="shared" si="22"/>
        <v>1</v>
      </c>
      <c r="H320" s="517">
        <f>'Table 5 - Liability Cashflows'!AV326</f>
        <v>0</v>
      </c>
    </row>
    <row r="321" spans="1:8" x14ac:dyDescent="0.25">
      <c r="A321" s="43">
        <f t="shared" si="19"/>
        <v>312</v>
      </c>
      <c r="B321" s="502">
        <f>(1+_xlfn.XLOOKUP(INT(($A321-1)/12)+1,'ZC Curve'!$B$8:$B$107,'ZC Curve'!R$9:R$108,,0))^(1/12)-1</f>
        <v>0</v>
      </c>
      <c r="C321" s="502">
        <f>(1+_xlfn.XLOOKUP(INT(($A321-1)/12)+1,'ZC Curve'!$B$8:$B$107,'ZC Curve'!S$9:S$108,,0))^(1/12)-1</f>
        <v>0</v>
      </c>
      <c r="D321" s="502">
        <f>(1+_xlfn.XLOOKUP(INT(($A321-1)/12)+1,'ZC Curve'!$B$8:$B$107,'ZC Curve'!T$9:T$108,,0))^(1/12)-1</f>
        <v>0</v>
      </c>
      <c r="E321" s="773">
        <f t="shared" si="20"/>
        <v>1</v>
      </c>
      <c r="F321" s="773">
        <f t="shared" si="21"/>
        <v>1</v>
      </c>
      <c r="G321" s="774">
        <f t="shared" si="22"/>
        <v>1</v>
      </c>
      <c r="H321" s="517">
        <f>'Table 5 - Liability Cashflows'!AV327</f>
        <v>0</v>
      </c>
    </row>
    <row r="322" spans="1:8" x14ac:dyDescent="0.25">
      <c r="A322" s="43">
        <f t="shared" si="19"/>
        <v>313</v>
      </c>
      <c r="B322" s="502">
        <f>(1+_xlfn.XLOOKUP(INT(($A322-1)/12)+1,'ZC Curve'!$B$8:$B$107,'ZC Curve'!R$9:R$108,,0))^(1/12)-1</f>
        <v>0</v>
      </c>
      <c r="C322" s="502">
        <f>(1+_xlfn.XLOOKUP(INT(($A322-1)/12)+1,'ZC Curve'!$B$8:$B$107,'ZC Curve'!S$9:S$108,,0))^(1/12)-1</f>
        <v>0</v>
      </c>
      <c r="D322" s="502">
        <f>(1+_xlfn.XLOOKUP(INT(($A322-1)/12)+1,'ZC Curve'!$B$8:$B$107,'ZC Curve'!T$9:T$108,,0))^(1/12)-1</f>
        <v>0</v>
      </c>
      <c r="E322" s="773">
        <f t="shared" si="20"/>
        <v>1</v>
      </c>
      <c r="F322" s="773">
        <f t="shared" si="21"/>
        <v>1</v>
      </c>
      <c r="G322" s="774">
        <f t="shared" si="22"/>
        <v>1</v>
      </c>
      <c r="H322" s="517">
        <f>'Table 5 - Liability Cashflows'!AV328</f>
        <v>0</v>
      </c>
    </row>
    <row r="323" spans="1:8" x14ac:dyDescent="0.25">
      <c r="A323" s="43">
        <f t="shared" si="19"/>
        <v>314</v>
      </c>
      <c r="B323" s="502">
        <f>(1+_xlfn.XLOOKUP(INT(($A323-1)/12)+1,'ZC Curve'!$B$8:$B$107,'ZC Curve'!R$9:R$108,,0))^(1/12)-1</f>
        <v>0</v>
      </c>
      <c r="C323" s="502">
        <f>(1+_xlfn.XLOOKUP(INT(($A323-1)/12)+1,'ZC Curve'!$B$8:$B$107,'ZC Curve'!S$9:S$108,,0))^(1/12)-1</f>
        <v>0</v>
      </c>
      <c r="D323" s="502">
        <f>(1+_xlfn.XLOOKUP(INT(($A323-1)/12)+1,'ZC Curve'!$B$8:$B$107,'ZC Curve'!T$9:T$108,,0))^(1/12)-1</f>
        <v>0</v>
      </c>
      <c r="E323" s="773">
        <f t="shared" si="20"/>
        <v>1</v>
      </c>
      <c r="F323" s="773">
        <f t="shared" si="21"/>
        <v>1</v>
      </c>
      <c r="G323" s="774">
        <f t="shared" si="22"/>
        <v>1</v>
      </c>
      <c r="H323" s="517">
        <f>'Table 5 - Liability Cashflows'!AV329</f>
        <v>0</v>
      </c>
    </row>
    <row r="324" spans="1:8" x14ac:dyDescent="0.25">
      <c r="A324" s="43">
        <f t="shared" si="19"/>
        <v>315</v>
      </c>
      <c r="B324" s="502">
        <f>(1+_xlfn.XLOOKUP(INT(($A324-1)/12)+1,'ZC Curve'!$B$8:$B$107,'ZC Curve'!R$9:R$108,,0))^(1/12)-1</f>
        <v>0</v>
      </c>
      <c r="C324" s="502">
        <f>(1+_xlfn.XLOOKUP(INT(($A324-1)/12)+1,'ZC Curve'!$B$8:$B$107,'ZC Curve'!S$9:S$108,,0))^(1/12)-1</f>
        <v>0</v>
      </c>
      <c r="D324" s="502">
        <f>(1+_xlfn.XLOOKUP(INT(($A324-1)/12)+1,'ZC Curve'!$B$8:$B$107,'ZC Curve'!T$9:T$108,,0))^(1/12)-1</f>
        <v>0</v>
      </c>
      <c r="E324" s="773">
        <f t="shared" si="20"/>
        <v>1</v>
      </c>
      <c r="F324" s="773">
        <f t="shared" si="21"/>
        <v>1</v>
      </c>
      <c r="G324" s="774">
        <f t="shared" si="22"/>
        <v>1</v>
      </c>
      <c r="H324" s="517">
        <f>'Table 5 - Liability Cashflows'!AV330</f>
        <v>0</v>
      </c>
    </row>
    <row r="325" spans="1:8" x14ac:dyDescent="0.25">
      <c r="A325" s="43">
        <f t="shared" si="19"/>
        <v>316</v>
      </c>
      <c r="B325" s="502">
        <f>(1+_xlfn.XLOOKUP(INT(($A325-1)/12)+1,'ZC Curve'!$B$8:$B$107,'ZC Curve'!R$9:R$108,,0))^(1/12)-1</f>
        <v>0</v>
      </c>
      <c r="C325" s="502">
        <f>(1+_xlfn.XLOOKUP(INT(($A325-1)/12)+1,'ZC Curve'!$B$8:$B$107,'ZC Curve'!S$9:S$108,,0))^(1/12)-1</f>
        <v>0</v>
      </c>
      <c r="D325" s="502">
        <f>(1+_xlfn.XLOOKUP(INT(($A325-1)/12)+1,'ZC Curve'!$B$8:$B$107,'ZC Curve'!T$9:T$108,,0))^(1/12)-1</f>
        <v>0</v>
      </c>
      <c r="E325" s="773">
        <f t="shared" si="20"/>
        <v>1</v>
      </c>
      <c r="F325" s="773">
        <f t="shared" si="21"/>
        <v>1</v>
      </c>
      <c r="G325" s="774">
        <f t="shared" si="22"/>
        <v>1</v>
      </c>
      <c r="H325" s="517">
        <f>'Table 5 - Liability Cashflows'!AV331</f>
        <v>0</v>
      </c>
    </row>
    <row r="326" spans="1:8" x14ac:dyDescent="0.25">
      <c r="A326" s="43">
        <f t="shared" si="19"/>
        <v>317</v>
      </c>
      <c r="B326" s="502">
        <f>(1+_xlfn.XLOOKUP(INT(($A326-1)/12)+1,'ZC Curve'!$B$8:$B$107,'ZC Curve'!R$9:R$108,,0))^(1/12)-1</f>
        <v>0</v>
      </c>
      <c r="C326" s="502">
        <f>(1+_xlfn.XLOOKUP(INT(($A326-1)/12)+1,'ZC Curve'!$B$8:$B$107,'ZC Curve'!S$9:S$108,,0))^(1/12)-1</f>
        <v>0</v>
      </c>
      <c r="D326" s="502">
        <f>(1+_xlfn.XLOOKUP(INT(($A326-1)/12)+1,'ZC Curve'!$B$8:$B$107,'ZC Curve'!T$9:T$108,,0))^(1/12)-1</f>
        <v>0</v>
      </c>
      <c r="E326" s="773">
        <f t="shared" si="20"/>
        <v>1</v>
      </c>
      <c r="F326" s="773">
        <f t="shared" si="21"/>
        <v>1</v>
      </c>
      <c r="G326" s="774">
        <f t="shared" si="22"/>
        <v>1</v>
      </c>
      <c r="H326" s="517">
        <f>'Table 5 - Liability Cashflows'!AV332</f>
        <v>0</v>
      </c>
    </row>
    <row r="327" spans="1:8" x14ac:dyDescent="0.25">
      <c r="A327" s="43">
        <f t="shared" si="19"/>
        <v>318</v>
      </c>
      <c r="B327" s="502">
        <f>(1+_xlfn.XLOOKUP(INT(($A327-1)/12)+1,'ZC Curve'!$B$8:$B$107,'ZC Curve'!R$9:R$108,,0))^(1/12)-1</f>
        <v>0</v>
      </c>
      <c r="C327" s="502">
        <f>(1+_xlfn.XLOOKUP(INT(($A327-1)/12)+1,'ZC Curve'!$B$8:$B$107,'ZC Curve'!S$9:S$108,,0))^(1/12)-1</f>
        <v>0</v>
      </c>
      <c r="D327" s="502">
        <f>(1+_xlfn.XLOOKUP(INT(($A327-1)/12)+1,'ZC Curve'!$B$8:$B$107,'ZC Curve'!T$9:T$108,,0))^(1/12)-1</f>
        <v>0</v>
      </c>
      <c r="E327" s="773">
        <f t="shared" si="20"/>
        <v>1</v>
      </c>
      <c r="F327" s="773">
        <f t="shared" si="21"/>
        <v>1</v>
      </c>
      <c r="G327" s="774">
        <f t="shared" si="22"/>
        <v>1</v>
      </c>
      <c r="H327" s="517">
        <f>'Table 5 - Liability Cashflows'!AV333</f>
        <v>0</v>
      </c>
    </row>
    <row r="328" spans="1:8" x14ac:dyDescent="0.25">
      <c r="A328" s="43">
        <f t="shared" si="19"/>
        <v>319</v>
      </c>
      <c r="B328" s="502">
        <f>(1+_xlfn.XLOOKUP(INT(($A328-1)/12)+1,'ZC Curve'!$B$8:$B$107,'ZC Curve'!R$9:R$108,,0))^(1/12)-1</f>
        <v>0</v>
      </c>
      <c r="C328" s="502">
        <f>(1+_xlfn.XLOOKUP(INT(($A328-1)/12)+1,'ZC Curve'!$B$8:$B$107,'ZC Curve'!S$9:S$108,,0))^(1/12)-1</f>
        <v>0</v>
      </c>
      <c r="D328" s="502">
        <f>(1+_xlfn.XLOOKUP(INT(($A328-1)/12)+1,'ZC Curve'!$B$8:$B$107,'ZC Curve'!T$9:T$108,,0))^(1/12)-1</f>
        <v>0</v>
      </c>
      <c r="E328" s="773">
        <f t="shared" si="20"/>
        <v>1</v>
      </c>
      <c r="F328" s="773">
        <f t="shared" si="21"/>
        <v>1</v>
      </c>
      <c r="G328" s="774">
        <f t="shared" si="22"/>
        <v>1</v>
      </c>
      <c r="H328" s="517">
        <f>'Table 5 - Liability Cashflows'!AV334</f>
        <v>0</v>
      </c>
    </row>
    <row r="329" spans="1:8" x14ac:dyDescent="0.25">
      <c r="A329" s="43">
        <f t="shared" si="19"/>
        <v>320</v>
      </c>
      <c r="B329" s="502">
        <f>(1+_xlfn.XLOOKUP(INT(($A329-1)/12)+1,'ZC Curve'!$B$8:$B$107,'ZC Curve'!R$9:R$108,,0))^(1/12)-1</f>
        <v>0</v>
      </c>
      <c r="C329" s="502">
        <f>(1+_xlfn.XLOOKUP(INT(($A329-1)/12)+1,'ZC Curve'!$B$8:$B$107,'ZC Curve'!S$9:S$108,,0))^(1/12)-1</f>
        <v>0</v>
      </c>
      <c r="D329" s="502">
        <f>(1+_xlfn.XLOOKUP(INT(($A329-1)/12)+1,'ZC Curve'!$B$8:$B$107,'ZC Curve'!T$9:T$108,,0))^(1/12)-1</f>
        <v>0</v>
      </c>
      <c r="E329" s="773">
        <f t="shared" si="20"/>
        <v>1</v>
      </c>
      <c r="F329" s="773">
        <f t="shared" si="21"/>
        <v>1</v>
      </c>
      <c r="G329" s="774">
        <f t="shared" si="22"/>
        <v>1</v>
      </c>
      <c r="H329" s="517">
        <f>'Table 5 - Liability Cashflows'!AV335</f>
        <v>0</v>
      </c>
    </row>
    <row r="330" spans="1:8" x14ac:dyDescent="0.25">
      <c r="A330" s="43">
        <f t="shared" si="19"/>
        <v>321</v>
      </c>
      <c r="B330" s="502">
        <f>(1+_xlfn.XLOOKUP(INT(($A330-1)/12)+1,'ZC Curve'!$B$8:$B$107,'ZC Curve'!R$9:R$108,,0))^(1/12)-1</f>
        <v>0</v>
      </c>
      <c r="C330" s="502">
        <f>(1+_xlfn.XLOOKUP(INT(($A330-1)/12)+1,'ZC Curve'!$B$8:$B$107,'ZC Curve'!S$9:S$108,,0))^(1/12)-1</f>
        <v>0</v>
      </c>
      <c r="D330" s="502">
        <f>(1+_xlfn.XLOOKUP(INT(($A330-1)/12)+1,'ZC Curve'!$B$8:$B$107,'ZC Curve'!T$9:T$108,,0))^(1/12)-1</f>
        <v>0</v>
      </c>
      <c r="E330" s="773">
        <f t="shared" si="20"/>
        <v>1</v>
      </c>
      <c r="F330" s="773">
        <f t="shared" si="21"/>
        <v>1</v>
      </c>
      <c r="G330" s="774">
        <f t="shared" si="22"/>
        <v>1</v>
      </c>
      <c r="H330" s="517">
        <f>'Table 5 - Liability Cashflows'!AV336</f>
        <v>0</v>
      </c>
    </row>
    <row r="331" spans="1:8" x14ac:dyDescent="0.25">
      <c r="A331" s="43">
        <f t="shared" si="19"/>
        <v>322</v>
      </c>
      <c r="B331" s="502">
        <f>(1+_xlfn.XLOOKUP(INT(($A331-1)/12)+1,'ZC Curve'!$B$8:$B$107,'ZC Curve'!R$9:R$108,,0))^(1/12)-1</f>
        <v>0</v>
      </c>
      <c r="C331" s="502">
        <f>(1+_xlfn.XLOOKUP(INT(($A331-1)/12)+1,'ZC Curve'!$B$8:$B$107,'ZC Curve'!S$9:S$108,,0))^(1/12)-1</f>
        <v>0</v>
      </c>
      <c r="D331" s="502">
        <f>(1+_xlfn.XLOOKUP(INT(($A331-1)/12)+1,'ZC Curve'!$B$8:$B$107,'ZC Curve'!T$9:T$108,,0))^(1/12)-1</f>
        <v>0</v>
      </c>
      <c r="E331" s="773">
        <f t="shared" si="20"/>
        <v>1</v>
      </c>
      <c r="F331" s="773">
        <f t="shared" si="21"/>
        <v>1</v>
      </c>
      <c r="G331" s="774">
        <f t="shared" si="22"/>
        <v>1</v>
      </c>
      <c r="H331" s="517">
        <f>'Table 5 - Liability Cashflows'!AV337</f>
        <v>0</v>
      </c>
    </row>
    <row r="332" spans="1:8" x14ac:dyDescent="0.25">
      <c r="A332" s="43">
        <f t="shared" ref="A332:A395" si="23">A331+1</f>
        <v>323</v>
      </c>
      <c r="B332" s="502">
        <f>(1+_xlfn.XLOOKUP(INT(($A332-1)/12)+1,'ZC Curve'!$B$8:$B$107,'ZC Curve'!R$9:R$108,,0))^(1/12)-1</f>
        <v>0</v>
      </c>
      <c r="C332" s="502">
        <f>(1+_xlfn.XLOOKUP(INT(($A332-1)/12)+1,'ZC Curve'!$B$8:$B$107,'ZC Curve'!S$9:S$108,,0))^(1/12)-1</f>
        <v>0</v>
      </c>
      <c r="D332" s="502">
        <f>(1+_xlfn.XLOOKUP(INT(($A332-1)/12)+1,'ZC Curve'!$B$8:$B$107,'ZC Curve'!T$9:T$108,,0))^(1/12)-1</f>
        <v>0</v>
      </c>
      <c r="E332" s="773">
        <f t="shared" ref="E332:E395" si="24">E331/(1+B332)</f>
        <v>1</v>
      </c>
      <c r="F332" s="773">
        <f t="shared" ref="F332:F395" si="25">F331/(1+C332)</f>
        <v>1</v>
      </c>
      <c r="G332" s="774">
        <f t="shared" ref="G332:G395" si="26">G331/(1+D332)</f>
        <v>1</v>
      </c>
      <c r="H332" s="517">
        <f>'Table 5 - Liability Cashflows'!AV338</f>
        <v>0</v>
      </c>
    </row>
    <row r="333" spans="1:8" x14ac:dyDescent="0.25">
      <c r="A333" s="43">
        <f t="shared" si="23"/>
        <v>324</v>
      </c>
      <c r="B333" s="502">
        <f>(1+_xlfn.XLOOKUP(INT(($A333-1)/12)+1,'ZC Curve'!$B$8:$B$107,'ZC Curve'!R$9:R$108,,0))^(1/12)-1</f>
        <v>0</v>
      </c>
      <c r="C333" s="502">
        <f>(1+_xlfn.XLOOKUP(INT(($A333-1)/12)+1,'ZC Curve'!$B$8:$B$107,'ZC Curve'!S$9:S$108,,0))^(1/12)-1</f>
        <v>0</v>
      </c>
      <c r="D333" s="502">
        <f>(1+_xlfn.XLOOKUP(INT(($A333-1)/12)+1,'ZC Curve'!$B$8:$B$107,'ZC Curve'!T$9:T$108,,0))^(1/12)-1</f>
        <v>0</v>
      </c>
      <c r="E333" s="773">
        <f t="shared" si="24"/>
        <v>1</v>
      </c>
      <c r="F333" s="773">
        <f t="shared" si="25"/>
        <v>1</v>
      </c>
      <c r="G333" s="774">
        <f t="shared" si="26"/>
        <v>1</v>
      </c>
      <c r="H333" s="517">
        <f>'Table 5 - Liability Cashflows'!AV339</f>
        <v>0</v>
      </c>
    </row>
    <row r="334" spans="1:8" x14ac:dyDescent="0.25">
      <c r="A334" s="43">
        <f t="shared" si="23"/>
        <v>325</v>
      </c>
      <c r="B334" s="502">
        <f>(1+_xlfn.XLOOKUP(INT(($A334-1)/12)+1,'ZC Curve'!$B$8:$B$107,'ZC Curve'!R$9:R$108,,0))^(1/12)-1</f>
        <v>0</v>
      </c>
      <c r="C334" s="502">
        <f>(1+_xlfn.XLOOKUP(INT(($A334-1)/12)+1,'ZC Curve'!$B$8:$B$107,'ZC Curve'!S$9:S$108,,0))^(1/12)-1</f>
        <v>0</v>
      </c>
      <c r="D334" s="502">
        <f>(1+_xlfn.XLOOKUP(INT(($A334-1)/12)+1,'ZC Curve'!$B$8:$B$107,'ZC Curve'!T$9:T$108,,0))^(1/12)-1</f>
        <v>0</v>
      </c>
      <c r="E334" s="773">
        <f t="shared" si="24"/>
        <v>1</v>
      </c>
      <c r="F334" s="773">
        <f t="shared" si="25"/>
        <v>1</v>
      </c>
      <c r="G334" s="774">
        <f t="shared" si="26"/>
        <v>1</v>
      </c>
      <c r="H334" s="517">
        <f>'Table 5 - Liability Cashflows'!AV340</f>
        <v>0</v>
      </c>
    </row>
    <row r="335" spans="1:8" x14ac:dyDescent="0.25">
      <c r="A335" s="43">
        <f t="shared" si="23"/>
        <v>326</v>
      </c>
      <c r="B335" s="502">
        <f>(1+_xlfn.XLOOKUP(INT(($A335-1)/12)+1,'ZC Curve'!$B$8:$B$107,'ZC Curve'!R$9:R$108,,0))^(1/12)-1</f>
        <v>0</v>
      </c>
      <c r="C335" s="502">
        <f>(1+_xlfn.XLOOKUP(INT(($A335-1)/12)+1,'ZC Curve'!$B$8:$B$107,'ZC Curve'!S$9:S$108,,0))^(1/12)-1</f>
        <v>0</v>
      </c>
      <c r="D335" s="502">
        <f>(1+_xlfn.XLOOKUP(INT(($A335-1)/12)+1,'ZC Curve'!$B$8:$B$107,'ZC Curve'!T$9:T$108,,0))^(1/12)-1</f>
        <v>0</v>
      </c>
      <c r="E335" s="773">
        <f t="shared" si="24"/>
        <v>1</v>
      </c>
      <c r="F335" s="773">
        <f t="shared" si="25"/>
        <v>1</v>
      </c>
      <c r="G335" s="774">
        <f t="shared" si="26"/>
        <v>1</v>
      </c>
      <c r="H335" s="517">
        <f>'Table 5 - Liability Cashflows'!AV341</f>
        <v>0</v>
      </c>
    </row>
    <row r="336" spans="1:8" x14ac:dyDescent="0.25">
      <c r="A336" s="43">
        <f t="shared" si="23"/>
        <v>327</v>
      </c>
      <c r="B336" s="502">
        <f>(1+_xlfn.XLOOKUP(INT(($A336-1)/12)+1,'ZC Curve'!$B$8:$B$107,'ZC Curve'!R$9:R$108,,0))^(1/12)-1</f>
        <v>0</v>
      </c>
      <c r="C336" s="502">
        <f>(1+_xlfn.XLOOKUP(INT(($A336-1)/12)+1,'ZC Curve'!$B$8:$B$107,'ZC Curve'!S$9:S$108,,0))^(1/12)-1</f>
        <v>0</v>
      </c>
      <c r="D336" s="502">
        <f>(1+_xlfn.XLOOKUP(INT(($A336-1)/12)+1,'ZC Curve'!$B$8:$B$107,'ZC Curve'!T$9:T$108,,0))^(1/12)-1</f>
        <v>0</v>
      </c>
      <c r="E336" s="773">
        <f t="shared" si="24"/>
        <v>1</v>
      </c>
      <c r="F336" s="773">
        <f t="shared" si="25"/>
        <v>1</v>
      </c>
      <c r="G336" s="774">
        <f t="shared" si="26"/>
        <v>1</v>
      </c>
      <c r="H336" s="517">
        <f>'Table 5 - Liability Cashflows'!AV342</f>
        <v>0</v>
      </c>
    </row>
    <row r="337" spans="1:8" x14ac:dyDescent="0.25">
      <c r="A337" s="43">
        <f t="shared" si="23"/>
        <v>328</v>
      </c>
      <c r="B337" s="502">
        <f>(1+_xlfn.XLOOKUP(INT(($A337-1)/12)+1,'ZC Curve'!$B$8:$B$107,'ZC Curve'!R$9:R$108,,0))^(1/12)-1</f>
        <v>0</v>
      </c>
      <c r="C337" s="502">
        <f>(1+_xlfn.XLOOKUP(INT(($A337-1)/12)+1,'ZC Curve'!$B$8:$B$107,'ZC Curve'!S$9:S$108,,0))^(1/12)-1</f>
        <v>0</v>
      </c>
      <c r="D337" s="502">
        <f>(1+_xlfn.XLOOKUP(INT(($A337-1)/12)+1,'ZC Curve'!$B$8:$B$107,'ZC Curve'!T$9:T$108,,0))^(1/12)-1</f>
        <v>0</v>
      </c>
      <c r="E337" s="773">
        <f t="shared" si="24"/>
        <v>1</v>
      </c>
      <c r="F337" s="773">
        <f t="shared" si="25"/>
        <v>1</v>
      </c>
      <c r="G337" s="774">
        <f t="shared" si="26"/>
        <v>1</v>
      </c>
      <c r="H337" s="517">
        <f>'Table 5 - Liability Cashflows'!AV343</f>
        <v>0</v>
      </c>
    </row>
    <row r="338" spans="1:8" x14ac:dyDescent="0.25">
      <c r="A338" s="43">
        <f t="shared" si="23"/>
        <v>329</v>
      </c>
      <c r="B338" s="502">
        <f>(1+_xlfn.XLOOKUP(INT(($A338-1)/12)+1,'ZC Curve'!$B$8:$B$107,'ZC Curve'!R$9:R$108,,0))^(1/12)-1</f>
        <v>0</v>
      </c>
      <c r="C338" s="502">
        <f>(1+_xlfn.XLOOKUP(INT(($A338-1)/12)+1,'ZC Curve'!$B$8:$B$107,'ZC Curve'!S$9:S$108,,0))^(1/12)-1</f>
        <v>0</v>
      </c>
      <c r="D338" s="502">
        <f>(1+_xlfn.XLOOKUP(INT(($A338-1)/12)+1,'ZC Curve'!$B$8:$B$107,'ZC Curve'!T$9:T$108,,0))^(1/12)-1</f>
        <v>0</v>
      </c>
      <c r="E338" s="773">
        <f t="shared" si="24"/>
        <v>1</v>
      </c>
      <c r="F338" s="773">
        <f t="shared" si="25"/>
        <v>1</v>
      </c>
      <c r="G338" s="774">
        <f t="shared" si="26"/>
        <v>1</v>
      </c>
      <c r="H338" s="517">
        <f>'Table 5 - Liability Cashflows'!AV344</f>
        <v>0</v>
      </c>
    </row>
    <row r="339" spans="1:8" x14ac:dyDescent="0.25">
      <c r="A339" s="43">
        <f t="shared" si="23"/>
        <v>330</v>
      </c>
      <c r="B339" s="502">
        <f>(1+_xlfn.XLOOKUP(INT(($A339-1)/12)+1,'ZC Curve'!$B$8:$B$107,'ZC Curve'!R$9:R$108,,0))^(1/12)-1</f>
        <v>0</v>
      </c>
      <c r="C339" s="502">
        <f>(1+_xlfn.XLOOKUP(INT(($A339-1)/12)+1,'ZC Curve'!$B$8:$B$107,'ZC Curve'!S$9:S$108,,0))^(1/12)-1</f>
        <v>0</v>
      </c>
      <c r="D339" s="502">
        <f>(1+_xlfn.XLOOKUP(INT(($A339-1)/12)+1,'ZC Curve'!$B$8:$B$107,'ZC Curve'!T$9:T$108,,0))^(1/12)-1</f>
        <v>0</v>
      </c>
      <c r="E339" s="773">
        <f t="shared" si="24"/>
        <v>1</v>
      </c>
      <c r="F339" s="773">
        <f t="shared" si="25"/>
        <v>1</v>
      </c>
      <c r="G339" s="774">
        <f t="shared" si="26"/>
        <v>1</v>
      </c>
      <c r="H339" s="517">
        <f>'Table 5 - Liability Cashflows'!AV345</f>
        <v>0</v>
      </c>
    </row>
    <row r="340" spans="1:8" x14ac:dyDescent="0.25">
      <c r="A340" s="43">
        <f t="shared" si="23"/>
        <v>331</v>
      </c>
      <c r="B340" s="502">
        <f>(1+_xlfn.XLOOKUP(INT(($A340-1)/12)+1,'ZC Curve'!$B$8:$B$107,'ZC Curve'!R$9:R$108,,0))^(1/12)-1</f>
        <v>0</v>
      </c>
      <c r="C340" s="502">
        <f>(1+_xlfn.XLOOKUP(INT(($A340-1)/12)+1,'ZC Curve'!$B$8:$B$107,'ZC Curve'!S$9:S$108,,0))^(1/12)-1</f>
        <v>0</v>
      </c>
      <c r="D340" s="502">
        <f>(1+_xlfn.XLOOKUP(INT(($A340-1)/12)+1,'ZC Curve'!$B$8:$B$107,'ZC Curve'!T$9:T$108,,0))^(1/12)-1</f>
        <v>0</v>
      </c>
      <c r="E340" s="773">
        <f t="shared" si="24"/>
        <v>1</v>
      </c>
      <c r="F340" s="773">
        <f t="shared" si="25"/>
        <v>1</v>
      </c>
      <c r="G340" s="774">
        <f t="shared" si="26"/>
        <v>1</v>
      </c>
      <c r="H340" s="517">
        <f>'Table 5 - Liability Cashflows'!AV346</f>
        <v>0</v>
      </c>
    </row>
    <row r="341" spans="1:8" x14ac:dyDescent="0.25">
      <c r="A341" s="43">
        <f t="shared" si="23"/>
        <v>332</v>
      </c>
      <c r="B341" s="502">
        <f>(1+_xlfn.XLOOKUP(INT(($A341-1)/12)+1,'ZC Curve'!$B$8:$B$107,'ZC Curve'!R$9:R$108,,0))^(1/12)-1</f>
        <v>0</v>
      </c>
      <c r="C341" s="502">
        <f>(1+_xlfn.XLOOKUP(INT(($A341-1)/12)+1,'ZC Curve'!$B$8:$B$107,'ZC Curve'!S$9:S$108,,0))^(1/12)-1</f>
        <v>0</v>
      </c>
      <c r="D341" s="502">
        <f>(1+_xlfn.XLOOKUP(INT(($A341-1)/12)+1,'ZC Curve'!$B$8:$B$107,'ZC Curve'!T$9:T$108,,0))^(1/12)-1</f>
        <v>0</v>
      </c>
      <c r="E341" s="773">
        <f t="shared" si="24"/>
        <v>1</v>
      </c>
      <c r="F341" s="773">
        <f t="shared" si="25"/>
        <v>1</v>
      </c>
      <c r="G341" s="774">
        <f t="shared" si="26"/>
        <v>1</v>
      </c>
      <c r="H341" s="517">
        <f>'Table 5 - Liability Cashflows'!AV347</f>
        <v>0</v>
      </c>
    </row>
    <row r="342" spans="1:8" x14ac:dyDescent="0.25">
      <c r="A342" s="43">
        <f t="shared" si="23"/>
        <v>333</v>
      </c>
      <c r="B342" s="502">
        <f>(1+_xlfn.XLOOKUP(INT(($A342-1)/12)+1,'ZC Curve'!$B$8:$B$107,'ZC Curve'!R$9:R$108,,0))^(1/12)-1</f>
        <v>0</v>
      </c>
      <c r="C342" s="502">
        <f>(1+_xlfn.XLOOKUP(INT(($A342-1)/12)+1,'ZC Curve'!$B$8:$B$107,'ZC Curve'!S$9:S$108,,0))^(1/12)-1</f>
        <v>0</v>
      </c>
      <c r="D342" s="502">
        <f>(1+_xlfn.XLOOKUP(INT(($A342-1)/12)+1,'ZC Curve'!$B$8:$B$107,'ZC Curve'!T$9:T$108,,0))^(1/12)-1</f>
        <v>0</v>
      </c>
      <c r="E342" s="773">
        <f t="shared" si="24"/>
        <v>1</v>
      </c>
      <c r="F342" s="773">
        <f t="shared" si="25"/>
        <v>1</v>
      </c>
      <c r="G342" s="774">
        <f t="shared" si="26"/>
        <v>1</v>
      </c>
      <c r="H342" s="517">
        <f>'Table 5 - Liability Cashflows'!AV348</f>
        <v>0</v>
      </c>
    </row>
    <row r="343" spans="1:8" x14ac:dyDescent="0.25">
      <c r="A343" s="43">
        <f t="shared" si="23"/>
        <v>334</v>
      </c>
      <c r="B343" s="502">
        <f>(1+_xlfn.XLOOKUP(INT(($A343-1)/12)+1,'ZC Curve'!$B$8:$B$107,'ZC Curve'!R$9:R$108,,0))^(1/12)-1</f>
        <v>0</v>
      </c>
      <c r="C343" s="502">
        <f>(1+_xlfn.XLOOKUP(INT(($A343-1)/12)+1,'ZC Curve'!$B$8:$B$107,'ZC Curve'!S$9:S$108,,0))^(1/12)-1</f>
        <v>0</v>
      </c>
      <c r="D343" s="502">
        <f>(1+_xlfn.XLOOKUP(INT(($A343-1)/12)+1,'ZC Curve'!$B$8:$B$107,'ZC Curve'!T$9:T$108,,0))^(1/12)-1</f>
        <v>0</v>
      </c>
      <c r="E343" s="773">
        <f t="shared" si="24"/>
        <v>1</v>
      </c>
      <c r="F343" s="773">
        <f t="shared" si="25"/>
        <v>1</v>
      </c>
      <c r="G343" s="774">
        <f t="shared" si="26"/>
        <v>1</v>
      </c>
      <c r="H343" s="517">
        <f>'Table 5 - Liability Cashflows'!AV349</f>
        <v>0</v>
      </c>
    </row>
    <row r="344" spans="1:8" x14ac:dyDescent="0.25">
      <c r="A344" s="43">
        <f t="shared" si="23"/>
        <v>335</v>
      </c>
      <c r="B344" s="502">
        <f>(1+_xlfn.XLOOKUP(INT(($A344-1)/12)+1,'ZC Curve'!$B$8:$B$107,'ZC Curve'!R$9:R$108,,0))^(1/12)-1</f>
        <v>0</v>
      </c>
      <c r="C344" s="502">
        <f>(1+_xlfn.XLOOKUP(INT(($A344-1)/12)+1,'ZC Curve'!$B$8:$B$107,'ZC Curve'!S$9:S$108,,0))^(1/12)-1</f>
        <v>0</v>
      </c>
      <c r="D344" s="502">
        <f>(1+_xlfn.XLOOKUP(INT(($A344-1)/12)+1,'ZC Curve'!$B$8:$B$107,'ZC Curve'!T$9:T$108,,0))^(1/12)-1</f>
        <v>0</v>
      </c>
      <c r="E344" s="773">
        <f t="shared" si="24"/>
        <v>1</v>
      </c>
      <c r="F344" s="773">
        <f t="shared" si="25"/>
        <v>1</v>
      </c>
      <c r="G344" s="774">
        <f t="shared" si="26"/>
        <v>1</v>
      </c>
      <c r="H344" s="517">
        <f>'Table 5 - Liability Cashflows'!AV350</f>
        <v>0</v>
      </c>
    </row>
    <row r="345" spans="1:8" x14ac:dyDescent="0.25">
      <c r="A345" s="43">
        <f t="shared" si="23"/>
        <v>336</v>
      </c>
      <c r="B345" s="502">
        <f>(1+_xlfn.XLOOKUP(INT(($A345-1)/12)+1,'ZC Curve'!$B$8:$B$107,'ZC Curve'!R$9:R$108,,0))^(1/12)-1</f>
        <v>0</v>
      </c>
      <c r="C345" s="502">
        <f>(1+_xlfn.XLOOKUP(INT(($A345-1)/12)+1,'ZC Curve'!$B$8:$B$107,'ZC Curve'!S$9:S$108,,0))^(1/12)-1</f>
        <v>0</v>
      </c>
      <c r="D345" s="502">
        <f>(1+_xlfn.XLOOKUP(INT(($A345-1)/12)+1,'ZC Curve'!$B$8:$B$107,'ZC Curve'!T$9:T$108,,0))^(1/12)-1</f>
        <v>0</v>
      </c>
      <c r="E345" s="773">
        <f t="shared" si="24"/>
        <v>1</v>
      </c>
      <c r="F345" s="773">
        <f t="shared" si="25"/>
        <v>1</v>
      </c>
      <c r="G345" s="774">
        <f t="shared" si="26"/>
        <v>1</v>
      </c>
      <c r="H345" s="517">
        <f>'Table 5 - Liability Cashflows'!AV351</f>
        <v>0</v>
      </c>
    </row>
    <row r="346" spans="1:8" x14ac:dyDescent="0.25">
      <c r="A346" s="43">
        <f t="shared" si="23"/>
        <v>337</v>
      </c>
      <c r="B346" s="502">
        <f>(1+_xlfn.XLOOKUP(INT(($A346-1)/12)+1,'ZC Curve'!$B$8:$B$107,'ZC Curve'!R$9:R$108,,0))^(1/12)-1</f>
        <v>0</v>
      </c>
      <c r="C346" s="502">
        <f>(1+_xlfn.XLOOKUP(INT(($A346-1)/12)+1,'ZC Curve'!$B$8:$B$107,'ZC Curve'!S$9:S$108,,0))^(1/12)-1</f>
        <v>0</v>
      </c>
      <c r="D346" s="502">
        <f>(1+_xlfn.XLOOKUP(INT(($A346-1)/12)+1,'ZC Curve'!$B$8:$B$107,'ZC Curve'!T$9:T$108,,0))^(1/12)-1</f>
        <v>0</v>
      </c>
      <c r="E346" s="773">
        <f t="shared" si="24"/>
        <v>1</v>
      </c>
      <c r="F346" s="773">
        <f t="shared" si="25"/>
        <v>1</v>
      </c>
      <c r="G346" s="774">
        <f t="shared" si="26"/>
        <v>1</v>
      </c>
      <c r="H346" s="517">
        <f>'Table 5 - Liability Cashflows'!AV352</f>
        <v>0</v>
      </c>
    </row>
    <row r="347" spans="1:8" x14ac:dyDescent="0.25">
      <c r="A347" s="43">
        <f t="shared" si="23"/>
        <v>338</v>
      </c>
      <c r="B347" s="502">
        <f>(1+_xlfn.XLOOKUP(INT(($A347-1)/12)+1,'ZC Curve'!$B$8:$B$107,'ZC Curve'!R$9:R$108,,0))^(1/12)-1</f>
        <v>0</v>
      </c>
      <c r="C347" s="502">
        <f>(1+_xlfn.XLOOKUP(INT(($A347-1)/12)+1,'ZC Curve'!$B$8:$B$107,'ZC Curve'!S$9:S$108,,0))^(1/12)-1</f>
        <v>0</v>
      </c>
      <c r="D347" s="502">
        <f>(1+_xlfn.XLOOKUP(INT(($A347-1)/12)+1,'ZC Curve'!$B$8:$B$107,'ZC Curve'!T$9:T$108,,0))^(1/12)-1</f>
        <v>0</v>
      </c>
      <c r="E347" s="773">
        <f t="shared" si="24"/>
        <v>1</v>
      </c>
      <c r="F347" s="773">
        <f t="shared" si="25"/>
        <v>1</v>
      </c>
      <c r="G347" s="774">
        <f t="shared" si="26"/>
        <v>1</v>
      </c>
      <c r="H347" s="517">
        <f>'Table 5 - Liability Cashflows'!AV353</f>
        <v>0</v>
      </c>
    </row>
    <row r="348" spans="1:8" x14ac:dyDescent="0.25">
      <c r="A348" s="43">
        <f t="shared" si="23"/>
        <v>339</v>
      </c>
      <c r="B348" s="502">
        <f>(1+_xlfn.XLOOKUP(INT(($A348-1)/12)+1,'ZC Curve'!$B$8:$B$107,'ZC Curve'!R$9:R$108,,0))^(1/12)-1</f>
        <v>0</v>
      </c>
      <c r="C348" s="502">
        <f>(1+_xlfn.XLOOKUP(INT(($A348-1)/12)+1,'ZC Curve'!$B$8:$B$107,'ZC Curve'!S$9:S$108,,0))^(1/12)-1</f>
        <v>0</v>
      </c>
      <c r="D348" s="502">
        <f>(1+_xlfn.XLOOKUP(INT(($A348-1)/12)+1,'ZC Curve'!$B$8:$B$107,'ZC Curve'!T$9:T$108,,0))^(1/12)-1</f>
        <v>0</v>
      </c>
      <c r="E348" s="773">
        <f t="shared" si="24"/>
        <v>1</v>
      </c>
      <c r="F348" s="773">
        <f t="shared" si="25"/>
        <v>1</v>
      </c>
      <c r="G348" s="774">
        <f t="shared" si="26"/>
        <v>1</v>
      </c>
      <c r="H348" s="517">
        <f>'Table 5 - Liability Cashflows'!AV354</f>
        <v>0</v>
      </c>
    </row>
    <row r="349" spans="1:8" x14ac:dyDescent="0.25">
      <c r="A349" s="43">
        <f t="shared" si="23"/>
        <v>340</v>
      </c>
      <c r="B349" s="502">
        <f>(1+_xlfn.XLOOKUP(INT(($A349-1)/12)+1,'ZC Curve'!$B$8:$B$107,'ZC Curve'!R$9:R$108,,0))^(1/12)-1</f>
        <v>0</v>
      </c>
      <c r="C349" s="502">
        <f>(1+_xlfn.XLOOKUP(INT(($A349-1)/12)+1,'ZC Curve'!$B$8:$B$107,'ZC Curve'!S$9:S$108,,0))^(1/12)-1</f>
        <v>0</v>
      </c>
      <c r="D349" s="502">
        <f>(1+_xlfn.XLOOKUP(INT(($A349-1)/12)+1,'ZC Curve'!$B$8:$B$107,'ZC Curve'!T$9:T$108,,0))^(1/12)-1</f>
        <v>0</v>
      </c>
      <c r="E349" s="773">
        <f t="shared" si="24"/>
        <v>1</v>
      </c>
      <c r="F349" s="773">
        <f t="shared" si="25"/>
        <v>1</v>
      </c>
      <c r="G349" s="774">
        <f t="shared" si="26"/>
        <v>1</v>
      </c>
      <c r="H349" s="517">
        <f>'Table 5 - Liability Cashflows'!AV355</f>
        <v>0</v>
      </c>
    </row>
    <row r="350" spans="1:8" x14ac:dyDescent="0.25">
      <c r="A350" s="43">
        <f t="shared" si="23"/>
        <v>341</v>
      </c>
      <c r="B350" s="502">
        <f>(1+_xlfn.XLOOKUP(INT(($A350-1)/12)+1,'ZC Curve'!$B$8:$B$107,'ZC Curve'!R$9:R$108,,0))^(1/12)-1</f>
        <v>0</v>
      </c>
      <c r="C350" s="502">
        <f>(1+_xlfn.XLOOKUP(INT(($A350-1)/12)+1,'ZC Curve'!$B$8:$B$107,'ZC Curve'!S$9:S$108,,0))^(1/12)-1</f>
        <v>0</v>
      </c>
      <c r="D350" s="502">
        <f>(1+_xlfn.XLOOKUP(INT(($A350-1)/12)+1,'ZC Curve'!$B$8:$B$107,'ZC Curve'!T$9:T$108,,0))^(1/12)-1</f>
        <v>0</v>
      </c>
      <c r="E350" s="773">
        <f t="shared" si="24"/>
        <v>1</v>
      </c>
      <c r="F350" s="773">
        <f t="shared" si="25"/>
        <v>1</v>
      </c>
      <c r="G350" s="774">
        <f t="shared" si="26"/>
        <v>1</v>
      </c>
      <c r="H350" s="517">
        <f>'Table 5 - Liability Cashflows'!AV356</f>
        <v>0</v>
      </c>
    </row>
    <row r="351" spans="1:8" x14ac:dyDescent="0.25">
      <c r="A351" s="43">
        <f t="shared" si="23"/>
        <v>342</v>
      </c>
      <c r="B351" s="502">
        <f>(1+_xlfn.XLOOKUP(INT(($A351-1)/12)+1,'ZC Curve'!$B$8:$B$107,'ZC Curve'!R$9:R$108,,0))^(1/12)-1</f>
        <v>0</v>
      </c>
      <c r="C351" s="502">
        <f>(1+_xlfn.XLOOKUP(INT(($A351-1)/12)+1,'ZC Curve'!$B$8:$B$107,'ZC Curve'!S$9:S$108,,0))^(1/12)-1</f>
        <v>0</v>
      </c>
      <c r="D351" s="502">
        <f>(1+_xlfn.XLOOKUP(INT(($A351-1)/12)+1,'ZC Curve'!$B$8:$B$107,'ZC Curve'!T$9:T$108,,0))^(1/12)-1</f>
        <v>0</v>
      </c>
      <c r="E351" s="773">
        <f t="shared" si="24"/>
        <v>1</v>
      </c>
      <c r="F351" s="773">
        <f t="shared" si="25"/>
        <v>1</v>
      </c>
      <c r="G351" s="774">
        <f t="shared" si="26"/>
        <v>1</v>
      </c>
      <c r="H351" s="517">
        <f>'Table 5 - Liability Cashflows'!AV357</f>
        <v>0</v>
      </c>
    </row>
    <row r="352" spans="1:8" x14ac:dyDescent="0.25">
      <c r="A352" s="43">
        <f t="shared" si="23"/>
        <v>343</v>
      </c>
      <c r="B352" s="502">
        <f>(1+_xlfn.XLOOKUP(INT(($A352-1)/12)+1,'ZC Curve'!$B$8:$B$107,'ZC Curve'!R$9:R$108,,0))^(1/12)-1</f>
        <v>0</v>
      </c>
      <c r="C352" s="502">
        <f>(1+_xlfn.XLOOKUP(INT(($A352-1)/12)+1,'ZC Curve'!$B$8:$B$107,'ZC Curve'!S$9:S$108,,0))^(1/12)-1</f>
        <v>0</v>
      </c>
      <c r="D352" s="502">
        <f>(1+_xlfn.XLOOKUP(INT(($A352-1)/12)+1,'ZC Curve'!$B$8:$B$107,'ZC Curve'!T$9:T$108,,0))^(1/12)-1</f>
        <v>0</v>
      </c>
      <c r="E352" s="773">
        <f t="shared" si="24"/>
        <v>1</v>
      </c>
      <c r="F352" s="773">
        <f t="shared" si="25"/>
        <v>1</v>
      </c>
      <c r="G352" s="774">
        <f t="shared" si="26"/>
        <v>1</v>
      </c>
      <c r="H352" s="517">
        <f>'Table 5 - Liability Cashflows'!AV358</f>
        <v>0</v>
      </c>
    </row>
    <row r="353" spans="1:8" x14ac:dyDescent="0.25">
      <c r="A353" s="43">
        <f t="shared" si="23"/>
        <v>344</v>
      </c>
      <c r="B353" s="502">
        <f>(1+_xlfn.XLOOKUP(INT(($A353-1)/12)+1,'ZC Curve'!$B$8:$B$107,'ZC Curve'!R$9:R$108,,0))^(1/12)-1</f>
        <v>0</v>
      </c>
      <c r="C353" s="502">
        <f>(1+_xlfn.XLOOKUP(INT(($A353-1)/12)+1,'ZC Curve'!$B$8:$B$107,'ZC Curve'!S$9:S$108,,0))^(1/12)-1</f>
        <v>0</v>
      </c>
      <c r="D353" s="502">
        <f>(1+_xlfn.XLOOKUP(INT(($A353-1)/12)+1,'ZC Curve'!$B$8:$B$107,'ZC Curve'!T$9:T$108,,0))^(1/12)-1</f>
        <v>0</v>
      </c>
      <c r="E353" s="773">
        <f t="shared" si="24"/>
        <v>1</v>
      </c>
      <c r="F353" s="773">
        <f t="shared" si="25"/>
        <v>1</v>
      </c>
      <c r="G353" s="774">
        <f t="shared" si="26"/>
        <v>1</v>
      </c>
      <c r="H353" s="517">
        <f>'Table 5 - Liability Cashflows'!AV359</f>
        <v>0</v>
      </c>
    </row>
    <row r="354" spans="1:8" x14ac:dyDescent="0.25">
      <c r="A354" s="43">
        <f t="shared" si="23"/>
        <v>345</v>
      </c>
      <c r="B354" s="502">
        <f>(1+_xlfn.XLOOKUP(INT(($A354-1)/12)+1,'ZC Curve'!$B$8:$B$107,'ZC Curve'!R$9:R$108,,0))^(1/12)-1</f>
        <v>0</v>
      </c>
      <c r="C354" s="502">
        <f>(1+_xlfn.XLOOKUP(INT(($A354-1)/12)+1,'ZC Curve'!$B$8:$B$107,'ZC Curve'!S$9:S$108,,0))^(1/12)-1</f>
        <v>0</v>
      </c>
      <c r="D354" s="502">
        <f>(1+_xlfn.XLOOKUP(INT(($A354-1)/12)+1,'ZC Curve'!$B$8:$B$107,'ZC Curve'!T$9:T$108,,0))^(1/12)-1</f>
        <v>0</v>
      </c>
      <c r="E354" s="773">
        <f t="shared" si="24"/>
        <v>1</v>
      </c>
      <c r="F354" s="773">
        <f t="shared" si="25"/>
        <v>1</v>
      </c>
      <c r="G354" s="774">
        <f t="shared" si="26"/>
        <v>1</v>
      </c>
      <c r="H354" s="517">
        <f>'Table 5 - Liability Cashflows'!AV360</f>
        <v>0</v>
      </c>
    </row>
    <row r="355" spans="1:8" x14ac:dyDescent="0.25">
      <c r="A355" s="43">
        <f t="shared" si="23"/>
        <v>346</v>
      </c>
      <c r="B355" s="502">
        <f>(1+_xlfn.XLOOKUP(INT(($A355-1)/12)+1,'ZC Curve'!$B$8:$B$107,'ZC Curve'!R$9:R$108,,0))^(1/12)-1</f>
        <v>0</v>
      </c>
      <c r="C355" s="502">
        <f>(1+_xlfn.XLOOKUP(INT(($A355-1)/12)+1,'ZC Curve'!$B$8:$B$107,'ZC Curve'!S$9:S$108,,0))^(1/12)-1</f>
        <v>0</v>
      </c>
      <c r="D355" s="502">
        <f>(1+_xlfn.XLOOKUP(INT(($A355-1)/12)+1,'ZC Curve'!$B$8:$B$107,'ZC Curve'!T$9:T$108,,0))^(1/12)-1</f>
        <v>0</v>
      </c>
      <c r="E355" s="773">
        <f t="shared" si="24"/>
        <v>1</v>
      </c>
      <c r="F355" s="773">
        <f t="shared" si="25"/>
        <v>1</v>
      </c>
      <c r="G355" s="774">
        <f t="shared" si="26"/>
        <v>1</v>
      </c>
      <c r="H355" s="517">
        <f>'Table 5 - Liability Cashflows'!AV361</f>
        <v>0</v>
      </c>
    </row>
    <row r="356" spans="1:8" x14ac:dyDescent="0.25">
      <c r="A356" s="43">
        <f t="shared" si="23"/>
        <v>347</v>
      </c>
      <c r="B356" s="502">
        <f>(1+_xlfn.XLOOKUP(INT(($A356-1)/12)+1,'ZC Curve'!$B$8:$B$107,'ZC Curve'!R$9:R$108,,0))^(1/12)-1</f>
        <v>0</v>
      </c>
      <c r="C356" s="502">
        <f>(1+_xlfn.XLOOKUP(INT(($A356-1)/12)+1,'ZC Curve'!$B$8:$B$107,'ZC Curve'!S$9:S$108,,0))^(1/12)-1</f>
        <v>0</v>
      </c>
      <c r="D356" s="502">
        <f>(1+_xlfn.XLOOKUP(INT(($A356-1)/12)+1,'ZC Curve'!$B$8:$B$107,'ZC Curve'!T$9:T$108,,0))^(1/12)-1</f>
        <v>0</v>
      </c>
      <c r="E356" s="773">
        <f t="shared" si="24"/>
        <v>1</v>
      </c>
      <c r="F356" s="773">
        <f t="shared" si="25"/>
        <v>1</v>
      </c>
      <c r="G356" s="774">
        <f t="shared" si="26"/>
        <v>1</v>
      </c>
      <c r="H356" s="517">
        <f>'Table 5 - Liability Cashflows'!AV362</f>
        <v>0</v>
      </c>
    </row>
    <row r="357" spans="1:8" x14ac:dyDescent="0.25">
      <c r="A357" s="43">
        <f t="shared" si="23"/>
        <v>348</v>
      </c>
      <c r="B357" s="502">
        <f>(1+_xlfn.XLOOKUP(INT(($A357-1)/12)+1,'ZC Curve'!$B$8:$B$107,'ZC Curve'!R$9:R$108,,0))^(1/12)-1</f>
        <v>0</v>
      </c>
      <c r="C357" s="502">
        <f>(1+_xlfn.XLOOKUP(INT(($A357-1)/12)+1,'ZC Curve'!$B$8:$B$107,'ZC Curve'!S$9:S$108,,0))^(1/12)-1</f>
        <v>0</v>
      </c>
      <c r="D357" s="502">
        <f>(1+_xlfn.XLOOKUP(INT(($A357-1)/12)+1,'ZC Curve'!$B$8:$B$107,'ZC Curve'!T$9:T$108,,0))^(1/12)-1</f>
        <v>0</v>
      </c>
      <c r="E357" s="773">
        <f t="shared" si="24"/>
        <v>1</v>
      </c>
      <c r="F357" s="773">
        <f t="shared" si="25"/>
        <v>1</v>
      </c>
      <c r="G357" s="774">
        <f t="shared" si="26"/>
        <v>1</v>
      </c>
      <c r="H357" s="517">
        <f>'Table 5 - Liability Cashflows'!AV363</f>
        <v>0</v>
      </c>
    </row>
    <row r="358" spans="1:8" x14ac:dyDescent="0.25">
      <c r="A358" s="43">
        <f t="shared" si="23"/>
        <v>349</v>
      </c>
      <c r="B358" s="502">
        <f>(1+_xlfn.XLOOKUP(INT(($A358-1)/12)+1,'ZC Curve'!$B$8:$B$107,'ZC Curve'!R$9:R$108,,0))^(1/12)-1</f>
        <v>0</v>
      </c>
      <c r="C358" s="502">
        <f>(1+_xlfn.XLOOKUP(INT(($A358-1)/12)+1,'ZC Curve'!$B$8:$B$107,'ZC Curve'!S$9:S$108,,0))^(1/12)-1</f>
        <v>0</v>
      </c>
      <c r="D358" s="502">
        <f>(1+_xlfn.XLOOKUP(INT(($A358-1)/12)+1,'ZC Curve'!$B$8:$B$107,'ZC Curve'!T$9:T$108,,0))^(1/12)-1</f>
        <v>0</v>
      </c>
      <c r="E358" s="773">
        <f t="shared" si="24"/>
        <v>1</v>
      </c>
      <c r="F358" s="773">
        <f t="shared" si="25"/>
        <v>1</v>
      </c>
      <c r="G358" s="774">
        <f t="shared" si="26"/>
        <v>1</v>
      </c>
      <c r="H358" s="517">
        <f>'Table 5 - Liability Cashflows'!AV364</f>
        <v>0</v>
      </c>
    </row>
    <row r="359" spans="1:8" x14ac:dyDescent="0.25">
      <c r="A359" s="43">
        <f t="shared" si="23"/>
        <v>350</v>
      </c>
      <c r="B359" s="502">
        <f>(1+_xlfn.XLOOKUP(INT(($A359-1)/12)+1,'ZC Curve'!$B$8:$B$107,'ZC Curve'!R$9:R$108,,0))^(1/12)-1</f>
        <v>0</v>
      </c>
      <c r="C359" s="502">
        <f>(1+_xlfn.XLOOKUP(INT(($A359-1)/12)+1,'ZC Curve'!$B$8:$B$107,'ZC Curve'!S$9:S$108,,0))^(1/12)-1</f>
        <v>0</v>
      </c>
      <c r="D359" s="502">
        <f>(1+_xlfn.XLOOKUP(INT(($A359-1)/12)+1,'ZC Curve'!$B$8:$B$107,'ZC Curve'!T$9:T$108,,0))^(1/12)-1</f>
        <v>0</v>
      </c>
      <c r="E359" s="773">
        <f t="shared" si="24"/>
        <v>1</v>
      </c>
      <c r="F359" s="773">
        <f t="shared" si="25"/>
        <v>1</v>
      </c>
      <c r="G359" s="774">
        <f t="shared" si="26"/>
        <v>1</v>
      </c>
      <c r="H359" s="517">
        <f>'Table 5 - Liability Cashflows'!AV365</f>
        <v>0</v>
      </c>
    </row>
    <row r="360" spans="1:8" x14ac:dyDescent="0.25">
      <c r="A360" s="43">
        <f t="shared" si="23"/>
        <v>351</v>
      </c>
      <c r="B360" s="502">
        <f>(1+_xlfn.XLOOKUP(INT(($A360-1)/12)+1,'ZC Curve'!$B$8:$B$107,'ZC Curve'!R$9:R$108,,0))^(1/12)-1</f>
        <v>0</v>
      </c>
      <c r="C360" s="502">
        <f>(1+_xlfn.XLOOKUP(INT(($A360-1)/12)+1,'ZC Curve'!$B$8:$B$107,'ZC Curve'!S$9:S$108,,0))^(1/12)-1</f>
        <v>0</v>
      </c>
      <c r="D360" s="502">
        <f>(1+_xlfn.XLOOKUP(INT(($A360-1)/12)+1,'ZC Curve'!$B$8:$B$107,'ZC Curve'!T$9:T$108,,0))^(1/12)-1</f>
        <v>0</v>
      </c>
      <c r="E360" s="773">
        <f t="shared" si="24"/>
        <v>1</v>
      </c>
      <c r="F360" s="773">
        <f t="shared" si="25"/>
        <v>1</v>
      </c>
      <c r="G360" s="774">
        <f t="shared" si="26"/>
        <v>1</v>
      </c>
      <c r="H360" s="517">
        <f>'Table 5 - Liability Cashflows'!AV366</f>
        <v>0</v>
      </c>
    </row>
    <row r="361" spans="1:8" x14ac:dyDescent="0.25">
      <c r="A361" s="43">
        <f t="shared" si="23"/>
        <v>352</v>
      </c>
      <c r="B361" s="502">
        <f>(1+_xlfn.XLOOKUP(INT(($A361-1)/12)+1,'ZC Curve'!$B$8:$B$107,'ZC Curve'!R$9:R$108,,0))^(1/12)-1</f>
        <v>0</v>
      </c>
      <c r="C361" s="502">
        <f>(1+_xlfn.XLOOKUP(INT(($A361-1)/12)+1,'ZC Curve'!$B$8:$B$107,'ZC Curve'!S$9:S$108,,0))^(1/12)-1</f>
        <v>0</v>
      </c>
      <c r="D361" s="502">
        <f>(1+_xlfn.XLOOKUP(INT(($A361-1)/12)+1,'ZC Curve'!$B$8:$B$107,'ZC Curve'!T$9:T$108,,0))^(1/12)-1</f>
        <v>0</v>
      </c>
      <c r="E361" s="773">
        <f t="shared" si="24"/>
        <v>1</v>
      </c>
      <c r="F361" s="773">
        <f t="shared" si="25"/>
        <v>1</v>
      </c>
      <c r="G361" s="774">
        <f t="shared" si="26"/>
        <v>1</v>
      </c>
      <c r="H361" s="517">
        <f>'Table 5 - Liability Cashflows'!AV367</f>
        <v>0</v>
      </c>
    </row>
    <row r="362" spans="1:8" x14ac:dyDescent="0.25">
      <c r="A362" s="43">
        <f t="shared" si="23"/>
        <v>353</v>
      </c>
      <c r="B362" s="502">
        <f>(1+_xlfn.XLOOKUP(INT(($A362-1)/12)+1,'ZC Curve'!$B$8:$B$107,'ZC Curve'!R$9:R$108,,0))^(1/12)-1</f>
        <v>0</v>
      </c>
      <c r="C362" s="502">
        <f>(1+_xlfn.XLOOKUP(INT(($A362-1)/12)+1,'ZC Curve'!$B$8:$B$107,'ZC Curve'!S$9:S$108,,0))^(1/12)-1</f>
        <v>0</v>
      </c>
      <c r="D362" s="502">
        <f>(1+_xlfn.XLOOKUP(INT(($A362-1)/12)+1,'ZC Curve'!$B$8:$B$107,'ZC Curve'!T$9:T$108,,0))^(1/12)-1</f>
        <v>0</v>
      </c>
      <c r="E362" s="773">
        <f t="shared" si="24"/>
        <v>1</v>
      </c>
      <c r="F362" s="773">
        <f t="shared" si="25"/>
        <v>1</v>
      </c>
      <c r="G362" s="774">
        <f t="shared" si="26"/>
        <v>1</v>
      </c>
      <c r="H362" s="517">
        <f>'Table 5 - Liability Cashflows'!AV368</f>
        <v>0</v>
      </c>
    </row>
    <row r="363" spans="1:8" x14ac:dyDescent="0.25">
      <c r="A363" s="43">
        <f t="shared" si="23"/>
        <v>354</v>
      </c>
      <c r="B363" s="502">
        <f>(1+_xlfn.XLOOKUP(INT(($A363-1)/12)+1,'ZC Curve'!$B$8:$B$107,'ZC Curve'!R$9:R$108,,0))^(1/12)-1</f>
        <v>0</v>
      </c>
      <c r="C363" s="502">
        <f>(1+_xlfn.XLOOKUP(INT(($A363-1)/12)+1,'ZC Curve'!$B$8:$B$107,'ZC Curve'!S$9:S$108,,0))^(1/12)-1</f>
        <v>0</v>
      </c>
      <c r="D363" s="502">
        <f>(1+_xlfn.XLOOKUP(INT(($A363-1)/12)+1,'ZC Curve'!$B$8:$B$107,'ZC Curve'!T$9:T$108,,0))^(1/12)-1</f>
        <v>0</v>
      </c>
      <c r="E363" s="773">
        <f t="shared" si="24"/>
        <v>1</v>
      </c>
      <c r="F363" s="773">
        <f t="shared" si="25"/>
        <v>1</v>
      </c>
      <c r="G363" s="774">
        <f t="shared" si="26"/>
        <v>1</v>
      </c>
      <c r="H363" s="517">
        <f>'Table 5 - Liability Cashflows'!AV369</f>
        <v>0</v>
      </c>
    </row>
    <row r="364" spans="1:8" x14ac:dyDescent="0.25">
      <c r="A364" s="43">
        <f t="shared" si="23"/>
        <v>355</v>
      </c>
      <c r="B364" s="502">
        <f>(1+_xlfn.XLOOKUP(INT(($A364-1)/12)+1,'ZC Curve'!$B$8:$B$107,'ZC Curve'!R$9:R$108,,0))^(1/12)-1</f>
        <v>0</v>
      </c>
      <c r="C364" s="502">
        <f>(1+_xlfn.XLOOKUP(INT(($A364-1)/12)+1,'ZC Curve'!$B$8:$B$107,'ZC Curve'!S$9:S$108,,0))^(1/12)-1</f>
        <v>0</v>
      </c>
      <c r="D364" s="502">
        <f>(1+_xlfn.XLOOKUP(INT(($A364-1)/12)+1,'ZC Curve'!$B$8:$B$107,'ZC Curve'!T$9:T$108,,0))^(1/12)-1</f>
        <v>0</v>
      </c>
      <c r="E364" s="773">
        <f t="shared" si="24"/>
        <v>1</v>
      </c>
      <c r="F364" s="773">
        <f t="shared" si="25"/>
        <v>1</v>
      </c>
      <c r="G364" s="774">
        <f t="shared" si="26"/>
        <v>1</v>
      </c>
      <c r="H364" s="517">
        <f>'Table 5 - Liability Cashflows'!AV370</f>
        <v>0</v>
      </c>
    </row>
    <row r="365" spans="1:8" x14ac:dyDescent="0.25">
      <c r="A365" s="43">
        <f t="shared" si="23"/>
        <v>356</v>
      </c>
      <c r="B365" s="502">
        <f>(1+_xlfn.XLOOKUP(INT(($A365-1)/12)+1,'ZC Curve'!$B$8:$B$107,'ZC Curve'!R$9:R$108,,0))^(1/12)-1</f>
        <v>0</v>
      </c>
      <c r="C365" s="502">
        <f>(1+_xlfn.XLOOKUP(INT(($A365-1)/12)+1,'ZC Curve'!$B$8:$B$107,'ZC Curve'!S$9:S$108,,0))^(1/12)-1</f>
        <v>0</v>
      </c>
      <c r="D365" s="502">
        <f>(1+_xlfn.XLOOKUP(INT(($A365-1)/12)+1,'ZC Curve'!$B$8:$B$107,'ZC Curve'!T$9:T$108,,0))^(1/12)-1</f>
        <v>0</v>
      </c>
      <c r="E365" s="773">
        <f t="shared" si="24"/>
        <v>1</v>
      </c>
      <c r="F365" s="773">
        <f t="shared" si="25"/>
        <v>1</v>
      </c>
      <c r="G365" s="774">
        <f t="shared" si="26"/>
        <v>1</v>
      </c>
      <c r="H365" s="517">
        <f>'Table 5 - Liability Cashflows'!AV371</f>
        <v>0</v>
      </c>
    </row>
    <row r="366" spans="1:8" x14ac:dyDescent="0.25">
      <c r="A366" s="43">
        <f t="shared" si="23"/>
        <v>357</v>
      </c>
      <c r="B366" s="502">
        <f>(1+_xlfn.XLOOKUP(INT(($A366-1)/12)+1,'ZC Curve'!$B$8:$B$107,'ZC Curve'!R$9:R$108,,0))^(1/12)-1</f>
        <v>0</v>
      </c>
      <c r="C366" s="502">
        <f>(1+_xlfn.XLOOKUP(INT(($A366-1)/12)+1,'ZC Curve'!$B$8:$B$107,'ZC Curve'!S$9:S$108,,0))^(1/12)-1</f>
        <v>0</v>
      </c>
      <c r="D366" s="502">
        <f>(1+_xlfn.XLOOKUP(INT(($A366-1)/12)+1,'ZC Curve'!$B$8:$B$107,'ZC Curve'!T$9:T$108,,0))^(1/12)-1</f>
        <v>0</v>
      </c>
      <c r="E366" s="773">
        <f t="shared" si="24"/>
        <v>1</v>
      </c>
      <c r="F366" s="773">
        <f t="shared" si="25"/>
        <v>1</v>
      </c>
      <c r="G366" s="774">
        <f t="shared" si="26"/>
        <v>1</v>
      </c>
      <c r="H366" s="517">
        <f>'Table 5 - Liability Cashflows'!AV372</f>
        <v>0</v>
      </c>
    </row>
    <row r="367" spans="1:8" x14ac:dyDescent="0.25">
      <c r="A367" s="43">
        <f t="shared" si="23"/>
        <v>358</v>
      </c>
      <c r="B367" s="502">
        <f>(1+_xlfn.XLOOKUP(INT(($A367-1)/12)+1,'ZC Curve'!$B$8:$B$107,'ZC Curve'!R$9:R$108,,0))^(1/12)-1</f>
        <v>0</v>
      </c>
      <c r="C367" s="502">
        <f>(1+_xlfn.XLOOKUP(INT(($A367-1)/12)+1,'ZC Curve'!$B$8:$B$107,'ZC Curve'!S$9:S$108,,0))^(1/12)-1</f>
        <v>0</v>
      </c>
      <c r="D367" s="502">
        <f>(1+_xlfn.XLOOKUP(INT(($A367-1)/12)+1,'ZC Curve'!$B$8:$B$107,'ZC Curve'!T$9:T$108,,0))^(1/12)-1</f>
        <v>0</v>
      </c>
      <c r="E367" s="773">
        <f t="shared" si="24"/>
        <v>1</v>
      </c>
      <c r="F367" s="773">
        <f t="shared" si="25"/>
        <v>1</v>
      </c>
      <c r="G367" s="774">
        <f t="shared" si="26"/>
        <v>1</v>
      </c>
      <c r="H367" s="517">
        <f>'Table 5 - Liability Cashflows'!AV373</f>
        <v>0</v>
      </c>
    </row>
    <row r="368" spans="1:8" x14ac:dyDescent="0.25">
      <c r="A368" s="43">
        <f t="shared" si="23"/>
        <v>359</v>
      </c>
      <c r="B368" s="502">
        <f>(1+_xlfn.XLOOKUP(INT(($A368-1)/12)+1,'ZC Curve'!$B$8:$B$107,'ZC Curve'!R$9:R$108,,0))^(1/12)-1</f>
        <v>0</v>
      </c>
      <c r="C368" s="502">
        <f>(1+_xlfn.XLOOKUP(INT(($A368-1)/12)+1,'ZC Curve'!$B$8:$B$107,'ZC Curve'!S$9:S$108,,0))^(1/12)-1</f>
        <v>0</v>
      </c>
      <c r="D368" s="502">
        <f>(1+_xlfn.XLOOKUP(INT(($A368-1)/12)+1,'ZC Curve'!$B$8:$B$107,'ZC Curve'!T$9:T$108,,0))^(1/12)-1</f>
        <v>0</v>
      </c>
      <c r="E368" s="773">
        <f t="shared" si="24"/>
        <v>1</v>
      </c>
      <c r="F368" s="773">
        <f t="shared" si="25"/>
        <v>1</v>
      </c>
      <c r="G368" s="774">
        <f t="shared" si="26"/>
        <v>1</v>
      </c>
      <c r="H368" s="517">
        <f>'Table 5 - Liability Cashflows'!AV374</f>
        <v>0</v>
      </c>
    </row>
    <row r="369" spans="1:8" x14ac:dyDescent="0.25">
      <c r="A369" s="43">
        <f t="shared" si="23"/>
        <v>360</v>
      </c>
      <c r="B369" s="502">
        <f>(1+_xlfn.XLOOKUP(INT(($A369-1)/12)+1,'ZC Curve'!$B$8:$B$107,'ZC Curve'!R$9:R$108,,0))^(1/12)-1</f>
        <v>0</v>
      </c>
      <c r="C369" s="502">
        <f>(1+_xlfn.XLOOKUP(INT(($A369-1)/12)+1,'ZC Curve'!$B$8:$B$107,'ZC Curve'!S$9:S$108,,0))^(1/12)-1</f>
        <v>0</v>
      </c>
      <c r="D369" s="502">
        <f>(1+_xlfn.XLOOKUP(INT(($A369-1)/12)+1,'ZC Curve'!$B$8:$B$107,'ZC Curve'!T$9:T$108,,0))^(1/12)-1</f>
        <v>0</v>
      </c>
      <c r="E369" s="773">
        <f t="shared" si="24"/>
        <v>1</v>
      </c>
      <c r="F369" s="773">
        <f t="shared" si="25"/>
        <v>1</v>
      </c>
      <c r="G369" s="774">
        <f t="shared" si="26"/>
        <v>1</v>
      </c>
      <c r="H369" s="517">
        <f>'Table 5 - Liability Cashflows'!AV375</f>
        <v>0</v>
      </c>
    </row>
    <row r="370" spans="1:8" x14ac:dyDescent="0.25">
      <c r="A370" s="43">
        <f t="shared" si="23"/>
        <v>361</v>
      </c>
      <c r="B370" s="502">
        <f>(1+_xlfn.XLOOKUP(INT(($A370-1)/12)+1,'ZC Curve'!$B$8:$B$107,'ZC Curve'!R$9:R$108,,0))^(1/12)-1</f>
        <v>0</v>
      </c>
      <c r="C370" s="502">
        <f>(1+_xlfn.XLOOKUP(INT(($A370-1)/12)+1,'ZC Curve'!$B$8:$B$107,'ZC Curve'!S$9:S$108,,0))^(1/12)-1</f>
        <v>0</v>
      </c>
      <c r="D370" s="502">
        <f>(1+_xlfn.XLOOKUP(INT(($A370-1)/12)+1,'ZC Curve'!$B$8:$B$107,'ZC Curve'!T$9:T$108,,0))^(1/12)-1</f>
        <v>0</v>
      </c>
      <c r="E370" s="773">
        <f t="shared" si="24"/>
        <v>1</v>
      </c>
      <c r="F370" s="773">
        <f t="shared" si="25"/>
        <v>1</v>
      </c>
      <c r="G370" s="774">
        <f t="shared" si="26"/>
        <v>1</v>
      </c>
      <c r="H370" s="517">
        <f>'Table 5 - Liability Cashflows'!AV376</f>
        <v>0</v>
      </c>
    </row>
    <row r="371" spans="1:8" x14ac:dyDescent="0.25">
      <c r="A371" s="43">
        <f t="shared" si="23"/>
        <v>362</v>
      </c>
      <c r="B371" s="502">
        <f>(1+_xlfn.XLOOKUP(INT(($A371-1)/12)+1,'ZC Curve'!$B$8:$B$107,'ZC Curve'!R$9:R$108,,0))^(1/12)-1</f>
        <v>0</v>
      </c>
      <c r="C371" s="502">
        <f>(1+_xlfn.XLOOKUP(INT(($A371-1)/12)+1,'ZC Curve'!$B$8:$B$107,'ZC Curve'!S$9:S$108,,0))^(1/12)-1</f>
        <v>0</v>
      </c>
      <c r="D371" s="502">
        <f>(1+_xlfn.XLOOKUP(INT(($A371-1)/12)+1,'ZC Curve'!$B$8:$B$107,'ZC Curve'!T$9:T$108,,0))^(1/12)-1</f>
        <v>0</v>
      </c>
      <c r="E371" s="773">
        <f t="shared" si="24"/>
        <v>1</v>
      </c>
      <c r="F371" s="773">
        <f t="shared" si="25"/>
        <v>1</v>
      </c>
      <c r="G371" s="774">
        <f t="shared" si="26"/>
        <v>1</v>
      </c>
      <c r="H371" s="517">
        <f>'Table 5 - Liability Cashflows'!AV377</f>
        <v>0</v>
      </c>
    </row>
    <row r="372" spans="1:8" x14ac:dyDescent="0.25">
      <c r="A372" s="43">
        <f t="shared" si="23"/>
        <v>363</v>
      </c>
      <c r="B372" s="502">
        <f>(1+_xlfn.XLOOKUP(INT(($A372-1)/12)+1,'ZC Curve'!$B$8:$B$107,'ZC Curve'!R$9:R$108,,0))^(1/12)-1</f>
        <v>0</v>
      </c>
      <c r="C372" s="502">
        <f>(1+_xlfn.XLOOKUP(INT(($A372-1)/12)+1,'ZC Curve'!$B$8:$B$107,'ZC Curve'!S$9:S$108,,0))^(1/12)-1</f>
        <v>0</v>
      </c>
      <c r="D372" s="502">
        <f>(1+_xlfn.XLOOKUP(INT(($A372-1)/12)+1,'ZC Curve'!$B$8:$B$107,'ZC Curve'!T$9:T$108,,0))^(1/12)-1</f>
        <v>0</v>
      </c>
      <c r="E372" s="773">
        <f t="shared" si="24"/>
        <v>1</v>
      </c>
      <c r="F372" s="773">
        <f t="shared" si="25"/>
        <v>1</v>
      </c>
      <c r="G372" s="774">
        <f t="shared" si="26"/>
        <v>1</v>
      </c>
      <c r="H372" s="517">
        <f>'Table 5 - Liability Cashflows'!AV378</f>
        <v>0</v>
      </c>
    </row>
    <row r="373" spans="1:8" x14ac:dyDescent="0.25">
      <c r="A373" s="43">
        <f t="shared" si="23"/>
        <v>364</v>
      </c>
      <c r="B373" s="502">
        <f>(1+_xlfn.XLOOKUP(INT(($A373-1)/12)+1,'ZC Curve'!$B$8:$B$107,'ZC Curve'!R$9:R$108,,0))^(1/12)-1</f>
        <v>0</v>
      </c>
      <c r="C373" s="502">
        <f>(1+_xlfn.XLOOKUP(INT(($A373-1)/12)+1,'ZC Curve'!$B$8:$B$107,'ZC Curve'!S$9:S$108,,0))^(1/12)-1</f>
        <v>0</v>
      </c>
      <c r="D373" s="502">
        <f>(1+_xlfn.XLOOKUP(INT(($A373-1)/12)+1,'ZC Curve'!$B$8:$B$107,'ZC Curve'!T$9:T$108,,0))^(1/12)-1</f>
        <v>0</v>
      </c>
      <c r="E373" s="773">
        <f t="shared" si="24"/>
        <v>1</v>
      </c>
      <c r="F373" s="773">
        <f t="shared" si="25"/>
        <v>1</v>
      </c>
      <c r="G373" s="774">
        <f t="shared" si="26"/>
        <v>1</v>
      </c>
      <c r="H373" s="517">
        <f>'Table 5 - Liability Cashflows'!AV379</f>
        <v>0</v>
      </c>
    </row>
    <row r="374" spans="1:8" x14ac:dyDescent="0.25">
      <c r="A374" s="43">
        <f t="shared" si="23"/>
        <v>365</v>
      </c>
      <c r="B374" s="502">
        <f>(1+_xlfn.XLOOKUP(INT(($A374-1)/12)+1,'ZC Curve'!$B$8:$B$107,'ZC Curve'!R$9:R$108,,0))^(1/12)-1</f>
        <v>0</v>
      </c>
      <c r="C374" s="502">
        <f>(1+_xlfn.XLOOKUP(INT(($A374-1)/12)+1,'ZC Curve'!$B$8:$B$107,'ZC Curve'!S$9:S$108,,0))^(1/12)-1</f>
        <v>0</v>
      </c>
      <c r="D374" s="502">
        <f>(1+_xlfn.XLOOKUP(INT(($A374-1)/12)+1,'ZC Curve'!$B$8:$B$107,'ZC Curve'!T$9:T$108,,0))^(1/12)-1</f>
        <v>0</v>
      </c>
      <c r="E374" s="773">
        <f t="shared" si="24"/>
        <v>1</v>
      </c>
      <c r="F374" s="773">
        <f t="shared" si="25"/>
        <v>1</v>
      </c>
      <c r="G374" s="774">
        <f t="shared" si="26"/>
        <v>1</v>
      </c>
      <c r="H374" s="517">
        <f>'Table 5 - Liability Cashflows'!AV380</f>
        <v>0</v>
      </c>
    </row>
    <row r="375" spans="1:8" x14ac:dyDescent="0.25">
      <c r="A375" s="43">
        <f t="shared" si="23"/>
        <v>366</v>
      </c>
      <c r="B375" s="502">
        <f>(1+_xlfn.XLOOKUP(INT(($A375-1)/12)+1,'ZC Curve'!$B$8:$B$107,'ZC Curve'!R$9:R$108,,0))^(1/12)-1</f>
        <v>0</v>
      </c>
      <c r="C375" s="502">
        <f>(1+_xlfn.XLOOKUP(INT(($A375-1)/12)+1,'ZC Curve'!$B$8:$B$107,'ZC Curve'!S$9:S$108,,0))^(1/12)-1</f>
        <v>0</v>
      </c>
      <c r="D375" s="502">
        <f>(1+_xlfn.XLOOKUP(INT(($A375-1)/12)+1,'ZC Curve'!$B$8:$B$107,'ZC Curve'!T$9:T$108,,0))^(1/12)-1</f>
        <v>0</v>
      </c>
      <c r="E375" s="773">
        <f t="shared" si="24"/>
        <v>1</v>
      </c>
      <c r="F375" s="773">
        <f t="shared" si="25"/>
        <v>1</v>
      </c>
      <c r="G375" s="774">
        <f t="shared" si="26"/>
        <v>1</v>
      </c>
      <c r="H375" s="517">
        <f>'Table 5 - Liability Cashflows'!AV381</f>
        <v>0</v>
      </c>
    </row>
    <row r="376" spans="1:8" x14ac:dyDescent="0.25">
      <c r="A376" s="43">
        <f t="shared" si="23"/>
        <v>367</v>
      </c>
      <c r="B376" s="502">
        <f>(1+_xlfn.XLOOKUP(INT(($A376-1)/12)+1,'ZC Curve'!$B$8:$B$107,'ZC Curve'!R$9:R$108,,0))^(1/12)-1</f>
        <v>0</v>
      </c>
      <c r="C376" s="502">
        <f>(1+_xlfn.XLOOKUP(INT(($A376-1)/12)+1,'ZC Curve'!$B$8:$B$107,'ZC Curve'!S$9:S$108,,0))^(1/12)-1</f>
        <v>0</v>
      </c>
      <c r="D376" s="502">
        <f>(1+_xlfn.XLOOKUP(INT(($A376-1)/12)+1,'ZC Curve'!$B$8:$B$107,'ZC Curve'!T$9:T$108,,0))^(1/12)-1</f>
        <v>0</v>
      </c>
      <c r="E376" s="773">
        <f t="shared" si="24"/>
        <v>1</v>
      </c>
      <c r="F376" s="773">
        <f t="shared" si="25"/>
        <v>1</v>
      </c>
      <c r="G376" s="774">
        <f t="shared" si="26"/>
        <v>1</v>
      </c>
      <c r="H376" s="517">
        <f>'Table 5 - Liability Cashflows'!AV382</f>
        <v>0</v>
      </c>
    </row>
    <row r="377" spans="1:8" x14ac:dyDescent="0.25">
      <c r="A377" s="43">
        <f t="shared" si="23"/>
        <v>368</v>
      </c>
      <c r="B377" s="502">
        <f>(1+_xlfn.XLOOKUP(INT(($A377-1)/12)+1,'ZC Curve'!$B$8:$B$107,'ZC Curve'!R$9:R$108,,0))^(1/12)-1</f>
        <v>0</v>
      </c>
      <c r="C377" s="502">
        <f>(1+_xlfn.XLOOKUP(INT(($A377-1)/12)+1,'ZC Curve'!$B$8:$B$107,'ZC Curve'!S$9:S$108,,0))^(1/12)-1</f>
        <v>0</v>
      </c>
      <c r="D377" s="502">
        <f>(1+_xlfn.XLOOKUP(INT(($A377-1)/12)+1,'ZC Curve'!$B$8:$B$107,'ZC Curve'!T$9:T$108,,0))^(1/12)-1</f>
        <v>0</v>
      </c>
      <c r="E377" s="773">
        <f t="shared" si="24"/>
        <v>1</v>
      </c>
      <c r="F377" s="773">
        <f t="shared" si="25"/>
        <v>1</v>
      </c>
      <c r="G377" s="774">
        <f t="shared" si="26"/>
        <v>1</v>
      </c>
      <c r="H377" s="517">
        <f>'Table 5 - Liability Cashflows'!AV383</f>
        <v>0</v>
      </c>
    </row>
    <row r="378" spans="1:8" x14ac:dyDescent="0.25">
      <c r="A378" s="43">
        <f t="shared" si="23"/>
        <v>369</v>
      </c>
      <c r="B378" s="502">
        <f>(1+_xlfn.XLOOKUP(INT(($A378-1)/12)+1,'ZC Curve'!$B$8:$B$107,'ZC Curve'!R$9:R$108,,0))^(1/12)-1</f>
        <v>0</v>
      </c>
      <c r="C378" s="502">
        <f>(1+_xlfn.XLOOKUP(INT(($A378-1)/12)+1,'ZC Curve'!$B$8:$B$107,'ZC Curve'!S$9:S$108,,0))^(1/12)-1</f>
        <v>0</v>
      </c>
      <c r="D378" s="502">
        <f>(1+_xlfn.XLOOKUP(INT(($A378-1)/12)+1,'ZC Curve'!$B$8:$B$107,'ZC Curve'!T$9:T$108,,0))^(1/12)-1</f>
        <v>0</v>
      </c>
      <c r="E378" s="773">
        <f t="shared" si="24"/>
        <v>1</v>
      </c>
      <c r="F378" s="773">
        <f t="shared" si="25"/>
        <v>1</v>
      </c>
      <c r="G378" s="774">
        <f t="shared" si="26"/>
        <v>1</v>
      </c>
      <c r="H378" s="517">
        <f>'Table 5 - Liability Cashflows'!AV384</f>
        <v>0</v>
      </c>
    </row>
    <row r="379" spans="1:8" x14ac:dyDescent="0.25">
      <c r="A379" s="43">
        <f t="shared" si="23"/>
        <v>370</v>
      </c>
      <c r="B379" s="502">
        <f>(1+_xlfn.XLOOKUP(INT(($A379-1)/12)+1,'ZC Curve'!$B$8:$B$107,'ZC Curve'!R$9:R$108,,0))^(1/12)-1</f>
        <v>0</v>
      </c>
      <c r="C379" s="502">
        <f>(1+_xlfn.XLOOKUP(INT(($A379-1)/12)+1,'ZC Curve'!$B$8:$B$107,'ZC Curve'!S$9:S$108,,0))^(1/12)-1</f>
        <v>0</v>
      </c>
      <c r="D379" s="502">
        <f>(1+_xlfn.XLOOKUP(INT(($A379-1)/12)+1,'ZC Curve'!$B$8:$B$107,'ZC Curve'!T$9:T$108,,0))^(1/12)-1</f>
        <v>0</v>
      </c>
      <c r="E379" s="773">
        <f t="shared" si="24"/>
        <v>1</v>
      </c>
      <c r="F379" s="773">
        <f t="shared" si="25"/>
        <v>1</v>
      </c>
      <c r="G379" s="774">
        <f t="shared" si="26"/>
        <v>1</v>
      </c>
      <c r="H379" s="517">
        <f>'Table 5 - Liability Cashflows'!AV385</f>
        <v>0</v>
      </c>
    </row>
    <row r="380" spans="1:8" x14ac:dyDescent="0.25">
      <c r="A380" s="43">
        <f t="shared" si="23"/>
        <v>371</v>
      </c>
      <c r="B380" s="502">
        <f>(1+_xlfn.XLOOKUP(INT(($A380-1)/12)+1,'ZC Curve'!$B$8:$B$107,'ZC Curve'!R$9:R$108,,0))^(1/12)-1</f>
        <v>0</v>
      </c>
      <c r="C380" s="502">
        <f>(1+_xlfn.XLOOKUP(INT(($A380-1)/12)+1,'ZC Curve'!$B$8:$B$107,'ZC Curve'!S$9:S$108,,0))^(1/12)-1</f>
        <v>0</v>
      </c>
      <c r="D380" s="502">
        <f>(1+_xlfn.XLOOKUP(INT(($A380-1)/12)+1,'ZC Curve'!$B$8:$B$107,'ZC Curve'!T$9:T$108,,0))^(1/12)-1</f>
        <v>0</v>
      </c>
      <c r="E380" s="773">
        <f t="shared" si="24"/>
        <v>1</v>
      </c>
      <c r="F380" s="773">
        <f t="shared" si="25"/>
        <v>1</v>
      </c>
      <c r="G380" s="774">
        <f t="shared" si="26"/>
        <v>1</v>
      </c>
      <c r="H380" s="517">
        <f>'Table 5 - Liability Cashflows'!AV386</f>
        <v>0</v>
      </c>
    </row>
    <row r="381" spans="1:8" x14ac:dyDescent="0.25">
      <c r="A381" s="43">
        <f t="shared" si="23"/>
        <v>372</v>
      </c>
      <c r="B381" s="502">
        <f>(1+_xlfn.XLOOKUP(INT(($A381-1)/12)+1,'ZC Curve'!$B$8:$B$107,'ZC Curve'!R$9:R$108,,0))^(1/12)-1</f>
        <v>0</v>
      </c>
      <c r="C381" s="502">
        <f>(1+_xlfn.XLOOKUP(INT(($A381-1)/12)+1,'ZC Curve'!$B$8:$B$107,'ZC Curve'!S$9:S$108,,0))^(1/12)-1</f>
        <v>0</v>
      </c>
      <c r="D381" s="502">
        <f>(1+_xlfn.XLOOKUP(INT(($A381-1)/12)+1,'ZC Curve'!$B$8:$B$107,'ZC Curve'!T$9:T$108,,0))^(1/12)-1</f>
        <v>0</v>
      </c>
      <c r="E381" s="773">
        <f t="shared" si="24"/>
        <v>1</v>
      </c>
      <c r="F381" s="773">
        <f t="shared" si="25"/>
        <v>1</v>
      </c>
      <c r="G381" s="774">
        <f t="shared" si="26"/>
        <v>1</v>
      </c>
      <c r="H381" s="517">
        <f>'Table 5 - Liability Cashflows'!AV387</f>
        <v>0</v>
      </c>
    </row>
    <row r="382" spans="1:8" x14ac:dyDescent="0.25">
      <c r="A382" s="43">
        <f t="shared" si="23"/>
        <v>373</v>
      </c>
      <c r="B382" s="502">
        <f>(1+_xlfn.XLOOKUP(INT(($A382-1)/12)+1,'ZC Curve'!$B$8:$B$107,'ZC Curve'!R$9:R$108,,0))^(1/12)-1</f>
        <v>0</v>
      </c>
      <c r="C382" s="502">
        <f>(1+_xlfn.XLOOKUP(INT(($A382-1)/12)+1,'ZC Curve'!$B$8:$B$107,'ZC Curve'!S$9:S$108,,0))^(1/12)-1</f>
        <v>0</v>
      </c>
      <c r="D382" s="502">
        <f>(1+_xlfn.XLOOKUP(INT(($A382-1)/12)+1,'ZC Curve'!$B$8:$B$107,'ZC Curve'!T$9:T$108,,0))^(1/12)-1</f>
        <v>0</v>
      </c>
      <c r="E382" s="773">
        <f t="shared" si="24"/>
        <v>1</v>
      </c>
      <c r="F382" s="773">
        <f t="shared" si="25"/>
        <v>1</v>
      </c>
      <c r="G382" s="774">
        <f t="shared" si="26"/>
        <v>1</v>
      </c>
      <c r="H382" s="517">
        <f>'Table 5 - Liability Cashflows'!AV388</f>
        <v>0</v>
      </c>
    </row>
    <row r="383" spans="1:8" x14ac:dyDescent="0.25">
      <c r="A383" s="43">
        <f t="shared" si="23"/>
        <v>374</v>
      </c>
      <c r="B383" s="502">
        <f>(1+_xlfn.XLOOKUP(INT(($A383-1)/12)+1,'ZC Curve'!$B$8:$B$107,'ZC Curve'!R$9:R$108,,0))^(1/12)-1</f>
        <v>0</v>
      </c>
      <c r="C383" s="502">
        <f>(1+_xlfn.XLOOKUP(INT(($A383-1)/12)+1,'ZC Curve'!$B$8:$B$107,'ZC Curve'!S$9:S$108,,0))^(1/12)-1</f>
        <v>0</v>
      </c>
      <c r="D383" s="502">
        <f>(1+_xlfn.XLOOKUP(INT(($A383-1)/12)+1,'ZC Curve'!$B$8:$B$107,'ZC Curve'!T$9:T$108,,0))^(1/12)-1</f>
        <v>0</v>
      </c>
      <c r="E383" s="773">
        <f t="shared" si="24"/>
        <v>1</v>
      </c>
      <c r="F383" s="773">
        <f t="shared" si="25"/>
        <v>1</v>
      </c>
      <c r="G383" s="774">
        <f t="shared" si="26"/>
        <v>1</v>
      </c>
      <c r="H383" s="517">
        <f>'Table 5 - Liability Cashflows'!AV389</f>
        <v>0</v>
      </c>
    </row>
    <row r="384" spans="1:8" x14ac:dyDescent="0.25">
      <c r="A384" s="43">
        <f t="shared" si="23"/>
        <v>375</v>
      </c>
      <c r="B384" s="502">
        <f>(1+_xlfn.XLOOKUP(INT(($A384-1)/12)+1,'ZC Curve'!$B$8:$B$107,'ZC Curve'!R$9:R$108,,0))^(1/12)-1</f>
        <v>0</v>
      </c>
      <c r="C384" s="502">
        <f>(1+_xlfn.XLOOKUP(INT(($A384-1)/12)+1,'ZC Curve'!$B$8:$B$107,'ZC Curve'!S$9:S$108,,0))^(1/12)-1</f>
        <v>0</v>
      </c>
      <c r="D384" s="502">
        <f>(1+_xlfn.XLOOKUP(INT(($A384-1)/12)+1,'ZC Curve'!$B$8:$B$107,'ZC Curve'!T$9:T$108,,0))^(1/12)-1</f>
        <v>0</v>
      </c>
      <c r="E384" s="773">
        <f t="shared" si="24"/>
        <v>1</v>
      </c>
      <c r="F384" s="773">
        <f t="shared" si="25"/>
        <v>1</v>
      </c>
      <c r="G384" s="774">
        <f t="shared" si="26"/>
        <v>1</v>
      </c>
      <c r="H384" s="517">
        <f>'Table 5 - Liability Cashflows'!AV390</f>
        <v>0</v>
      </c>
    </row>
    <row r="385" spans="1:8" x14ac:dyDescent="0.25">
      <c r="A385" s="43">
        <f t="shared" si="23"/>
        <v>376</v>
      </c>
      <c r="B385" s="502">
        <f>(1+_xlfn.XLOOKUP(INT(($A385-1)/12)+1,'ZC Curve'!$B$8:$B$107,'ZC Curve'!R$9:R$108,,0))^(1/12)-1</f>
        <v>0</v>
      </c>
      <c r="C385" s="502">
        <f>(1+_xlfn.XLOOKUP(INT(($A385-1)/12)+1,'ZC Curve'!$B$8:$B$107,'ZC Curve'!S$9:S$108,,0))^(1/12)-1</f>
        <v>0</v>
      </c>
      <c r="D385" s="502">
        <f>(1+_xlfn.XLOOKUP(INT(($A385-1)/12)+1,'ZC Curve'!$B$8:$B$107,'ZC Curve'!T$9:T$108,,0))^(1/12)-1</f>
        <v>0</v>
      </c>
      <c r="E385" s="773">
        <f t="shared" si="24"/>
        <v>1</v>
      </c>
      <c r="F385" s="773">
        <f t="shared" si="25"/>
        <v>1</v>
      </c>
      <c r="G385" s="774">
        <f t="shared" si="26"/>
        <v>1</v>
      </c>
      <c r="H385" s="517">
        <f>'Table 5 - Liability Cashflows'!AV391</f>
        <v>0</v>
      </c>
    </row>
    <row r="386" spans="1:8" x14ac:dyDescent="0.25">
      <c r="A386" s="43">
        <f t="shared" si="23"/>
        <v>377</v>
      </c>
      <c r="B386" s="502">
        <f>(1+_xlfn.XLOOKUP(INT(($A386-1)/12)+1,'ZC Curve'!$B$8:$B$107,'ZC Curve'!R$9:R$108,,0))^(1/12)-1</f>
        <v>0</v>
      </c>
      <c r="C386" s="502">
        <f>(1+_xlfn.XLOOKUP(INT(($A386-1)/12)+1,'ZC Curve'!$B$8:$B$107,'ZC Curve'!S$9:S$108,,0))^(1/12)-1</f>
        <v>0</v>
      </c>
      <c r="D386" s="502">
        <f>(1+_xlfn.XLOOKUP(INT(($A386-1)/12)+1,'ZC Curve'!$B$8:$B$107,'ZC Curve'!T$9:T$108,,0))^(1/12)-1</f>
        <v>0</v>
      </c>
      <c r="E386" s="773">
        <f t="shared" si="24"/>
        <v>1</v>
      </c>
      <c r="F386" s="773">
        <f t="shared" si="25"/>
        <v>1</v>
      </c>
      <c r="G386" s="774">
        <f t="shared" si="26"/>
        <v>1</v>
      </c>
      <c r="H386" s="517">
        <f>'Table 5 - Liability Cashflows'!AV392</f>
        <v>0</v>
      </c>
    </row>
    <row r="387" spans="1:8" x14ac:dyDescent="0.25">
      <c r="A387" s="43">
        <f t="shared" si="23"/>
        <v>378</v>
      </c>
      <c r="B387" s="502">
        <f>(1+_xlfn.XLOOKUP(INT(($A387-1)/12)+1,'ZC Curve'!$B$8:$B$107,'ZC Curve'!R$9:R$108,,0))^(1/12)-1</f>
        <v>0</v>
      </c>
      <c r="C387" s="502">
        <f>(1+_xlfn.XLOOKUP(INT(($A387-1)/12)+1,'ZC Curve'!$B$8:$B$107,'ZC Curve'!S$9:S$108,,0))^(1/12)-1</f>
        <v>0</v>
      </c>
      <c r="D387" s="502">
        <f>(1+_xlfn.XLOOKUP(INT(($A387-1)/12)+1,'ZC Curve'!$B$8:$B$107,'ZC Curve'!T$9:T$108,,0))^(1/12)-1</f>
        <v>0</v>
      </c>
      <c r="E387" s="773">
        <f t="shared" si="24"/>
        <v>1</v>
      </c>
      <c r="F387" s="773">
        <f t="shared" si="25"/>
        <v>1</v>
      </c>
      <c r="G387" s="774">
        <f t="shared" si="26"/>
        <v>1</v>
      </c>
      <c r="H387" s="517">
        <f>'Table 5 - Liability Cashflows'!AV393</f>
        <v>0</v>
      </c>
    </row>
    <row r="388" spans="1:8" x14ac:dyDescent="0.25">
      <c r="A388" s="43">
        <f t="shared" si="23"/>
        <v>379</v>
      </c>
      <c r="B388" s="502">
        <f>(1+_xlfn.XLOOKUP(INT(($A388-1)/12)+1,'ZC Curve'!$B$8:$B$107,'ZC Curve'!R$9:R$108,,0))^(1/12)-1</f>
        <v>0</v>
      </c>
      <c r="C388" s="502">
        <f>(1+_xlfn.XLOOKUP(INT(($A388-1)/12)+1,'ZC Curve'!$B$8:$B$107,'ZC Curve'!S$9:S$108,,0))^(1/12)-1</f>
        <v>0</v>
      </c>
      <c r="D388" s="502">
        <f>(1+_xlfn.XLOOKUP(INT(($A388-1)/12)+1,'ZC Curve'!$B$8:$B$107,'ZC Curve'!T$9:T$108,,0))^(1/12)-1</f>
        <v>0</v>
      </c>
      <c r="E388" s="773">
        <f t="shared" si="24"/>
        <v>1</v>
      </c>
      <c r="F388" s="773">
        <f t="shared" si="25"/>
        <v>1</v>
      </c>
      <c r="G388" s="774">
        <f t="shared" si="26"/>
        <v>1</v>
      </c>
      <c r="H388" s="517">
        <f>'Table 5 - Liability Cashflows'!AV394</f>
        <v>0</v>
      </c>
    </row>
    <row r="389" spans="1:8" x14ac:dyDescent="0.25">
      <c r="A389" s="43">
        <f t="shared" si="23"/>
        <v>380</v>
      </c>
      <c r="B389" s="502">
        <f>(1+_xlfn.XLOOKUP(INT(($A389-1)/12)+1,'ZC Curve'!$B$8:$B$107,'ZC Curve'!R$9:R$108,,0))^(1/12)-1</f>
        <v>0</v>
      </c>
      <c r="C389" s="502">
        <f>(1+_xlfn.XLOOKUP(INT(($A389-1)/12)+1,'ZC Curve'!$B$8:$B$107,'ZC Curve'!S$9:S$108,,0))^(1/12)-1</f>
        <v>0</v>
      </c>
      <c r="D389" s="502">
        <f>(1+_xlfn.XLOOKUP(INT(($A389-1)/12)+1,'ZC Curve'!$B$8:$B$107,'ZC Curve'!T$9:T$108,,0))^(1/12)-1</f>
        <v>0</v>
      </c>
      <c r="E389" s="773">
        <f t="shared" si="24"/>
        <v>1</v>
      </c>
      <c r="F389" s="773">
        <f t="shared" si="25"/>
        <v>1</v>
      </c>
      <c r="G389" s="774">
        <f t="shared" si="26"/>
        <v>1</v>
      </c>
      <c r="H389" s="517">
        <f>'Table 5 - Liability Cashflows'!AV395</f>
        <v>0</v>
      </c>
    </row>
    <row r="390" spans="1:8" x14ac:dyDescent="0.25">
      <c r="A390" s="43">
        <f t="shared" si="23"/>
        <v>381</v>
      </c>
      <c r="B390" s="502">
        <f>(1+_xlfn.XLOOKUP(INT(($A390-1)/12)+1,'ZC Curve'!$B$8:$B$107,'ZC Curve'!R$9:R$108,,0))^(1/12)-1</f>
        <v>0</v>
      </c>
      <c r="C390" s="502">
        <f>(1+_xlfn.XLOOKUP(INT(($A390-1)/12)+1,'ZC Curve'!$B$8:$B$107,'ZC Curve'!S$9:S$108,,0))^(1/12)-1</f>
        <v>0</v>
      </c>
      <c r="D390" s="502">
        <f>(1+_xlfn.XLOOKUP(INT(($A390-1)/12)+1,'ZC Curve'!$B$8:$B$107,'ZC Curve'!T$9:T$108,,0))^(1/12)-1</f>
        <v>0</v>
      </c>
      <c r="E390" s="773">
        <f t="shared" si="24"/>
        <v>1</v>
      </c>
      <c r="F390" s="773">
        <f t="shared" si="25"/>
        <v>1</v>
      </c>
      <c r="G390" s="774">
        <f t="shared" si="26"/>
        <v>1</v>
      </c>
      <c r="H390" s="517">
        <f>'Table 5 - Liability Cashflows'!AV396</f>
        <v>0</v>
      </c>
    </row>
    <row r="391" spans="1:8" x14ac:dyDescent="0.25">
      <c r="A391" s="43">
        <f t="shared" si="23"/>
        <v>382</v>
      </c>
      <c r="B391" s="502">
        <f>(1+_xlfn.XLOOKUP(INT(($A391-1)/12)+1,'ZC Curve'!$B$8:$B$107,'ZC Curve'!R$9:R$108,,0))^(1/12)-1</f>
        <v>0</v>
      </c>
      <c r="C391" s="502">
        <f>(1+_xlfn.XLOOKUP(INT(($A391-1)/12)+1,'ZC Curve'!$B$8:$B$107,'ZC Curve'!S$9:S$108,,0))^(1/12)-1</f>
        <v>0</v>
      </c>
      <c r="D391" s="502">
        <f>(1+_xlfn.XLOOKUP(INT(($A391-1)/12)+1,'ZC Curve'!$B$8:$B$107,'ZC Curve'!T$9:T$108,,0))^(1/12)-1</f>
        <v>0</v>
      </c>
      <c r="E391" s="773">
        <f t="shared" si="24"/>
        <v>1</v>
      </c>
      <c r="F391" s="773">
        <f t="shared" si="25"/>
        <v>1</v>
      </c>
      <c r="G391" s="774">
        <f t="shared" si="26"/>
        <v>1</v>
      </c>
      <c r="H391" s="517">
        <f>'Table 5 - Liability Cashflows'!AV397</f>
        <v>0</v>
      </c>
    </row>
    <row r="392" spans="1:8" x14ac:dyDescent="0.25">
      <c r="A392" s="43">
        <f t="shared" si="23"/>
        <v>383</v>
      </c>
      <c r="B392" s="502">
        <f>(1+_xlfn.XLOOKUP(INT(($A392-1)/12)+1,'ZC Curve'!$B$8:$B$107,'ZC Curve'!R$9:R$108,,0))^(1/12)-1</f>
        <v>0</v>
      </c>
      <c r="C392" s="502">
        <f>(1+_xlfn.XLOOKUP(INT(($A392-1)/12)+1,'ZC Curve'!$B$8:$B$107,'ZC Curve'!S$9:S$108,,0))^(1/12)-1</f>
        <v>0</v>
      </c>
      <c r="D392" s="502">
        <f>(1+_xlfn.XLOOKUP(INT(($A392-1)/12)+1,'ZC Curve'!$B$8:$B$107,'ZC Curve'!T$9:T$108,,0))^(1/12)-1</f>
        <v>0</v>
      </c>
      <c r="E392" s="773">
        <f t="shared" si="24"/>
        <v>1</v>
      </c>
      <c r="F392" s="773">
        <f t="shared" si="25"/>
        <v>1</v>
      </c>
      <c r="G392" s="774">
        <f t="shared" si="26"/>
        <v>1</v>
      </c>
      <c r="H392" s="517">
        <f>'Table 5 - Liability Cashflows'!AV398</f>
        <v>0</v>
      </c>
    </row>
    <row r="393" spans="1:8" x14ac:dyDescent="0.25">
      <c r="A393" s="43">
        <f t="shared" si="23"/>
        <v>384</v>
      </c>
      <c r="B393" s="502">
        <f>(1+_xlfn.XLOOKUP(INT(($A393-1)/12)+1,'ZC Curve'!$B$8:$B$107,'ZC Curve'!R$9:R$108,,0))^(1/12)-1</f>
        <v>0</v>
      </c>
      <c r="C393" s="502">
        <f>(1+_xlfn.XLOOKUP(INT(($A393-1)/12)+1,'ZC Curve'!$B$8:$B$107,'ZC Curve'!S$9:S$108,,0))^(1/12)-1</f>
        <v>0</v>
      </c>
      <c r="D393" s="502">
        <f>(1+_xlfn.XLOOKUP(INT(($A393-1)/12)+1,'ZC Curve'!$B$8:$B$107,'ZC Curve'!T$9:T$108,,0))^(1/12)-1</f>
        <v>0</v>
      </c>
      <c r="E393" s="773">
        <f t="shared" si="24"/>
        <v>1</v>
      </c>
      <c r="F393" s="773">
        <f t="shared" si="25"/>
        <v>1</v>
      </c>
      <c r="G393" s="774">
        <f t="shared" si="26"/>
        <v>1</v>
      </c>
      <c r="H393" s="517">
        <f>'Table 5 - Liability Cashflows'!AV399</f>
        <v>0</v>
      </c>
    </row>
    <row r="394" spans="1:8" x14ac:dyDescent="0.25">
      <c r="A394" s="43">
        <f t="shared" si="23"/>
        <v>385</v>
      </c>
      <c r="B394" s="502">
        <f>(1+_xlfn.XLOOKUP(INT(($A394-1)/12)+1,'ZC Curve'!$B$8:$B$107,'ZC Curve'!R$9:R$108,,0))^(1/12)-1</f>
        <v>0</v>
      </c>
      <c r="C394" s="502">
        <f>(1+_xlfn.XLOOKUP(INT(($A394-1)/12)+1,'ZC Curve'!$B$8:$B$107,'ZC Curve'!S$9:S$108,,0))^(1/12)-1</f>
        <v>0</v>
      </c>
      <c r="D394" s="502">
        <f>(1+_xlfn.XLOOKUP(INT(($A394-1)/12)+1,'ZC Curve'!$B$8:$B$107,'ZC Curve'!T$9:T$108,,0))^(1/12)-1</f>
        <v>0</v>
      </c>
      <c r="E394" s="773">
        <f t="shared" si="24"/>
        <v>1</v>
      </c>
      <c r="F394" s="773">
        <f t="shared" si="25"/>
        <v>1</v>
      </c>
      <c r="G394" s="774">
        <f t="shared" si="26"/>
        <v>1</v>
      </c>
      <c r="H394" s="517">
        <f>'Table 5 - Liability Cashflows'!AV400</f>
        <v>0</v>
      </c>
    </row>
    <row r="395" spans="1:8" x14ac:dyDescent="0.25">
      <c r="A395" s="43">
        <f t="shared" si="23"/>
        <v>386</v>
      </c>
      <c r="B395" s="502">
        <f>(1+_xlfn.XLOOKUP(INT(($A395-1)/12)+1,'ZC Curve'!$B$8:$B$107,'ZC Curve'!R$9:R$108,,0))^(1/12)-1</f>
        <v>0</v>
      </c>
      <c r="C395" s="502">
        <f>(1+_xlfn.XLOOKUP(INT(($A395-1)/12)+1,'ZC Curve'!$B$8:$B$107,'ZC Curve'!S$9:S$108,,0))^(1/12)-1</f>
        <v>0</v>
      </c>
      <c r="D395" s="502">
        <f>(1+_xlfn.XLOOKUP(INT(($A395-1)/12)+1,'ZC Curve'!$B$8:$B$107,'ZC Curve'!T$9:T$108,,0))^(1/12)-1</f>
        <v>0</v>
      </c>
      <c r="E395" s="773">
        <f t="shared" si="24"/>
        <v>1</v>
      </c>
      <c r="F395" s="773">
        <f t="shared" si="25"/>
        <v>1</v>
      </c>
      <c r="G395" s="774">
        <f t="shared" si="26"/>
        <v>1</v>
      </c>
      <c r="H395" s="517">
        <f>'Table 5 - Liability Cashflows'!AV401</f>
        <v>0</v>
      </c>
    </row>
    <row r="396" spans="1:8" x14ac:dyDescent="0.25">
      <c r="A396" s="43">
        <f t="shared" ref="A396:A405" si="27">A395+1</f>
        <v>387</v>
      </c>
      <c r="B396" s="502">
        <f>(1+_xlfn.XLOOKUP(INT(($A396-1)/12)+1,'ZC Curve'!$B$8:$B$107,'ZC Curve'!R$9:R$108,,0))^(1/12)-1</f>
        <v>0</v>
      </c>
      <c r="C396" s="502">
        <f>(1+_xlfn.XLOOKUP(INT(($A396-1)/12)+1,'ZC Curve'!$B$8:$B$107,'ZC Curve'!S$9:S$108,,0))^(1/12)-1</f>
        <v>0</v>
      </c>
      <c r="D396" s="502">
        <f>(1+_xlfn.XLOOKUP(INT(($A396-1)/12)+1,'ZC Curve'!$B$8:$B$107,'ZC Curve'!T$9:T$108,,0))^(1/12)-1</f>
        <v>0</v>
      </c>
      <c r="E396" s="773">
        <f t="shared" ref="E396:E459" si="28">E395/(1+B396)</f>
        <v>1</v>
      </c>
      <c r="F396" s="773">
        <f t="shared" ref="F396:F459" si="29">F395/(1+C396)</f>
        <v>1</v>
      </c>
      <c r="G396" s="774">
        <f t="shared" ref="G396:G459" si="30">G395/(1+D396)</f>
        <v>1</v>
      </c>
      <c r="H396" s="517">
        <f>'Table 5 - Liability Cashflows'!AV402</f>
        <v>0</v>
      </c>
    </row>
    <row r="397" spans="1:8" x14ac:dyDescent="0.25">
      <c r="A397" s="43">
        <f t="shared" si="27"/>
        <v>388</v>
      </c>
      <c r="B397" s="502">
        <f>(1+_xlfn.XLOOKUP(INT(($A397-1)/12)+1,'ZC Curve'!$B$8:$B$107,'ZC Curve'!R$9:R$108,,0))^(1/12)-1</f>
        <v>0</v>
      </c>
      <c r="C397" s="502">
        <f>(1+_xlfn.XLOOKUP(INT(($A397-1)/12)+1,'ZC Curve'!$B$8:$B$107,'ZC Curve'!S$9:S$108,,0))^(1/12)-1</f>
        <v>0</v>
      </c>
      <c r="D397" s="502">
        <f>(1+_xlfn.XLOOKUP(INT(($A397-1)/12)+1,'ZC Curve'!$B$8:$B$107,'ZC Curve'!T$9:T$108,,0))^(1/12)-1</f>
        <v>0</v>
      </c>
      <c r="E397" s="773">
        <f t="shared" si="28"/>
        <v>1</v>
      </c>
      <c r="F397" s="773">
        <f t="shared" si="29"/>
        <v>1</v>
      </c>
      <c r="G397" s="774">
        <f t="shared" si="30"/>
        <v>1</v>
      </c>
      <c r="H397" s="517">
        <f>'Table 5 - Liability Cashflows'!AV403</f>
        <v>0</v>
      </c>
    </row>
    <row r="398" spans="1:8" x14ac:dyDescent="0.25">
      <c r="A398" s="43">
        <f t="shared" si="27"/>
        <v>389</v>
      </c>
      <c r="B398" s="502">
        <f>(1+_xlfn.XLOOKUP(INT(($A398-1)/12)+1,'ZC Curve'!$B$8:$B$107,'ZC Curve'!R$9:R$108,,0))^(1/12)-1</f>
        <v>0</v>
      </c>
      <c r="C398" s="502">
        <f>(1+_xlfn.XLOOKUP(INT(($A398-1)/12)+1,'ZC Curve'!$B$8:$B$107,'ZC Curve'!S$9:S$108,,0))^(1/12)-1</f>
        <v>0</v>
      </c>
      <c r="D398" s="502">
        <f>(1+_xlfn.XLOOKUP(INT(($A398-1)/12)+1,'ZC Curve'!$B$8:$B$107,'ZC Curve'!T$9:T$108,,0))^(1/12)-1</f>
        <v>0</v>
      </c>
      <c r="E398" s="773">
        <f t="shared" si="28"/>
        <v>1</v>
      </c>
      <c r="F398" s="773">
        <f t="shared" si="29"/>
        <v>1</v>
      </c>
      <c r="G398" s="774">
        <f t="shared" si="30"/>
        <v>1</v>
      </c>
      <c r="H398" s="517">
        <f>'Table 5 - Liability Cashflows'!AV404</f>
        <v>0</v>
      </c>
    </row>
    <row r="399" spans="1:8" x14ac:dyDescent="0.25">
      <c r="A399" s="43">
        <f t="shared" si="27"/>
        <v>390</v>
      </c>
      <c r="B399" s="502">
        <f>(1+_xlfn.XLOOKUP(INT(($A399-1)/12)+1,'ZC Curve'!$B$8:$B$107,'ZC Curve'!R$9:R$108,,0))^(1/12)-1</f>
        <v>0</v>
      </c>
      <c r="C399" s="502">
        <f>(1+_xlfn.XLOOKUP(INT(($A399-1)/12)+1,'ZC Curve'!$B$8:$B$107,'ZC Curve'!S$9:S$108,,0))^(1/12)-1</f>
        <v>0</v>
      </c>
      <c r="D399" s="502">
        <f>(1+_xlfn.XLOOKUP(INT(($A399-1)/12)+1,'ZC Curve'!$B$8:$B$107,'ZC Curve'!T$9:T$108,,0))^(1/12)-1</f>
        <v>0</v>
      </c>
      <c r="E399" s="773">
        <f t="shared" si="28"/>
        <v>1</v>
      </c>
      <c r="F399" s="773">
        <f t="shared" si="29"/>
        <v>1</v>
      </c>
      <c r="G399" s="774">
        <f t="shared" si="30"/>
        <v>1</v>
      </c>
      <c r="H399" s="517">
        <f>'Table 5 - Liability Cashflows'!AV405</f>
        <v>0</v>
      </c>
    </row>
    <row r="400" spans="1:8" x14ac:dyDescent="0.25">
      <c r="A400" s="43">
        <f t="shared" si="27"/>
        <v>391</v>
      </c>
      <c r="B400" s="502">
        <f>(1+_xlfn.XLOOKUP(INT(($A400-1)/12)+1,'ZC Curve'!$B$8:$B$107,'ZC Curve'!R$9:R$108,,0))^(1/12)-1</f>
        <v>0</v>
      </c>
      <c r="C400" s="502">
        <f>(1+_xlfn.XLOOKUP(INT(($A400-1)/12)+1,'ZC Curve'!$B$8:$B$107,'ZC Curve'!S$9:S$108,,0))^(1/12)-1</f>
        <v>0</v>
      </c>
      <c r="D400" s="502">
        <f>(1+_xlfn.XLOOKUP(INT(($A400-1)/12)+1,'ZC Curve'!$B$8:$B$107,'ZC Curve'!T$9:T$108,,0))^(1/12)-1</f>
        <v>0</v>
      </c>
      <c r="E400" s="773">
        <f t="shared" si="28"/>
        <v>1</v>
      </c>
      <c r="F400" s="773">
        <f t="shared" si="29"/>
        <v>1</v>
      </c>
      <c r="G400" s="774">
        <f t="shared" si="30"/>
        <v>1</v>
      </c>
      <c r="H400" s="517">
        <f>'Table 5 - Liability Cashflows'!AV406</f>
        <v>0</v>
      </c>
    </row>
    <row r="401" spans="1:8" x14ac:dyDescent="0.25">
      <c r="A401" s="43">
        <f t="shared" si="27"/>
        <v>392</v>
      </c>
      <c r="B401" s="502">
        <f>(1+_xlfn.XLOOKUP(INT(($A401-1)/12)+1,'ZC Curve'!$B$8:$B$107,'ZC Curve'!R$9:R$108,,0))^(1/12)-1</f>
        <v>0</v>
      </c>
      <c r="C401" s="502">
        <f>(1+_xlfn.XLOOKUP(INT(($A401-1)/12)+1,'ZC Curve'!$B$8:$B$107,'ZC Curve'!S$9:S$108,,0))^(1/12)-1</f>
        <v>0</v>
      </c>
      <c r="D401" s="502">
        <f>(1+_xlfn.XLOOKUP(INT(($A401-1)/12)+1,'ZC Curve'!$B$8:$B$107,'ZC Curve'!T$9:T$108,,0))^(1/12)-1</f>
        <v>0</v>
      </c>
      <c r="E401" s="773">
        <f t="shared" si="28"/>
        <v>1</v>
      </c>
      <c r="F401" s="773">
        <f t="shared" si="29"/>
        <v>1</v>
      </c>
      <c r="G401" s="774">
        <f t="shared" si="30"/>
        <v>1</v>
      </c>
      <c r="H401" s="517">
        <f>'Table 5 - Liability Cashflows'!AV407</f>
        <v>0</v>
      </c>
    </row>
    <row r="402" spans="1:8" x14ac:dyDescent="0.25">
      <c r="A402" s="43">
        <f t="shared" si="27"/>
        <v>393</v>
      </c>
      <c r="B402" s="502">
        <f>(1+_xlfn.XLOOKUP(INT(($A402-1)/12)+1,'ZC Curve'!$B$8:$B$107,'ZC Curve'!R$9:R$108,,0))^(1/12)-1</f>
        <v>0</v>
      </c>
      <c r="C402" s="502">
        <f>(1+_xlfn.XLOOKUP(INT(($A402-1)/12)+1,'ZC Curve'!$B$8:$B$107,'ZC Curve'!S$9:S$108,,0))^(1/12)-1</f>
        <v>0</v>
      </c>
      <c r="D402" s="502">
        <f>(1+_xlfn.XLOOKUP(INT(($A402-1)/12)+1,'ZC Curve'!$B$8:$B$107,'ZC Curve'!T$9:T$108,,0))^(1/12)-1</f>
        <v>0</v>
      </c>
      <c r="E402" s="773">
        <f t="shared" si="28"/>
        <v>1</v>
      </c>
      <c r="F402" s="773">
        <f t="shared" si="29"/>
        <v>1</v>
      </c>
      <c r="G402" s="774">
        <f t="shared" si="30"/>
        <v>1</v>
      </c>
      <c r="H402" s="517">
        <f>'Table 5 - Liability Cashflows'!AV408</f>
        <v>0</v>
      </c>
    </row>
    <row r="403" spans="1:8" x14ac:dyDescent="0.25">
      <c r="A403" s="43">
        <f t="shared" si="27"/>
        <v>394</v>
      </c>
      <c r="B403" s="502">
        <f>(1+_xlfn.XLOOKUP(INT(($A403-1)/12)+1,'ZC Curve'!$B$8:$B$107,'ZC Curve'!R$9:R$108,,0))^(1/12)-1</f>
        <v>0</v>
      </c>
      <c r="C403" s="502">
        <f>(1+_xlfn.XLOOKUP(INT(($A403-1)/12)+1,'ZC Curve'!$B$8:$B$107,'ZC Curve'!S$9:S$108,,0))^(1/12)-1</f>
        <v>0</v>
      </c>
      <c r="D403" s="502">
        <f>(1+_xlfn.XLOOKUP(INT(($A403-1)/12)+1,'ZC Curve'!$B$8:$B$107,'ZC Curve'!T$9:T$108,,0))^(1/12)-1</f>
        <v>0</v>
      </c>
      <c r="E403" s="773">
        <f t="shared" si="28"/>
        <v>1</v>
      </c>
      <c r="F403" s="773">
        <f t="shared" si="29"/>
        <v>1</v>
      </c>
      <c r="G403" s="774">
        <f t="shared" si="30"/>
        <v>1</v>
      </c>
      <c r="H403" s="517">
        <f>'Table 5 - Liability Cashflows'!AV409</f>
        <v>0</v>
      </c>
    </row>
    <row r="404" spans="1:8" x14ac:dyDescent="0.25">
      <c r="A404" s="43">
        <f t="shared" si="27"/>
        <v>395</v>
      </c>
      <c r="B404" s="502">
        <f>(1+_xlfn.XLOOKUP(INT(($A404-1)/12)+1,'ZC Curve'!$B$8:$B$107,'ZC Curve'!R$9:R$108,,0))^(1/12)-1</f>
        <v>0</v>
      </c>
      <c r="C404" s="502">
        <f>(1+_xlfn.XLOOKUP(INT(($A404-1)/12)+1,'ZC Curve'!$B$8:$B$107,'ZC Curve'!S$9:S$108,,0))^(1/12)-1</f>
        <v>0</v>
      </c>
      <c r="D404" s="502">
        <f>(1+_xlfn.XLOOKUP(INT(($A404-1)/12)+1,'ZC Curve'!$B$8:$B$107,'ZC Curve'!T$9:T$108,,0))^(1/12)-1</f>
        <v>0</v>
      </c>
      <c r="E404" s="773">
        <f t="shared" si="28"/>
        <v>1</v>
      </c>
      <c r="F404" s="773">
        <f t="shared" si="29"/>
        <v>1</v>
      </c>
      <c r="G404" s="774">
        <f t="shared" si="30"/>
        <v>1</v>
      </c>
      <c r="H404" s="517">
        <f>'Table 5 - Liability Cashflows'!AV410</f>
        <v>0</v>
      </c>
    </row>
    <row r="405" spans="1:8" x14ac:dyDescent="0.25">
      <c r="A405" s="43">
        <f t="shared" si="27"/>
        <v>396</v>
      </c>
      <c r="B405" s="502">
        <f>(1+_xlfn.XLOOKUP(INT(($A405-1)/12)+1,'ZC Curve'!$B$8:$B$107,'ZC Curve'!R$9:R$108,,0))^(1/12)-1</f>
        <v>0</v>
      </c>
      <c r="C405" s="502">
        <f>(1+_xlfn.XLOOKUP(INT(($A405-1)/12)+1,'ZC Curve'!$B$8:$B$107,'ZC Curve'!S$9:S$108,,0))^(1/12)-1</f>
        <v>0</v>
      </c>
      <c r="D405" s="502">
        <f>(1+_xlfn.XLOOKUP(INT(($A405-1)/12)+1,'ZC Curve'!$B$8:$B$107,'ZC Curve'!T$9:T$108,,0))^(1/12)-1</f>
        <v>0</v>
      </c>
      <c r="E405" s="773">
        <f t="shared" si="28"/>
        <v>1</v>
      </c>
      <c r="F405" s="773">
        <f t="shared" si="29"/>
        <v>1</v>
      </c>
      <c r="G405" s="774">
        <f t="shared" si="30"/>
        <v>1</v>
      </c>
      <c r="H405" s="517">
        <f>'Table 5 - Liability Cashflows'!AV411</f>
        <v>0</v>
      </c>
    </row>
    <row r="406" spans="1:8" x14ac:dyDescent="0.25">
      <c r="A406" s="43">
        <f t="shared" ref="A406:A469" si="31">A405+1</f>
        <v>397</v>
      </c>
      <c r="B406" s="502">
        <f>(1+_xlfn.XLOOKUP(INT(($A406-1)/12)+1,'ZC Curve'!$B$8:$B$107,'ZC Curve'!R$9:R$108,,0))^(1/12)-1</f>
        <v>0</v>
      </c>
      <c r="C406" s="502">
        <f>(1+_xlfn.XLOOKUP(INT(($A406-1)/12)+1,'ZC Curve'!$B$8:$B$107,'ZC Curve'!S$9:S$108,,0))^(1/12)-1</f>
        <v>0</v>
      </c>
      <c r="D406" s="502">
        <f>(1+_xlfn.XLOOKUP(INT(($A406-1)/12)+1,'ZC Curve'!$B$8:$B$107,'ZC Curve'!T$9:T$108,,0))^(1/12)-1</f>
        <v>0</v>
      </c>
      <c r="E406" s="773">
        <f t="shared" si="28"/>
        <v>1</v>
      </c>
      <c r="F406" s="773">
        <f t="shared" si="29"/>
        <v>1</v>
      </c>
      <c r="G406" s="774">
        <f t="shared" si="30"/>
        <v>1</v>
      </c>
      <c r="H406" s="517">
        <f>'Table 5 - Liability Cashflows'!AV412</f>
        <v>0</v>
      </c>
    </row>
    <row r="407" spans="1:8" x14ac:dyDescent="0.25">
      <c r="A407" s="43">
        <f t="shared" si="31"/>
        <v>398</v>
      </c>
      <c r="B407" s="502">
        <f>(1+_xlfn.XLOOKUP(INT(($A407-1)/12)+1,'ZC Curve'!$B$8:$B$107,'ZC Curve'!R$9:R$108,,0))^(1/12)-1</f>
        <v>0</v>
      </c>
      <c r="C407" s="502">
        <f>(1+_xlfn.XLOOKUP(INT(($A407-1)/12)+1,'ZC Curve'!$B$8:$B$107,'ZC Curve'!S$9:S$108,,0))^(1/12)-1</f>
        <v>0</v>
      </c>
      <c r="D407" s="502">
        <f>(1+_xlfn.XLOOKUP(INT(($A407-1)/12)+1,'ZC Curve'!$B$8:$B$107,'ZC Curve'!T$9:T$108,,0))^(1/12)-1</f>
        <v>0</v>
      </c>
      <c r="E407" s="773">
        <f t="shared" si="28"/>
        <v>1</v>
      </c>
      <c r="F407" s="773">
        <f t="shared" si="29"/>
        <v>1</v>
      </c>
      <c r="G407" s="774">
        <f t="shared" si="30"/>
        <v>1</v>
      </c>
      <c r="H407" s="517">
        <f>'Table 5 - Liability Cashflows'!AV413</f>
        <v>0</v>
      </c>
    </row>
    <row r="408" spans="1:8" x14ac:dyDescent="0.25">
      <c r="A408" s="43">
        <f t="shared" si="31"/>
        <v>399</v>
      </c>
      <c r="B408" s="502">
        <f>(1+_xlfn.XLOOKUP(INT(($A408-1)/12)+1,'ZC Curve'!$B$8:$B$107,'ZC Curve'!R$9:R$108,,0))^(1/12)-1</f>
        <v>0</v>
      </c>
      <c r="C408" s="502">
        <f>(1+_xlfn.XLOOKUP(INT(($A408-1)/12)+1,'ZC Curve'!$B$8:$B$107,'ZC Curve'!S$9:S$108,,0))^(1/12)-1</f>
        <v>0</v>
      </c>
      <c r="D408" s="502">
        <f>(1+_xlfn.XLOOKUP(INT(($A408-1)/12)+1,'ZC Curve'!$B$8:$B$107,'ZC Curve'!T$9:T$108,,0))^(1/12)-1</f>
        <v>0</v>
      </c>
      <c r="E408" s="773">
        <f t="shared" si="28"/>
        <v>1</v>
      </c>
      <c r="F408" s="773">
        <f t="shared" si="29"/>
        <v>1</v>
      </c>
      <c r="G408" s="774">
        <f t="shared" si="30"/>
        <v>1</v>
      </c>
      <c r="H408" s="517">
        <f>'Table 5 - Liability Cashflows'!AV414</f>
        <v>0</v>
      </c>
    </row>
    <row r="409" spans="1:8" x14ac:dyDescent="0.25">
      <c r="A409" s="43">
        <f t="shared" si="31"/>
        <v>400</v>
      </c>
      <c r="B409" s="502">
        <f>(1+_xlfn.XLOOKUP(INT(($A409-1)/12)+1,'ZC Curve'!$B$8:$B$107,'ZC Curve'!R$9:R$108,,0))^(1/12)-1</f>
        <v>0</v>
      </c>
      <c r="C409" s="502">
        <f>(1+_xlfn.XLOOKUP(INT(($A409-1)/12)+1,'ZC Curve'!$B$8:$B$107,'ZC Curve'!S$9:S$108,,0))^(1/12)-1</f>
        <v>0</v>
      </c>
      <c r="D409" s="502">
        <f>(1+_xlfn.XLOOKUP(INT(($A409-1)/12)+1,'ZC Curve'!$B$8:$B$107,'ZC Curve'!T$9:T$108,,0))^(1/12)-1</f>
        <v>0</v>
      </c>
      <c r="E409" s="773">
        <f t="shared" si="28"/>
        <v>1</v>
      </c>
      <c r="F409" s="773">
        <f t="shared" si="29"/>
        <v>1</v>
      </c>
      <c r="G409" s="774">
        <f t="shared" si="30"/>
        <v>1</v>
      </c>
      <c r="H409" s="517">
        <f>'Table 5 - Liability Cashflows'!AV415</f>
        <v>0</v>
      </c>
    </row>
    <row r="410" spans="1:8" x14ac:dyDescent="0.25">
      <c r="A410" s="43">
        <f t="shared" si="31"/>
        <v>401</v>
      </c>
      <c r="B410" s="502">
        <f>(1+_xlfn.XLOOKUP(INT(($A410-1)/12)+1,'ZC Curve'!$B$8:$B$107,'ZC Curve'!R$9:R$108,,0))^(1/12)-1</f>
        <v>0</v>
      </c>
      <c r="C410" s="502">
        <f>(1+_xlfn.XLOOKUP(INT(($A410-1)/12)+1,'ZC Curve'!$B$8:$B$107,'ZC Curve'!S$9:S$108,,0))^(1/12)-1</f>
        <v>0</v>
      </c>
      <c r="D410" s="502">
        <f>(1+_xlfn.XLOOKUP(INT(($A410-1)/12)+1,'ZC Curve'!$B$8:$B$107,'ZC Curve'!T$9:T$108,,0))^(1/12)-1</f>
        <v>0</v>
      </c>
      <c r="E410" s="773">
        <f t="shared" si="28"/>
        <v>1</v>
      </c>
      <c r="F410" s="773">
        <f t="shared" si="29"/>
        <v>1</v>
      </c>
      <c r="G410" s="774">
        <f t="shared" si="30"/>
        <v>1</v>
      </c>
      <c r="H410" s="517">
        <f>'Table 5 - Liability Cashflows'!AV416</f>
        <v>0</v>
      </c>
    </row>
    <row r="411" spans="1:8" x14ac:dyDescent="0.25">
      <c r="A411" s="43">
        <f t="shared" si="31"/>
        <v>402</v>
      </c>
      <c r="B411" s="502">
        <f>(1+_xlfn.XLOOKUP(INT(($A411-1)/12)+1,'ZC Curve'!$B$8:$B$107,'ZC Curve'!R$9:R$108,,0))^(1/12)-1</f>
        <v>0</v>
      </c>
      <c r="C411" s="502">
        <f>(1+_xlfn.XLOOKUP(INT(($A411-1)/12)+1,'ZC Curve'!$B$8:$B$107,'ZC Curve'!S$9:S$108,,0))^(1/12)-1</f>
        <v>0</v>
      </c>
      <c r="D411" s="502">
        <f>(1+_xlfn.XLOOKUP(INT(($A411-1)/12)+1,'ZC Curve'!$B$8:$B$107,'ZC Curve'!T$9:T$108,,0))^(1/12)-1</f>
        <v>0</v>
      </c>
      <c r="E411" s="773">
        <f t="shared" si="28"/>
        <v>1</v>
      </c>
      <c r="F411" s="773">
        <f t="shared" si="29"/>
        <v>1</v>
      </c>
      <c r="G411" s="774">
        <f t="shared" si="30"/>
        <v>1</v>
      </c>
      <c r="H411" s="517">
        <f>'Table 5 - Liability Cashflows'!AV417</f>
        <v>0</v>
      </c>
    </row>
    <row r="412" spans="1:8" x14ac:dyDescent="0.25">
      <c r="A412" s="43">
        <f t="shared" si="31"/>
        <v>403</v>
      </c>
      <c r="B412" s="502">
        <f>(1+_xlfn.XLOOKUP(INT(($A412-1)/12)+1,'ZC Curve'!$B$8:$B$107,'ZC Curve'!R$9:R$108,,0))^(1/12)-1</f>
        <v>0</v>
      </c>
      <c r="C412" s="502">
        <f>(1+_xlfn.XLOOKUP(INT(($A412-1)/12)+1,'ZC Curve'!$B$8:$B$107,'ZC Curve'!S$9:S$108,,0))^(1/12)-1</f>
        <v>0</v>
      </c>
      <c r="D412" s="502">
        <f>(1+_xlfn.XLOOKUP(INT(($A412-1)/12)+1,'ZC Curve'!$B$8:$B$107,'ZC Curve'!T$9:T$108,,0))^(1/12)-1</f>
        <v>0</v>
      </c>
      <c r="E412" s="773">
        <f t="shared" si="28"/>
        <v>1</v>
      </c>
      <c r="F412" s="773">
        <f t="shared" si="29"/>
        <v>1</v>
      </c>
      <c r="G412" s="774">
        <f t="shared" si="30"/>
        <v>1</v>
      </c>
      <c r="H412" s="517">
        <f>'Table 5 - Liability Cashflows'!AV418</f>
        <v>0</v>
      </c>
    </row>
    <row r="413" spans="1:8" x14ac:dyDescent="0.25">
      <c r="A413" s="43">
        <f t="shared" si="31"/>
        <v>404</v>
      </c>
      <c r="B413" s="502">
        <f>(1+_xlfn.XLOOKUP(INT(($A413-1)/12)+1,'ZC Curve'!$B$8:$B$107,'ZC Curve'!R$9:R$108,,0))^(1/12)-1</f>
        <v>0</v>
      </c>
      <c r="C413" s="502">
        <f>(1+_xlfn.XLOOKUP(INT(($A413-1)/12)+1,'ZC Curve'!$B$8:$B$107,'ZC Curve'!S$9:S$108,,0))^(1/12)-1</f>
        <v>0</v>
      </c>
      <c r="D413" s="502">
        <f>(1+_xlfn.XLOOKUP(INT(($A413-1)/12)+1,'ZC Curve'!$B$8:$B$107,'ZC Curve'!T$9:T$108,,0))^(1/12)-1</f>
        <v>0</v>
      </c>
      <c r="E413" s="773">
        <f t="shared" si="28"/>
        <v>1</v>
      </c>
      <c r="F413" s="773">
        <f t="shared" si="29"/>
        <v>1</v>
      </c>
      <c r="G413" s="774">
        <f t="shared" si="30"/>
        <v>1</v>
      </c>
      <c r="H413" s="517">
        <f>'Table 5 - Liability Cashflows'!AV419</f>
        <v>0</v>
      </c>
    </row>
    <row r="414" spans="1:8" x14ac:dyDescent="0.25">
      <c r="A414" s="43">
        <f t="shared" si="31"/>
        <v>405</v>
      </c>
      <c r="B414" s="502">
        <f>(1+_xlfn.XLOOKUP(INT(($A414-1)/12)+1,'ZC Curve'!$B$8:$B$107,'ZC Curve'!R$9:R$108,,0))^(1/12)-1</f>
        <v>0</v>
      </c>
      <c r="C414" s="502">
        <f>(1+_xlfn.XLOOKUP(INT(($A414-1)/12)+1,'ZC Curve'!$B$8:$B$107,'ZC Curve'!S$9:S$108,,0))^(1/12)-1</f>
        <v>0</v>
      </c>
      <c r="D414" s="502">
        <f>(1+_xlfn.XLOOKUP(INT(($A414-1)/12)+1,'ZC Curve'!$B$8:$B$107,'ZC Curve'!T$9:T$108,,0))^(1/12)-1</f>
        <v>0</v>
      </c>
      <c r="E414" s="773">
        <f t="shared" si="28"/>
        <v>1</v>
      </c>
      <c r="F414" s="773">
        <f t="shared" si="29"/>
        <v>1</v>
      </c>
      <c r="G414" s="774">
        <f t="shared" si="30"/>
        <v>1</v>
      </c>
      <c r="H414" s="517">
        <f>'Table 5 - Liability Cashflows'!AV420</f>
        <v>0</v>
      </c>
    </row>
    <row r="415" spans="1:8" x14ac:dyDescent="0.25">
      <c r="A415" s="43">
        <f t="shared" si="31"/>
        <v>406</v>
      </c>
      <c r="B415" s="502">
        <f>(1+_xlfn.XLOOKUP(INT(($A415-1)/12)+1,'ZC Curve'!$B$8:$B$107,'ZC Curve'!R$9:R$108,,0))^(1/12)-1</f>
        <v>0</v>
      </c>
      <c r="C415" s="502">
        <f>(1+_xlfn.XLOOKUP(INT(($A415-1)/12)+1,'ZC Curve'!$B$8:$B$107,'ZC Curve'!S$9:S$108,,0))^(1/12)-1</f>
        <v>0</v>
      </c>
      <c r="D415" s="502">
        <f>(1+_xlfn.XLOOKUP(INT(($A415-1)/12)+1,'ZC Curve'!$B$8:$B$107,'ZC Curve'!T$9:T$108,,0))^(1/12)-1</f>
        <v>0</v>
      </c>
      <c r="E415" s="773">
        <f t="shared" si="28"/>
        <v>1</v>
      </c>
      <c r="F415" s="773">
        <f t="shared" si="29"/>
        <v>1</v>
      </c>
      <c r="G415" s="774">
        <f t="shared" si="30"/>
        <v>1</v>
      </c>
      <c r="H415" s="517">
        <f>'Table 5 - Liability Cashflows'!AV421</f>
        <v>0</v>
      </c>
    </row>
    <row r="416" spans="1:8" x14ac:dyDescent="0.25">
      <c r="A416" s="43">
        <f t="shared" si="31"/>
        <v>407</v>
      </c>
      <c r="B416" s="502">
        <f>(1+_xlfn.XLOOKUP(INT(($A416-1)/12)+1,'ZC Curve'!$B$8:$B$107,'ZC Curve'!R$9:R$108,,0))^(1/12)-1</f>
        <v>0</v>
      </c>
      <c r="C416" s="502">
        <f>(1+_xlfn.XLOOKUP(INT(($A416-1)/12)+1,'ZC Curve'!$B$8:$B$107,'ZC Curve'!S$9:S$108,,0))^(1/12)-1</f>
        <v>0</v>
      </c>
      <c r="D416" s="502">
        <f>(1+_xlfn.XLOOKUP(INT(($A416-1)/12)+1,'ZC Curve'!$B$8:$B$107,'ZC Curve'!T$9:T$108,,0))^(1/12)-1</f>
        <v>0</v>
      </c>
      <c r="E416" s="773">
        <f t="shared" si="28"/>
        <v>1</v>
      </c>
      <c r="F416" s="773">
        <f t="shared" si="29"/>
        <v>1</v>
      </c>
      <c r="G416" s="774">
        <f t="shared" si="30"/>
        <v>1</v>
      </c>
      <c r="H416" s="517">
        <f>'Table 5 - Liability Cashflows'!AV422</f>
        <v>0</v>
      </c>
    </row>
    <row r="417" spans="1:8" x14ac:dyDescent="0.25">
      <c r="A417" s="43">
        <f t="shared" si="31"/>
        <v>408</v>
      </c>
      <c r="B417" s="502">
        <f>(1+_xlfn.XLOOKUP(INT(($A417-1)/12)+1,'ZC Curve'!$B$8:$B$107,'ZC Curve'!R$9:R$108,,0))^(1/12)-1</f>
        <v>0</v>
      </c>
      <c r="C417" s="502">
        <f>(1+_xlfn.XLOOKUP(INT(($A417-1)/12)+1,'ZC Curve'!$B$8:$B$107,'ZC Curve'!S$9:S$108,,0))^(1/12)-1</f>
        <v>0</v>
      </c>
      <c r="D417" s="502">
        <f>(1+_xlfn.XLOOKUP(INT(($A417-1)/12)+1,'ZC Curve'!$B$8:$B$107,'ZC Curve'!T$9:T$108,,0))^(1/12)-1</f>
        <v>0</v>
      </c>
      <c r="E417" s="773">
        <f t="shared" si="28"/>
        <v>1</v>
      </c>
      <c r="F417" s="773">
        <f t="shared" si="29"/>
        <v>1</v>
      </c>
      <c r="G417" s="774">
        <f t="shared" si="30"/>
        <v>1</v>
      </c>
      <c r="H417" s="517">
        <f>'Table 5 - Liability Cashflows'!AV423</f>
        <v>0</v>
      </c>
    </row>
    <row r="418" spans="1:8" x14ac:dyDescent="0.25">
      <c r="A418" s="43">
        <f t="shared" si="31"/>
        <v>409</v>
      </c>
      <c r="B418" s="502">
        <f>(1+_xlfn.XLOOKUP(INT(($A418-1)/12)+1,'ZC Curve'!$B$8:$B$107,'ZC Curve'!R$9:R$108,,0))^(1/12)-1</f>
        <v>0</v>
      </c>
      <c r="C418" s="502">
        <f>(1+_xlfn.XLOOKUP(INT(($A418-1)/12)+1,'ZC Curve'!$B$8:$B$107,'ZC Curve'!S$9:S$108,,0))^(1/12)-1</f>
        <v>0</v>
      </c>
      <c r="D418" s="502">
        <f>(1+_xlfn.XLOOKUP(INT(($A418-1)/12)+1,'ZC Curve'!$B$8:$B$107,'ZC Curve'!T$9:T$108,,0))^(1/12)-1</f>
        <v>0</v>
      </c>
      <c r="E418" s="773">
        <f t="shared" si="28"/>
        <v>1</v>
      </c>
      <c r="F418" s="773">
        <f t="shared" si="29"/>
        <v>1</v>
      </c>
      <c r="G418" s="774">
        <f t="shared" si="30"/>
        <v>1</v>
      </c>
      <c r="H418" s="517">
        <f>'Table 5 - Liability Cashflows'!AV424</f>
        <v>0</v>
      </c>
    </row>
    <row r="419" spans="1:8" x14ac:dyDescent="0.25">
      <c r="A419" s="43">
        <f t="shared" si="31"/>
        <v>410</v>
      </c>
      <c r="B419" s="502">
        <f>(1+_xlfn.XLOOKUP(INT(($A419-1)/12)+1,'ZC Curve'!$B$8:$B$107,'ZC Curve'!R$9:R$108,,0))^(1/12)-1</f>
        <v>0</v>
      </c>
      <c r="C419" s="502">
        <f>(1+_xlfn.XLOOKUP(INT(($A419-1)/12)+1,'ZC Curve'!$B$8:$B$107,'ZC Curve'!S$9:S$108,,0))^(1/12)-1</f>
        <v>0</v>
      </c>
      <c r="D419" s="502">
        <f>(1+_xlfn.XLOOKUP(INT(($A419-1)/12)+1,'ZC Curve'!$B$8:$B$107,'ZC Curve'!T$9:T$108,,0))^(1/12)-1</f>
        <v>0</v>
      </c>
      <c r="E419" s="773">
        <f t="shared" si="28"/>
        <v>1</v>
      </c>
      <c r="F419" s="773">
        <f t="shared" si="29"/>
        <v>1</v>
      </c>
      <c r="G419" s="774">
        <f t="shared" si="30"/>
        <v>1</v>
      </c>
      <c r="H419" s="517">
        <f>'Table 5 - Liability Cashflows'!AV425</f>
        <v>0</v>
      </c>
    </row>
    <row r="420" spans="1:8" x14ac:dyDescent="0.25">
      <c r="A420" s="43">
        <f t="shared" si="31"/>
        <v>411</v>
      </c>
      <c r="B420" s="502">
        <f>(1+_xlfn.XLOOKUP(INT(($A420-1)/12)+1,'ZC Curve'!$B$8:$B$107,'ZC Curve'!R$9:R$108,,0))^(1/12)-1</f>
        <v>0</v>
      </c>
      <c r="C420" s="502">
        <f>(1+_xlfn.XLOOKUP(INT(($A420-1)/12)+1,'ZC Curve'!$B$8:$B$107,'ZC Curve'!S$9:S$108,,0))^(1/12)-1</f>
        <v>0</v>
      </c>
      <c r="D420" s="502">
        <f>(1+_xlfn.XLOOKUP(INT(($A420-1)/12)+1,'ZC Curve'!$B$8:$B$107,'ZC Curve'!T$9:T$108,,0))^(1/12)-1</f>
        <v>0</v>
      </c>
      <c r="E420" s="773">
        <f t="shared" si="28"/>
        <v>1</v>
      </c>
      <c r="F420" s="773">
        <f t="shared" si="29"/>
        <v>1</v>
      </c>
      <c r="G420" s="774">
        <f t="shared" si="30"/>
        <v>1</v>
      </c>
      <c r="H420" s="517">
        <f>'Table 5 - Liability Cashflows'!AV426</f>
        <v>0</v>
      </c>
    </row>
    <row r="421" spans="1:8" x14ac:dyDescent="0.25">
      <c r="A421" s="43">
        <f t="shared" si="31"/>
        <v>412</v>
      </c>
      <c r="B421" s="502">
        <f>(1+_xlfn.XLOOKUP(INT(($A421-1)/12)+1,'ZC Curve'!$B$8:$B$107,'ZC Curve'!R$9:R$108,,0))^(1/12)-1</f>
        <v>0</v>
      </c>
      <c r="C421" s="502">
        <f>(1+_xlfn.XLOOKUP(INT(($A421-1)/12)+1,'ZC Curve'!$B$8:$B$107,'ZC Curve'!S$9:S$108,,0))^(1/12)-1</f>
        <v>0</v>
      </c>
      <c r="D421" s="502">
        <f>(1+_xlfn.XLOOKUP(INT(($A421-1)/12)+1,'ZC Curve'!$B$8:$B$107,'ZC Curve'!T$9:T$108,,0))^(1/12)-1</f>
        <v>0</v>
      </c>
      <c r="E421" s="773">
        <f t="shared" si="28"/>
        <v>1</v>
      </c>
      <c r="F421" s="773">
        <f t="shared" si="29"/>
        <v>1</v>
      </c>
      <c r="G421" s="774">
        <f t="shared" si="30"/>
        <v>1</v>
      </c>
      <c r="H421" s="517">
        <f>'Table 5 - Liability Cashflows'!AV427</f>
        <v>0</v>
      </c>
    </row>
    <row r="422" spans="1:8" x14ac:dyDescent="0.25">
      <c r="A422" s="43">
        <f t="shared" si="31"/>
        <v>413</v>
      </c>
      <c r="B422" s="502">
        <f>(1+_xlfn.XLOOKUP(INT(($A422-1)/12)+1,'ZC Curve'!$B$8:$B$107,'ZC Curve'!R$9:R$108,,0))^(1/12)-1</f>
        <v>0</v>
      </c>
      <c r="C422" s="502">
        <f>(1+_xlfn.XLOOKUP(INT(($A422-1)/12)+1,'ZC Curve'!$B$8:$B$107,'ZC Curve'!S$9:S$108,,0))^(1/12)-1</f>
        <v>0</v>
      </c>
      <c r="D422" s="502">
        <f>(1+_xlfn.XLOOKUP(INT(($A422-1)/12)+1,'ZC Curve'!$B$8:$B$107,'ZC Curve'!T$9:T$108,,0))^(1/12)-1</f>
        <v>0</v>
      </c>
      <c r="E422" s="773">
        <f t="shared" si="28"/>
        <v>1</v>
      </c>
      <c r="F422" s="773">
        <f t="shared" si="29"/>
        <v>1</v>
      </c>
      <c r="G422" s="774">
        <f t="shared" si="30"/>
        <v>1</v>
      </c>
      <c r="H422" s="517">
        <f>'Table 5 - Liability Cashflows'!AV428</f>
        <v>0</v>
      </c>
    </row>
    <row r="423" spans="1:8" x14ac:dyDescent="0.25">
      <c r="A423" s="43">
        <f t="shared" si="31"/>
        <v>414</v>
      </c>
      <c r="B423" s="502">
        <f>(1+_xlfn.XLOOKUP(INT(($A423-1)/12)+1,'ZC Curve'!$B$8:$B$107,'ZC Curve'!R$9:R$108,,0))^(1/12)-1</f>
        <v>0</v>
      </c>
      <c r="C423" s="502">
        <f>(1+_xlfn.XLOOKUP(INT(($A423-1)/12)+1,'ZC Curve'!$B$8:$B$107,'ZC Curve'!S$9:S$108,,0))^(1/12)-1</f>
        <v>0</v>
      </c>
      <c r="D423" s="502">
        <f>(1+_xlfn.XLOOKUP(INT(($A423-1)/12)+1,'ZC Curve'!$B$8:$B$107,'ZC Curve'!T$9:T$108,,0))^(1/12)-1</f>
        <v>0</v>
      </c>
      <c r="E423" s="773">
        <f t="shared" si="28"/>
        <v>1</v>
      </c>
      <c r="F423" s="773">
        <f t="shared" si="29"/>
        <v>1</v>
      </c>
      <c r="G423" s="774">
        <f t="shared" si="30"/>
        <v>1</v>
      </c>
      <c r="H423" s="517">
        <f>'Table 5 - Liability Cashflows'!AV429</f>
        <v>0</v>
      </c>
    </row>
    <row r="424" spans="1:8" x14ac:dyDescent="0.25">
      <c r="A424" s="43">
        <f t="shared" si="31"/>
        <v>415</v>
      </c>
      <c r="B424" s="502">
        <f>(1+_xlfn.XLOOKUP(INT(($A424-1)/12)+1,'ZC Curve'!$B$8:$B$107,'ZC Curve'!R$9:R$108,,0))^(1/12)-1</f>
        <v>0</v>
      </c>
      <c r="C424" s="502">
        <f>(1+_xlfn.XLOOKUP(INT(($A424-1)/12)+1,'ZC Curve'!$B$8:$B$107,'ZC Curve'!S$9:S$108,,0))^(1/12)-1</f>
        <v>0</v>
      </c>
      <c r="D424" s="502">
        <f>(1+_xlfn.XLOOKUP(INT(($A424-1)/12)+1,'ZC Curve'!$B$8:$B$107,'ZC Curve'!T$9:T$108,,0))^(1/12)-1</f>
        <v>0</v>
      </c>
      <c r="E424" s="773">
        <f t="shared" si="28"/>
        <v>1</v>
      </c>
      <c r="F424" s="773">
        <f t="shared" si="29"/>
        <v>1</v>
      </c>
      <c r="G424" s="774">
        <f t="shared" si="30"/>
        <v>1</v>
      </c>
      <c r="H424" s="517">
        <f>'Table 5 - Liability Cashflows'!AV430</f>
        <v>0</v>
      </c>
    </row>
    <row r="425" spans="1:8" x14ac:dyDescent="0.25">
      <c r="A425" s="43">
        <f t="shared" si="31"/>
        <v>416</v>
      </c>
      <c r="B425" s="502">
        <f>(1+_xlfn.XLOOKUP(INT(($A425-1)/12)+1,'ZC Curve'!$B$8:$B$107,'ZC Curve'!R$9:R$108,,0))^(1/12)-1</f>
        <v>0</v>
      </c>
      <c r="C425" s="502">
        <f>(1+_xlfn.XLOOKUP(INT(($A425-1)/12)+1,'ZC Curve'!$B$8:$B$107,'ZC Curve'!S$9:S$108,,0))^(1/12)-1</f>
        <v>0</v>
      </c>
      <c r="D425" s="502">
        <f>(1+_xlfn.XLOOKUP(INT(($A425-1)/12)+1,'ZC Curve'!$B$8:$B$107,'ZC Curve'!T$9:T$108,,0))^(1/12)-1</f>
        <v>0</v>
      </c>
      <c r="E425" s="773">
        <f t="shared" si="28"/>
        <v>1</v>
      </c>
      <c r="F425" s="773">
        <f t="shared" si="29"/>
        <v>1</v>
      </c>
      <c r="G425" s="774">
        <f t="shared" si="30"/>
        <v>1</v>
      </c>
      <c r="H425" s="517">
        <f>'Table 5 - Liability Cashflows'!AV431</f>
        <v>0</v>
      </c>
    </row>
    <row r="426" spans="1:8" x14ac:dyDescent="0.25">
      <c r="A426" s="43">
        <f t="shared" si="31"/>
        <v>417</v>
      </c>
      <c r="B426" s="502">
        <f>(1+_xlfn.XLOOKUP(INT(($A426-1)/12)+1,'ZC Curve'!$B$8:$B$107,'ZC Curve'!R$9:R$108,,0))^(1/12)-1</f>
        <v>0</v>
      </c>
      <c r="C426" s="502">
        <f>(1+_xlfn.XLOOKUP(INT(($A426-1)/12)+1,'ZC Curve'!$B$8:$B$107,'ZC Curve'!S$9:S$108,,0))^(1/12)-1</f>
        <v>0</v>
      </c>
      <c r="D426" s="502">
        <f>(1+_xlfn.XLOOKUP(INT(($A426-1)/12)+1,'ZC Curve'!$B$8:$B$107,'ZC Curve'!T$9:T$108,,0))^(1/12)-1</f>
        <v>0</v>
      </c>
      <c r="E426" s="773">
        <f t="shared" si="28"/>
        <v>1</v>
      </c>
      <c r="F426" s="773">
        <f t="shared" si="29"/>
        <v>1</v>
      </c>
      <c r="G426" s="774">
        <f t="shared" si="30"/>
        <v>1</v>
      </c>
      <c r="H426" s="517">
        <f>'Table 5 - Liability Cashflows'!AV432</f>
        <v>0</v>
      </c>
    </row>
    <row r="427" spans="1:8" x14ac:dyDescent="0.25">
      <c r="A427" s="43">
        <f t="shared" si="31"/>
        <v>418</v>
      </c>
      <c r="B427" s="502">
        <f>(1+_xlfn.XLOOKUP(INT(($A427-1)/12)+1,'ZC Curve'!$B$8:$B$107,'ZC Curve'!R$9:R$108,,0))^(1/12)-1</f>
        <v>0</v>
      </c>
      <c r="C427" s="502">
        <f>(1+_xlfn.XLOOKUP(INT(($A427-1)/12)+1,'ZC Curve'!$B$8:$B$107,'ZC Curve'!S$9:S$108,,0))^(1/12)-1</f>
        <v>0</v>
      </c>
      <c r="D427" s="502">
        <f>(1+_xlfn.XLOOKUP(INT(($A427-1)/12)+1,'ZC Curve'!$B$8:$B$107,'ZC Curve'!T$9:T$108,,0))^(1/12)-1</f>
        <v>0</v>
      </c>
      <c r="E427" s="773">
        <f t="shared" si="28"/>
        <v>1</v>
      </c>
      <c r="F427" s="773">
        <f t="shared" si="29"/>
        <v>1</v>
      </c>
      <c r="G427" s="774">
        <f t="shared" si="30"/>
        <v>1</v>
      </c>
      <c r="H427" s="517">
        <f>'Table 5 - Liability Cashflows'!AV433</f>
        <v>0</v>
      </c>
    </row>
    <row r="428" spans="1:8" x14ac:dyDescent="0.25">
      <c r="A428" s="43">
        <f t="shared" si="31"/>
        <v>419</v>
      </c>
      <c r="B428" s="502">
        <f>(1+_xlfn.XLOOKUP(INT(($A428-1)/12)+1,'ZC Curve'!$B$8:$B$107,'ZC Curve'!R$9:R$108,,0))^(1/12)-1</f>
        <v>0</v>
      </c>
      <c r="C428" s="502">
        <f>(1+_xlfn.XLOOKUP(INT(($A428-1)/12)+1,'ZC Curve'!$B$8:$B$107,'ZC Curve'!S$9:S$108,,0))^(1/12)-1</f>
        <v>0</v>
      </c>
      <c r="D428" s="502">
        <f>(1+_xlfn.XLOOKUP(INT(($A428-1)/12)+1,'ZC Curve'!$B$8:$B$107,'ZC Curve'!T$9:T$108,,0))^(1/12)-1</f>
        <v>0</v>
      </c>
      <c r="E428" s="773">
        <f t="shared" si="28"/>
        <v>1</v>
      </c>
      <c r="F428" s="773">
        <f t="shared" si="29"/>
        <v>1</v>
      </c>
      <c r="G428" s="774">
        <f t="shared" si="30"/>
        <v>1</v>
      </c>
      <c r="H428" s="517">
        <f>'Table 5 - Liability Cashflows'!AV434</f>
        <v>0</v>
      </c>
    </row>
    <row r="429" spans="1:8" x14ac:dyDescent="0.25">
      <c r="A429" s="43">
        <f t="shared" si="31"/>
        <v>420</v>
      </c>
      <c r="B429" s="502">
        <f>(1+_xlfn.XLOOKUP(INT(($A429-1)/12)+1,'ZC Curve'!$B$8:$B$107,'ZC Curve'!R$9:R$108,,0))^(1/12)-1</f>
        <v>0</v>
      </c>
      <c r="C429" s="502">
        <f>(1+_xlfn.XLOOKUP(INT(($A429-1)/12)+1,'ZC Curve'!$B$8:$B$107,'ZC Curve'!S$9:S$108,,0))^(1/12)-1</f>
        <v>0</v>
      </c>
      <c r="D429" s="502">
        <f>(1+_xlfn.XLOOKUP(INT(($A429-1)/12)+1,'ZC Curve'!$B$8:$B$107,'ZC Curve'!T$9:T$108,,0))^(1/12)-1</f>
        <v>0</v>
      </c>
      <c r="E429" s="773">
        <f t="shared" si="28"/>
        <v>1</v>
      </c>
      <c r="F429" s="773">
        <f t="shared" si="29"/>
        <v>1</v>
      </c>
      <c r="G429" s="774">
        <f t="shared" si="30"/>
        <v>1</v>
      </c>
      <c r="H429" s="517">
        <f>'Table 5 - Liability Cashflows'!AV435</f>
        <v>0</v>
      </c>
    </row>
    <row r="430" spans="1:8" x14ac:dyDescent="0.25">
      <c r="A430" s="43">
        <f t="shared" si="31"/>
        <v>421</v>
      </c>
      <c r="B430" s="502">
        <f>(1+_xlfn.XLOOKUP(INT(($A430-1)/12)+1,'ZC Curve'!$B$8:$B$107,'ZC Curve'!R$9:R$108,,0))^(1/12)-1</f>
        <v>0</v>
      </c>
      <c r="C430" s="502">
        <f>(1+_xlfn.XLOOKUP(INT(($A430-1)/12)+1,'ZC Curve'!$B$8:$B$107,'ZC Curve'!S$9:S$108,,0))^(1/12)-1</f>
        <v>0</v>
      </c>
      <c r="D430" s="502">
        <f>(1+_xlfn.XLOOKUP(INT(($A430-1)/12)+1,'ZC Curve'!$B$8:$B$107,'ZC Curve'!T$9:T$108,,0))^(1/12)-1</f>
        <v>0</v>
      </c>
      <c r="E430" s="773">
        <f t="shared" si="28"/>
        <v>1</v>
      </c>
      <c r="F430" s="773">
        <f t="shared" si="29"/>
        <v>1</v>
      </c>
      <c r="G430" s="774">
        <f t="shared" si="30"/>
        <v>1</v>
      </c>
      <c r="H430" s="517">
        <f>'Table 5 - Liability Cashflows'!AV436</f>
        <v>0</v>
      </c>
    </row>
    <row r="431" spans="1:8" x14ac:dyDescent="0.25">
      <c r="A431" s="43">
        <f t="shared" si="31"/>
        <v>422</v>
      </c>
      <c r="B431" s="502">
        <f>(1+_xlfn.XLOOKUP(INT(($A431-1)/12)+1,'ZC Curve'!$B$8:$B$107,'ZC Curve'!R$9:R$108,,0))^(1/12)-1</f>
        <v>0</v>
      </c>
      <c r="C431" s="502">
        <f>(1+_xlfn.XLOOKUP(INT(($A431-1)/12)+1,'ZC Curve'!$B$8:$B$107,'ZC Curve'!S$9:S$108,,0))^(1/12)-1</f>
        <v>0</v>
      </c>
      <c r="D431" s="502">
        <f>(1+_xlfn.XLOOKUP(INT(($A431-1)/12)+1,'ZC Curve'!$B$8:$B$107,'ZC Curve'!T$9:T$108,,0))^(1/12)-1</f>
        <v>0</v>
      </c>
      <c r="E431" s="773">
        <f t="shared" si="28"/>
        <v>1</v>
      </c>
      <c r="F431" s="773">
        <f t="shared" si="29"/>
        <v>1</v>
      </c>
      <c r="G431" s="774">
        <f t="shared" si="30"/>
        <v>1</v>
      </c>
      <c r="H431" s="517">
        <f>'Table 5 - Liability Cashflows'!AV437</f>
        <v>0</v>
      </c>
    </row>
    <row r="432" spans="1:8" x14ac:dyDescent="0.25">
      <c r="A432" s="43">
        <f t="shared" si="31"/>
        <v>423</v>
      </c>
      <c r="B432" s="502">
        <f>(1+_xlfn.XLOOKUP(INT(($A432-1)/12)+1,'ZC Curve'!$B$8:$B$107,'ZC Curve'!R$9:R$108,,0))^(1/12)-1</f>
        <v>0</v>
      </c>
      <c r="C432" s="502">
        <f>(1+_xlfn.XLOOKUP(INT(($A432-1)/12)+1,'ZC Curve'!$B$8:$B$107,'ZC Curve'!S$9:S$108,,0))^(1/12)-1</f>
        <v>0</v>
      </c>
      <c r="D432" s="502">
        <f>(1+_xlfn.XLOOKUP(INT(($A432-1)/12)+1,'ZC Curve'!$B$8:$B$107,'ZC Curve'!T$9:T$108,,0))^(1/12)-1</f>
        <v>0</v>
      </c>
      <c r="E432" s="773">
        <f t="shared" si="28"/>
        <v>1</v>
      </c>
      <c r="F432" s="773">
        <f t="shared" si="29"/>
        <v>1</v>
      </c>
      <c r="G432" s="774">
        <f t="shared" si="30"/>
        <v>1</v>
      </c>
      <c r="H432" s="517">
        <f>'Table 5 - Liability Cashflows'!AV438</f>
        <v>0</v>
      </c>
    </row>
    <row r="433" spans="1:8" x14ac:dyDescent="0.25">
      <c r="A433" s="43">
        <f t="shared" si="31"/>
        <v>424</v>
      </c>
      <c r="B433" s="502">
        <f>(1+_xlfn.XLOOKUP(INT(($A433-1)/12)+1,'ZC Curve'!$B$8:$B$107,'ZC Curve'!R$9:R$108,,0))^(1/12)-1</f>
        <v>0</v>
      </c>
      <c r="C433" s="502">
        <f>(1+_xlfn.XLOOKUP(INT(($A433-1)/12)+1,'ZC Curve'!$B$8:$B$107,'ZC Curve'!S$9:S$108,,0))^(1/12)-1</f>
        <v>0</v>
      </c>
      <c r="D433" s="502">
        <f>(1+_xlfn.XLOOKUP(INT(($A433-1)/12)+1,'ZC Curve'!$B$8:$B$107,'ZC Curve'!T$9:T$108,,0))^(1/12)-1</f>
        <v>0</v>
      </c>
      <c r="E433" s="773">
        <f t="shared" si="28"/>
        <v>1</v>
      </c>
      <c r="F433" s="773">
        <f t="shared" si="29"/>
        <v>1</v>
      </c>
      <c r="G433" s="774">
        <f t="shared" si="30"/>
        <v>1</v>
      </c>
      <c r="H433" s="517">
        <f>'Table 5 - Liability Cashflows'!AV439</f>
        <v>0</v>
      </c>
    </row>
    <row r="434" spans="1:8" x14ac:dyDescent="0.25">
      <c r="A434" s="43">
        <f t="shared" si="31"/>
        <v>425</v>
      </c>
      <c r="B434" s="502">
        <f>(1+_xlfn.XLOOKUP(INT(($A434-1)/12)+1,'ZC Curve'!$B$8:$B$107,'ZC Curve'!R$9:R$108,,0))^(1/12)-1</f>
        <v>0</v>
      </c>
      <c r="C434" s="502">
        <f>(1+_xlfn.XLOOKUP(INT(($A434-1)/12)+1,'ZC Curve'!$B$8:$B$107,'ZC Curve'!S$9:S$108,,0))^(1/12)-1</f>
        <v>0</v>
      </c>
      <c r="D434" s="502">
        <f>(1+_xlfn.XLOOKUP(INT(($A434-1)/12)+1,'ZC Curve'!$B$8:$B$107,'ZC Curve'!T$9:T$108,,0))^(1/12)-1</f>
        <v>0</v>
      </c>
      <c r="E434" s="773">
        <f t="shared" si="28"/>
        <v>1</v>
      </c>
      <c r="F434" s="773">
        <f t="shared" si="29"/>
        <v>1</v>
      </c>
      <c r="G434" s="774">
        <f t="shared" si="30"/>
        <v>1</v>
      </c>
      <c r="H434" s="517">
        <f>'Table 5 - Liability Cashflows'!AV440</f>
        <v>0</v>
      </c>
    </row>
    <row r="435" spans="1:8" x14ac:dyDescent="0.25">
      <c r="A435" s="43">
        <f t="shared" si="31"/>
        <v>426</v>
      </c>
      <c r="B435" s="502">
        <f>(1+_xlfn.XLOOKUP(INT(($A435-1)/12)+1,'ZC Curve'!$B$8:$B$107,'ZC Curve'!R$9:R$108,,0))^(1/12)-1</f>
        <v>0</v>
      </c>
      <c r="C435" s="502">
        <f>(1+_xlfn.XLOOKUP(INT(($A435-1)/12)+1,'ZC Curve'!$B$8:$B$107,'ZC Curve'!S$9:S$108,,0))^(1/12)-1</f>
        <v>0</v>
      </c>
      <c r="D435" s="502">
        <f>(1+_xlfn.XLOOKUP(INT(($A435-1)/12)+1,'ZC Curve'!$B$8:$B$107,'ZC Curve'!T$9:T$108,,0))^(1/12)-1</f>
        <v>0</v>
      </c>
      <c r="E435" s="773">
        <f t="shared" si="28"/>
        <v>1</v>
      </c>
      <c r="F435" s="773">
        <f t="shared" si="29"/>
        <v>1</v>
      </c>
      <c r="G435" s="774">
        <f t="shared" si="30"/>
        <v>1</v>
      </c>
      <c r="H435" s="517">
        <f>'Table 5 - Liability Cashflows'!AV441</f>
        <v>0</v>
      </c>
    </row>
    <row r="436" spans="1:8" x14ac:dyDescent="0.25">
      <c r="A436" s="43">
        <f t="shared" si="31"/>
        <v>427</v>
      </c>
      <c r="B436" s="502">
        <f>(1+_xlfn.XLOOKUP(INT(($A436-1)/12)+1,'ZC Curve'!$B$8:$B$107,'ZC Curve'!R$9:R$108,,0))^(1/12)-1</f>
        <v>0</v>
      </c>
      <c r="C436" s="502">
        <f>(1+_xlfn.XLOOKUP(INT(($A436-1)/12)+1,'ZC Curve'!$B$8:$B$107,'ZC Curve'!S$9:S$108,,0))^(1/12)-1</f>
        <v>0</v>
      </c>
      <c r="D436" s="502">
        <f>(1+_xlfn.XLOOKUP(INT(($A436-1)/12)+1,'ZC Curve'!$B$8:$B$107,'ZC Curve'!T$9:T$108,,0))^(1/12)-1</f>
        <v>0</v>
      </c>
      <c r="E436" s="773">
        <f t="shared" si="28"/>
        <v>1</v>
      </c>
      <c r="F436" s="773">
        <f t="shared" si="29"/>
        <v>1</v>
      </c>
      <c r="G436" s="774">
        <f t="shared" si="30"/>
        <v>1</v>
      </c>
      <c r="H436" s="517">
        <f>'Table 5 - Liability Cashflows'!AV442</f>
        <v>0</v>
      </c>
    </row>
    <row r="437" spans="1:8" x14ac:dyDescent="0.25">
      <c r="A437" s="43">
        <f t="shared" si="31"/>
        <v>428</v>
      </c>
      <c r="B437" s="502">
        <f>(1+_xlfn.XLOOKUP(INT(($A437-1)/12)+1,'ZC Curve'!$B$8:$B$107,'ZC Curve'!R$9:R$108,,0))^(1/12)-1</f>
        <v>0</v>
      </c>
      <c r="C437" s="502">
        <f>(1+_xlfn.XLOOKUP(INT(($A437-1)/12)+1,'ZC Curve'!$B$8:$B$107,'ZC Curve'!S$9:S$108,,0))^(1/12)-1</f>
        <v>0</v>
      </c>
      <c r="D437" s="502">
        <f>(1+_xlfn.XLOOKUP(INT(($A437-1)/12)+1,'ZC Curve'!$B$8:$B$107,'ZC Curve'!T$9:T$108,,0))^(1/12)-1</f>
        <v>0</v>
      </c>
      <c r="E437" s="773">
        <f t="shared" si="28"/>
        <v>1</v>
      </c>
      <c r="F437" s="773">
        <f t="shared" si="29"/>
        <v>1</v>
      </c>
      <c r="G437" s="774">
        <f t="shared" si="30"/>
        <v>1</v>
      </c>
      <c r="H437" s="517">
        <f>'Table 5 - Liability Cashflows'!AV443</f>
        <v>0</v>
      </c>
    </row>
    <row r="438" spans="1:8" x14ac:dyDescent="0.25">
      <c r="A438" s="43">
        <f t="shared" si="31"/>
        <v>429</v>
      </c>
      <c r="B438" s="502">
        <f>(1+_xlfn.XLOOKUP(INT(($A438-1)/12)+1,'ZC Curve'!$B$8:$B$107,'ZC Curve'!R$9:R$108,,0))^(1/12)-1</f>
        <v>0</v>
      </c>
      <c r="C438" s="502">
        <f>(1+_xlfn.XLOOKUP(INT(($A438-1)/12)+1,'ZC Curve'!$B$8:$B$107,'ZC Curve'!S$9:S$108,,0))^(1/12)-1</f>
        <v>0</v>
      </c>
      <c r="D438" s="502">
        <f>(1+_xlfn.XLOOKUP(INT(($A438-1)/12)+1,'ZC Curve'!$B$8:$B$107,'ZC Curve'!T$9:T$108,,0))^(1/12)-1</f>
        <v>0</v>
      </c>
      <c r="E438" s="773">
        <f t="shared" si="28"/>
        <v>1</v>
      </c>
      <c r="F438" s="773">
        <f t="shared" si="29"/>
        <v>1</v>
      </c>
      <c r="G438" s="774">
        <f t="shared" si="30"/>
        <v>1</v>
      </c>
      <c r="H438" s="517">
        <f>'Table 5 - Liability Cashflows'!AV444</f>
        <v>0</v>
      </c>
    </row>
    <row r="439" spans="1:8" x14ac:dyDescent="0.25">
      <c r="A439" s="43">
        <f t="shared" si="31"/>
        <v>430</v>
      </c>
      <c r="B439" s="502">
        <f>(1+_xlfn.XLOOKUP(INT(($A439-1)/12)+1,'ZC Curve'!$B$8:$B$107,'ZC Curve'!R$9:R$108,,0))^(1/12)-1</f>
        <v>0</v>
      </c>
      <c r="C439" s="502">
        <f>(1+_xlfn.XLOOKUP(INT(($A439-1)/12)+1,'ZC Curve'!$B$8:$B$107,'ZC Curve'!S$9:S$108,,0))^(1/12)-1</f>
        <v>0</v>
      </c>
      <c r="D439" s="502">
        <f>(1+_xlfn.XLOOKUP(INT(($A439-1)/12)+1,'ZC Curve'!$B$8:$B$107,'ZC Curve'!T$9:T$108,,0))^(1/12)-1</f>
        <v>0</v>
      </c>
      <c r="E439" s="773">
        <f t="shared" si="28"/>
        <v>1</v>
      </c>
      <c r="F439" s="773">
        <f t="shared" si="29"/>
        <v>1</v>
      </c>
      <c r="G439" s="774">
        <f t="shared" si="30"/>
        <v>1</v>
      </c>
      <c r="H439" s="517">
        <f>'Table 5 - Liability Cashflows'!AV445</f>
        <v>0</v>
      </c>
    </row>
    <row r="440" spans="1:8" x14ac:dyDescent="0.25">
      <c r="A440" s="43">
        <f t="shared" si="31"/>
        <v>431</v>
      </c>
      <c r="B440" s="502">
        <f>(1+_xlfn.XLOOKUP(INT(($A440-1)/12)+1,'ZC Curve'!$B$8:$B$107,'ZC Curve'!R$9:R$108,,0))^(1/12)-1</f>
        <v>0</v>
      </c>
      <c r="C440" s="502">
        <f>(1+_xlfn.XLOOKUP(INT(($A440-1)/12)+1,'ZC Curve'!$B$8:$B$107,'ZC Curve'!S$9:S$108,,0))^(1/12)-1</f>
        <v>0</v>
      </c>
      <c r="D440" s="502">
        <f>(1+_xlfn.XLOOKUP(INT(($A440-1)/12)+1,'ZC Curve'!$B$8:$B$107,'ZC Curve'!T$9:T$108,,0))^(1/12)-1</f>
        <v>0</v>
      </c>
      <c r="E440" s="773">
        <f t="shared" si="28"/>
        <v>1</v>
      </c>
      <c r="F440" s="773">
        <f t="shared" si="29"/>
        <v>1</v>
      </c>
      <c r="G440" s="774">
        <f t="shared" si="30"/>
        <v>1</v>
      </c>
      <c r="H440" s="517">
        <f>'Table 5 - Liability Cashflows'!AV446</f>
        <v>0</v>
      </c>
    </row>
    <row r="441" spans="1:8" x14ac:dyDescent="0.25">
      <c r="A441" s="43">
        <f t="shared" si="31"/>
        <v>432</v>
      </c>
      <c r="B441" s="502">
        <f>(1+_xlfn.XLOOKUP(INT(($A441-1)/12)+1,'ZC Curve'!$B$8:$B$107,'ZC Curve'!R$9:R$108,,0))^(1/12)-1</f>
        <v>0</v>
      </c>
      <c r="C441" s="502">
        <f>(1+_xlfn.XLOOKUP(INT(($A441-1)/12)+1,'ZC Curve'!$B$8:$B$107,'ZC Curve'!S$9:S$108,,0))^(1/12)-1</f>
        <v>0</v>
      </c>
      <c r="D441" s="502">
        <f>(1+_xlfn.XLOOKUP(INT(($A441-1)/12)+1,'ZC Curve'!$B$8:$B$107,'ZC Curve'!T$9:T$108,,0))^(1/12)-1</f>
        <v>0</v>
      </c>
      <c r="E441" s="773">
        <f t="shared" si="28"/>
        <v>1</v>
      </c>
      <c r="F441" s="773">
        <f t="shared" si="29"/>
        <v>1</v>
      </c>
      <c r="G441" s="774">
        <f t="shared" si="30"/>
        <v>1</v>
      </c>
      <c r="H441" s="517">
        <f>'Table 5 - Liability Cashflows'!AV447</f>
        <v>0</v>
      </c>
    </row>
    <row r="442" spans="1:8" x14ac:dyDescent="0.25">
      <c r="A442" s="43">
        <f t="shared" si="31"/>
        <v>433</v>
      </c>
      <c r="B442" s="502">
        <f>(1+_xlfn.XLOOKUP(INT(($A442-1)/12)+1,'ZC Curve'!$B$8:$B$107,'ZC Curve'!R$9:R$108,,0))^(1/12)-1</f>
        <v>0</v>
      </c>
      <c r="C442" s="502">
        <f>(1+_xlfn.XLOOKUP(INT(($A442-1)/12)+1,'ZC Curve'!$B$8:$B$107,'ZC Curve'!S$9:S$108,,0))^(1/12)-1</f>
        <v>0</v>
      </c>
      <c r="D442" s="502">
        <f>(1+_xlfn.XLOOKUP(INT(($A442-1)/12)+1,'ZC Curve'!$B$8:$B$107,'ZC Curve'!T$9:T$108,,0))^(1/12)-1</f>
        <v>0</v>
      </c>
      <c r="E442" s="773">
        <f t="shared" si="28"/>
        <v>1</v>
      </c>
      <c r="F442" s="773">
        <f t="shared" si="29"/>
        <v>1</v>
      </c>
      <c r="G442" s="774">
        <f t="shared" si="30"/>
        <v>1</v>
      </c>
      <c r="H442" s="517">
        <f>'Table 5 - Liability Cashflows'!AV448</f>
        <v>0</v>
      </c>
    </row>
    <row r="443" spans="1:8" x14ac:dyDescent="0.25">
      <c r="A443" s="43">
        <f t="shared" si="31"/>
        <v>434</v>
      </c>
      <c r="B443" s="502">
        <f>(1+_xlfn.XLOOKUP(INT(($A443-1)/12)+1,'ZC Curve'!$B$8:$B$107,'ZC Curve'!R$9:R$108,,0))^(1/12)-1</f>
        <v>0</v>
      </c>
      <c r="C443" s="502">
        <f>(1+_xlfn.XLOOKUP(INT(($A443-1)/12)+1,'ZC Curve'!$B$8:$B$107,'ZC Curve'!S$9:S$108,,0))^(1/12)-1</f>
        <v>0</v>
      </c>
      <c r="D443" s="502">
        <f>(1+_xlfn.XLOOKUP(INT(($A443-1)/12)+1,'ZC Curve'!$B$8:$B$107,'ZC Curve'!T$9:T$108,,0))^(1/12)-1</f>
        <v>0</v>
      </c>
      <c r="E443" s="773">
        <f t="shared" si="28"/>
        <v>1</v>
      </c>
      <c r="F443" s="773">
        <f t="shared" si="29"/>
        <v>1</v>
      </c>
      <c r="G443" s="774">
        <f t="shared" si="30"/>
        <v>1</v>
      </c>
      <c r="H443" s="517">
        <f>'Table 5 - Liability Cashflows'!AV449</f>
        <v>0</v>
      </c>
    </row>
    <row r="444" spans="1:8" x14ac:dyDescent="0.25">
      <c r="A444" s="43">
        <f t="shared" si="31"/>
        <v>435</v>
      </c>
      <c r="B444" s="502">
        <f>(1+_xlfn.XLOOKUP(INT(($A444-1)/12)+1,'ZC Curve'!$B$8:$B$107,'ZC Curve'!R$9:R$108,,0))^(1/12)-1</f>
        <v>0</v>
      </c>
      <c r="C444" s="502">
        <f>(1+_xlfn.XLOOKUP(INT(($A444-1)/12)+1,'ZC Curve'!$B$8:$B$107,'ZC Curve'!S$9:S$108,,0))^(1/12)-1</f>
        <v>0</v>
      </c>
      <c r="D444" s="502">
        <f>(1+_xlfn.XLOOKUP(INT(($A444-1)/12)+1,'ZC Curve'!$B$8:$B$107,'ZC Curve'!T$9:T$108,,0))^(1/12)-1</f>
        <v>0</v>
      </c>
      <c r="E444" s="773">
        <f t="shared" si="28"/>
        <v>1</v>
      </c>
      <c r="F444" s="773">
        <f t="shared" si="29"/>
        <v>1</v>
      </c>
      <c r="G444" s="774">
        <f t="shared" si="30"/>
        <v>1</v>
      </c>
      <c r="H444" s="517">
        <f>'Table 5 - Liability Cashflows'!AV450</f>
        <v>0</v>
      </c>
    </row>
    <row r="445" spans="1:8" x14ac:dyDescent="0.25">
      <c r="A445" s="43">
        <f t="shared" si="31"/>
        <v>436</v>
      </c>
      <c r="B445" s="502">
        <f>(1+_xlfn.XLOOKUP(INT(($A445-1)/12)+1,'ZC Curve'!$B$8:$B$107,'ZC Curve'!R$9:R$108,,0))^(1/12)-1</f>
        <v>0</v>
      </c>
      <c r="C445" s="502">
        <f>(1+_xlfn.XLOOKUP(INT(($A445-1)/12)+1,'ZC Curve'!$B$8:$B$107,'ZC Curve'!S$9:S$108,,0))^(1/12)-1</f>
        <v>0</v>
      </c>
      <c r="D445" s="502">
        <f>(1+_xlfn.XLOOKUP(INT(($A445-1)/12)+1,'ZC Curve'!$B$8:$B$107,'ZC Curve'!T$9:T$108,,0))^(1/12)-1</f>
        <v>0</v>
      </c>
      <c r="E445" s="773">
        <f t="shared" si="28"/>
        <v>1</v>
      </c>
      <c r="F445" s="773">
        <f t="shared" si="29"/>
        <v>1</v>
      </c>
      <c r="G445" s="774">
        <f t="shared" si="30"/>
        <v>1</v>
      </c>
      <c r="H445" s="517">
        <f>'Table 5 - Liability Cashflows'!AV451</f>
        <v>0</v>
      </c>
    </row>
    <row r="446" spans="1:8" x14ac:dyDescent="0.25">
      <c r="A446" s="43">
        <f t="shared" si="31"/>
        <v>437</v>
      </c>
      <c r="B446" s="502">
        <f>(1+_xlfn.XLOOKUP(INT(($A446-1)/12)+1,'ZC Curve'!$B$8:$B$107,'ZC Curve'!R$9:R$108,,0))^(1/12)-1</f>
        <v>0</v>
      </c>
      <c r="C446" s="502">
        <f>(1+_xlfn.XLOOKUP(INT(($A446-1)/12)+1,'ZC Curve'!$B$8:$B$107,'ZC Curve'!S$9:S$108,,0))^(1/12)-1</f>
        <v>0</v>
      </c>
      <c r="D446" s="502">
        <f>(1+_xlfn.XLOOKUP(INT(($A446-1)/12)+1,'ZC Curve'!$B$8:$B$107,'ZC Curve'!T$9:T$108,,0))^(1/12)-1</f>
        <v>0</v>
      </c>
      <c r="E446" s="773">
        <f t="shared" si="28"/>
        <v>1</v>
      </c>
      <c r="F446" s="773">
        <f t="shared" si="29"/>
        <v>1</v>
      </c>
      <c r="G446" s="774">
        <f t="shared" si="30"/>
        <v>1</v>
      </c>
      <c r="H446" s="517">
        <f>'Table 5 - Liability Cashflows'!AV452</f>
        <v>0</v>
      </c>
    </row>
    <row r="447" spans="1:8" x14ac:dyDescent="0.25">
      <c r="A447" s="43">
        <f t="shared" si="31"/>
        <v>438</v>
      </c>
      <c r="B447" s="502">
        <f>(1+_xlfn.XLOOKUP(INT(($A447-1)/12)+1,'ZC Curve'!$B$8:$B$107,'ZC Curve'!R$9:R$108,,0))^(1/12)-1</f>
        <v>0</v>
      </c>
      <c r="C447" s="502">
        <f>(1+_xlfn.XLOOKUP(INT(($A447-1)/12)+1,'ZC Curve'!$B$8:$B$107,'ZC Curve'!S$9:S$108,,0))^(1/12)-1</f>
        <v>0</v>
      </c>
      <c r="D447" s="502">
        <f>(1+_xlfn.XLOOKUP(INT(($A447-1)/12)+1,'ZC Curve'!$B$8:$B$107,'ZC Curve'!T$9:T$108,,0))^(1/12)-1</f>
        <v>0</v>
      </c>
      <c r="E447" s="773">
        <f t="shared" si="28"/>
        <v>1</v>
      </c>
      <c r="F447" s="773">
        <f t="shared" si="29"/>
        <v>1</v>
      </c>
      <c r="G447" s="774">
        <f t="shared" si="30"/>
        <v>1</v>
      </c>
      <c r="H447" s="517">
        <f>'Table 5 - Liability Cashflows'!AV453</f>
        <v>0</v>
      </c>
    </row>
    <row r="448" spans="1:8" x14ac:dyDescent="0.25">
      <c r="A448" s="43">
        <f t="shared" si="31"/>
        <v>439</v>
      </c>
      <c r="B448" s="502">
        <f>(1+_xlfn.XLOOKUP(INT(($A448-1)/12)+1,'ZC Curve'!$B$8:$B$107,'ZC Curve'!R$9:R$108,,0))^(1/12)-1</f>
        <v>0</v>
      </c>
      <c r="C448" s="502">
        <f>(1+_xlfn.XLOOKUP(INT(($A448-1)/12)+1,'ZC Curve'!$B$8:$B$107,'ZC Curve'!S$9:S$108,,0))^(1/12)-1</f>
        <v>0</v>
      </c>
      <c r="D448" s="502">
        <f>(1+_xlfn.XLOOKUP(INT(($A448-1)/12)+1,'ZC Curve'!$B$8:$B$107,'ZC Curve'!T$9:T$108,,0))^(1/12)-1</f>
        <v>0</v>
      </c>
      <c r="E448" s="773">
        <f t="shared" si="28"/>
        <v>1</v>
      </c>
      <c r="F448" s="773">
        <f t="shared" si="29"/>
        <v>1</v>
      </c>
      <c r="G448" s="774">
        <f t="shared" si="30"/>
        <v>1</v>
      </c>
      <c r="H448" s="517">
        <f>'Table 5 - Liability Cashflows'!AV454</f>
        <v>0</v>
      </c>
    </row>
    <row r="449" spans="1:8" x14ac:dyDescent="0.25">
      <c r="A449" s="43">
        <f t="shared" si="31"/>
        <v>440</v>
      </c>
      <c r="B449" s="502">
        <f>(1+_xlfn.XLOOKUP(INT(($A449-1)/12)+1,'ZC Curve'!$B$8:$B$107,'ZC Curve'!R$9:R$108,,0))^(1/12)-1</f>
        <v>0</v>
      </c>
      <c r="C449" s="502">
        <f>(1+_xlfn.XLOOKUP(INT(($A449-1)/12)+1,'ZC Curve'!$B$8:$B$107,'ZC Curve'!S$9:S$108,,0))^(1/12)-1</f>
        <v>0</v>
      </c>
      <c r="D449" s="502">
        <f>(1+_xlfn.XLOOKUP(INT(($A449-1)/12)+1,'ZC Curve'!$B$8:$B$107,'ZC Curve'!T$9:T$108,,0))^(1/12)-1</f>
        <v>0</v>
      </c>
      <c r="E449" s="773">
        <f t="shared" si="28"/>
        <v>1</v>
      </c>
      <c r="F449" s="773">
        <f t="shared" si="29"/>
        <v>1</v>
      </c>
      <c r="G449" s="774">
        <f t="shared" si="30"/>
        <v>1</v>
      </c>
      <c r="H449" s="517">
        <f>'Table 5 - Liability Cashflows'!AV455</f>
        <v>0</v>
      </c>
    </row>
    <row r="450" spans="1:8" x14ac:dyDescent="0.25">
      <c r="A450" s="43">
        <f t="shared" si="31"/>
        <v>441</v>
      </c>
      <c r="B450" s="502">
        <f>(1+_xlfn.XLOOKUP(INT(($A450-1)/12)+1,'ZC Curve'!$B$8:$B$107,'ZC Curve'!R$9:R$108,,0))^(1/12)-1</f>
        <v>0</v>
      </c>
      <c r="C450" s="502">
        <f>(1+_xlfn.XLOOKUP(INT(($A450-1)/12)+1,'ZC Curve'!$B$8:$B$107,'ZC Curve'!S$9:S$108,,0))^(1/12)-1</f>
        <v>0</v>
      </c>
      <c r="D450" s="502">
        <f>(1+_xlfn.XLOOKUP(INT(($A450-1)/12)+1,'ZC Curve'!$B$8:$B$107,'ZC Curve'!T$9:T$108,,0))^(1/12)-1</f>
        <v>0</v>
      </c>
      <c r="E450" s="773">
        <f t="shared" si="28"/>
        <v>1</v>
      </c>
      <c r="F450" s="773">
        <f t="shared" si="29"/>
        <v>1</v>
      </c>
      <c r="G450" s="774">
        <f t="shared" si="30"/>
        <v>1</v>
      </c>
      <c r="H450" s="517">
        <f>'Table 5 - Liability Cashflows'!AV456</f>
        <v>0</v>
      </c>
    </row>
    <row r="451" spans="1:8" x14ac:dyDescent="0.25">
      <c r="A451" s="43">
        <f t="shared" si="31"/>
        <v>442</v>
      </c>
      <c r="B451" s="502">
        <f>(1+_xlfn.XLOOKUP(INT(($A451-1)/12)+1,'ZC Curve'!$B$8:$B$107,'ZC Curve'!R$9:R$108,,0))^(1/12)-1</f>
        <v>0</v>
      </c>
      <c r="C451" s="502">
        <f>(1+_xlfn.XLOOKUP(INT(($A451-1)/12)+1,'ZC Curve'!$B$8:$B$107,'ZC Curve'!S$9:S$108,,0))^(1/12)-1</f>
        <v>0</v>
      </c>
      <c r="D451" s="502">
        <f>(1+_xlfn.XLOOKUP(INT(($A451-1)/12)+1,'ZC Curve'!$B$8:$B$107,'ZC Curve'!T$9:T$108,,0))^(1/12)-1</f>
        <v>0</v>
      </c>
      <c r="E451" s="773">
        <f t="shared" si="28"/>
        <v>1</v>
      </c>
      <c r="F451" s="773">
        <f t="shared" si="29"/>
        <v>1</v>
      </c>
      <c r="G451" s="774">
        <f t="shared" si="30"/>
        <v>1</v>
      </c>
      <c r="H451" s="517">
        <f>'Table 5 - Liability Cashflows'!AV457</f>
        <v>0</v>
      </c>
    </row>
    <row r="452" spans="1:8" x14ac:dyDescent="0.25">
      <c r="A452" s="43">
        <f t="shared" si="31"/>
        <v>443</v>
      </c>
      <c r="B452" s="502">
        <f>(1+_xlfn.XLOOKUP(INT(($A452-1)/12)+1,'ZC Curve'!$B$8:$B$107,'ZC Curve'!R$9:R$108,,0))^(1/12)-1</f>
        <v>0</v>
      </c>
      <c r="C452" s="502">
        <f>(1+_xlfn.XLOOKUP(INT(($A452-1)/12)+1,'ZC Curve'!$B$8:$B$107,'ZC Curve'!S$9:S$108,,0))^(1/12)-1</f>
        <v>0</v>
      </c>
      <c r="D452" s="502">
        <f>(1+_xlfn.XLOOKUP(INT(($A452-1)/12)+1,'ZC Curve'!$B$8:$B$107,'ZC Curve'!T$9:T$108,,0))^(1/12)-1</f>
        <v>0</v>
      </c>
      <c r="E452" s="773">
        <f t="shared" si="28"/>
        <v>1</v>
      </c>
      <c r="F452" s="773">
        <f t="shared" si="29"/>
        <v>1</v>
      </c>
      <c r="G452" s="774">
        <f t="shared" si="30"/>
        <v>1</v>
      </c>
      <c r="H452" s="517">
        <f>'Table 5 - Liability Cashflows'!AV458</f>
        <v>0</v>
      </c>
    </row>
    <row r="453" spans="1:8" x14ac:dyDescent="0.25">
      <c r="A453" s="43">
        <f t="shared" si="31"/>
        <v>444</v>
      </c>
      <c r="B453" s="502">
        <f>(1+_xlfn.XLOOKUP(INT(($A453-1)/12)+1,'ZC Curve'!$B$8:$B$107,'ZC Curve'!R$9:R$108,,0))^(1/12)-1</f>
        <v>0</v>
      </c>
      <c r="C453" s="502">
        <f>(1+_xlfn.XLOOKUP(INT(($A453-1)/12)+1,'ZC Curve'!$B$8:$B$107,'ZC Curve'!S$9:S$108,,0))^(1/12)-1</f>
        <v>0</v>
      </c>
      <c r="D453" s="502">
        <f>(1+_xlfn.XLOOKUP(INT(($A453-1)/12)+1,'ZC Curve'!$B$8:$B$107,'ZC Curve'!T$9:T$108,,0))^(1/12)-1</f>
        <v>0</v>
      </c>
      <c r="E453" s="773">
        <f t="shared" si="28"/>
        <v>1</v>
      </c>
      <c r="F453" s="773">
        <f t="shared" si="29"/>
        <v>1</v>
      </c>
      <c r="G453" s="774">
        <f t="shared" si="30"/>
        <v>1</v>
      </c>
      <c r="H453" s="517">
        <f>'Table 5 - Liability Cashflows'!AV459</f>
        <v>0</v>
      </c>
    </row>
    <row r="454" spans="1:8" x14ac:dyDescent="0.25">
      <c r="A454" s="43">
        <f t="shared" si="31"/>
        <v>445</v>
      </c>
      <c r="B454" s="502">
        <f>(1+_xlfn.XLOOKUP(INT(($A454-1)/12)+1,'ZC Curve'!$B$8:$B$107,'ZC Curve'!R$9:R$108,,0))^(1/12)-1</f>
        <v>0</v>
      </c>
      <c r="C454" s="502">
        <f>(1+_xlfn.XLOOKUP(INT(($A454-1)/12)+1,'ZC Curve'!$B$8:$B$107,'ZC Curve'!S$9:S$108,,0))^(1/12)-1</f>
        <v>0</v>
      </c>
      <c r="D454" s="502">
        <f>(1+_xlfn.XLOOKUP(INT(($A454-1)/12)+1,'ZC Curve'!$B$8:$B$107,'ZC Curve'!T$9:T$108,,0))^(1/12)-1</f>
        <v>0</v>
      </c>
      <c r="E454" s="773">
        <f t="shared" si="28"/>
        <v>1</v>
      </c>
      <c r="F454" s="773">
        <f t="shared" si="29"/>
        <v>1</v>
      </c>
      <c r="G454" s="774">
        <f t="shared" si="30"/>
        <v>1</v>
      </c>
      <c r="H454" s="517">
        <f>'Table 5 - Liability Cashflows'!AV460</f>
        <v>0</v>
      </c>
    </row>
    <row r="455" spans="1:8" x14ac:dyDescent="0.25">
      <c r="A455" s="43">
        <f t="shared" si="31"/>
        <v>446</v>
      </c>
      <c r="B455" s="502">
        <f>(1+_xlfn.XLOOKUP(INT(($A455-1)/12)+1,'ZC Curve'!$B$8:$B$107,'ZC Curve'!R$9:R$108,,0))^(1/12)-1</f>
        <v>0</v>
      </c>
      <c r="C455" s="502">
        <f>(1+_xlfn.XLOOKUP(INT(($A455-1)/12)+1,'ZC Curve'!$B$8:$B$107,'ZC Curve'!S$9:S$108,,0))^(1/12)-1</f>
        <v>0</v>
      </c>
      <c r="D455" s="502">
        <f>(1+_xlfn.XLOOKUP(INT(($A455-1)/12)+1,'ZC Curve'!$B$8:$B$107,'ZC Curve'!T$9:T$108,,0))^(1/12)-1</f>
        <v>0</v>
      </c>
      <c r="E455" s="773">
        <f t="shared" si="28"/>
        <v>1</v>
      </c>
      <c r="F455" s="773">
        <f t="shared" si="29"/>
        <v>1</v>
      </c>
      <c r="G455" s="774">
        <f t="shared" si="30"/>
        <v>1</v>
      </c>
      <c r="H455" s="517">
        <f>'Table 5 - Liability Cashflows'!AV461</f>
        <v>0</v>
      </c>
    </row>
    <row r="456" spans="1:8" x14ac:dyDescent="0.25">
      <c r="A456" s="43">
        <f t="shared" si="31"/>
        <v>447</v>
      </c>
      <c r="B456" s="502">
        <f>(1+_xlfn.XLOOKUP(INT(($A456-1)/12)+1,'ZC Curve'!$B$8:$B$107,'ZC Curve'!R$9:R$108,,0))^(1/12)-1</f>
        <v>0</v>
      </c>
      <c r="C456" s="502">
        <f>(1+_xlfn.XLOOKUP(INT(($A456-1)/12)+1,'ZC Curve'!$B$8:$B$107,'ZC Curve'!S$9:S$108,,0))^(1/12)-1</f>
        <v>0</v>
      </c>
      <c r="D456" s="502">
        <f>(1+_xlfn.XLOOKUP(INT(($A456-1)/12)+1,'ZC Curve'!$B$8:$B$107,'ZC Curve'!T$9:T$108,,0))^(1/12)-1</f>
        <v>0</v>
      </c>
      <c r="E456" s="773">
        <f t="shared" si="28"/>
        <v>1</v>
      </c>
      <c r="F456" s="773">
        <f t="shared" si="29"/>
        <v>1</v>
      </c>
      <c r="G456" s="774">
        <f t="shared" si="30"/>
        <v>1</v>
      </c>
      <c r="H456" s="517">
        <f>'Table 5 - Liability Cashflows'!AV462</f>
        <v>0</v>
      </c>
    </row>
    <row r="457" spans="1:8" x14ac:dyDescent="0.25">
      <c r="A457" s="43">
        <f t="shared" si="31"/>
        <v>448</v>
      </c>
      <c r="B457" s="502">
        <f>(1+_xlfn.XLOOKUP(INT(($A457-1)/12)+1,'ZC Curve'!$B$8:$B$107,'ZC Curve'!R$9:R$108,,0))^(1/12)-1</f>
        <v>0</v>
      </c>
      <c r="C457" s="502">
        <f>(1+_xlfn.XLOOKUP(INT(($A457-1)/12)+1,'ZC Curve'!$B$8:$B$107,'ZC Curve'!S$9:S$108,,0))^(1/12)-1</f>
        <v>0</v>
      </c>
      <c r="D457" s="502">
        <f>(1+_xlfn.XLOOKUP(INT(($A457-1)/12)+1,'ZC Curve'!$B$8:$B$107,'ZC Curve'!T$9:T$108,,0))^(1/12)-1</f>
        <v>0</v>
      </c>
      <c r="E457" s="773">
        <f t="shared" si="28"/>
        <v>1</v>
      </c>
      <c r="F457" s="773">
        <f t="shared" si="29"/>
        <v>1</v>
      </c>
      <c r="G457" s="774">
        <f t="shared" si="30"/>
        <v>1</v>
      </c>
      <c r="H457" s="517">
        <f>'Table 5 - Liability Cashflows'!AV463</f>
        <v>0</v>
      </c>
    </row>
    <row r="458" spans="1:8" x14ac:dyDescent="0.25">
      <c r="A458" s="43">
        <f t="shared" si="31"/>
        <v>449</v>
      </c>
      <c r="B458" s="502">
        <f>(1+_xlfn.XLOOKUP(INT(($A458-1)/12)+1,'ZC Curve'!$B$8:$B$107,'ZC Curve'!R$9:R$108,,0))^(1/12)-1</f>
        <v>0</v>
      </c>
      <c r="C458" s="502">
        <f>(1+_xlfn.XLOOKUP(INT(($A458-1)/12)+1,'ZC Curve'!$B$8:$B$107,'ZC Curve'!S$9:S$108,,0))^(1/12)-1</f>
        <v>0</v>
      </c>
      <c r="D458" s="502">
        <f>(1+_xlfn.XLOOKUP(INT(($A458-1)/12)+1,'ZC Curve'!$B$8:$B$107,'ZC Curve'!T$9:T$108,,0))^(1/12)-1</f>
        <v>0</v>
      </c>
      <c r="E458" s="773">
        <f t="shared" si="28"/>
        <v>1</v>
      </c>
      <c r="F458" s="773">
        <f t="shared" si="29"/>
        <v>1</v>
      </c>
      <c r="G458" s="774">
        <f t="shared" si="30"/>
        <v>1</v>
      </c>
      <c r="H458" s="517">
        <f>'Table 5 - Liability Cashflows'!AV464</f>
        <v>0</v>
      </c>
    </row>
    <row r="459" spans="1:8" x14ac:dyDescent="0.25">
      <c r="A459" s="43">
        <f t="shared" si="31"/>
        <v>450</v>
      </c>
      <c r="B459" s="502">
        <f>(1+_xlfn.XLOOKUP(INT(($A459-1)/12)+1,'ZC Curve'!$B$8:$B$107,'ZC Curve'!R$9:R$108,,0))^(1/12)-1</f>
        <v>0</v>
      </c>
      <c r="C459" s="502">
        <f>(1+_xlfn.XLOOKUP(INT(($A459-1)/12)+1,'ZC Curve'!$B$8:$B$107,'ZC Curve'!S$9:S$108,,0))^(1/12)-1</f>
        <v>0</v>
      </c>
      <c r="D459" s="502">
        <f>(1+_xlfn.XLOOKUP(INT(($A459-1)/12)+1,'ZC Curve'!$B$8:$B$107,'ZC Curve'!T$9:T$108,,0))^(1/12)-1</f>
        <v>0</v>
      </c>
      <c r="E459" s="773">
        <f t="shared" si="28"/>
        <v>1</v>
      </c>
      <c r="F459" s="773">
        <f t="shared" si="29"/>
        <v>1</v>
      </c>
      <c r="G459" s="774">
        <f t="shared" si="30"/>
        <v>1</v>
      </c>
      <c r="H459" s="517">
        <f>'Table 5 - Liability Cashflows'!AV465</f>
        <v>0</v>
      </c>
    </row>
    <row r="460" spans="1:8" x14ac:dyDescent="0.25">
      <c r="A460" s="43">
        <f t="shared" si="31"/>
        <v>451</v>
      </c>
      <c r="B460" s="502">
        <f>(1+_xlfn.XLOOKUP(INT(($A460-1)/12)+1,'ZC Curve'!$B$8:$B$107,'ZC Curve'!R$9:R$108,,0))^(1/12)-1</f>
        <v>0</v>
      </c>
      <c r="C460" s="502">
        <f>(1+_xlfn.XLOOKUP(INT(($A460-1)/12)+1,'ZC Curve'!$B$8:$B$107,'ZC Curve'!S$9:S$108,,0))^(1/12)-1</f>
        <v>0</v>
      </c>
      <c r="D460" s="502">
        <f>(1+_xlfn.XLOOKUP(INT(($A460-1)/12)+1,'ZC Curve'!$B$8:$B$107,'ZC Curve'!T$9:T$108,,0))^(1/12)-1</f>
        <v>0</v>
      </c>
      <c r="E460" s="773">
        <f t="shared" ref="E460:E523" si="32">E459/(1+B460)</f>
        <v>1</v>
      </c>
      <c r="F460" s="773">
        <f t="shared" ref="F460:F523" si="33">F459/(1+C460)</f>
        <v>1</v>
      </c>
      <c r="G460" s="774">
        <f t="shared" ref="G460:G523" si="34">G459/(1+D460)</f>
        <v>1</v>
      </c>
      <c r="H460" s="517">
        <f>'Table 5 - Liability Cashflows'!AV466</f>
        <v>0</v>
      </c>
    </row>
    <row r="461" spans="1:8" x14ac:dyDescent="0.25">
      <c r="A461" s="43">
        <f t="shared" si="31"/>
        <v>452</v>
      </c>
      <c r="B461" s="502">
        <f>(1+_xlfn.XLOOKUP(INT(($A461-1)/12)+1,'ZC Curve'!$B$8:$B$107,'ZC Curve'!R$9:R$108,,0))^(1/12)-1</f>
        <v>0</v>
      </c>
      <c r="C461" s="502">
        <f>(1+_xlfn.XLOOKUP(INT(($A461-1)/12)+1,'ZC Curve'!$B$8:$B$107,'ZC Curve'!S$9:S$108,,0))^(1/12)-1</f>
        <v>0</v>
      </c>
      <c r="D461" s="502">
        <f>(1+_xlfn.XLOOKUP(INT(($A461-1)/12)+1,'ZC Curve'!$B$8:$B$107,'ZC Curve'!T$9:T$108,,0))^(1/12)-1</f>
        <v>0</v>
      </c>
      <c r="E461" s="773">
        <f t="shared" si="32"/>
        <v>1</v>
      </c>
      <c r="F461" s="773">
        <f t="shared" si="33"/>
        <v>1</v>
      </c>
      <c r="G461" s="774">
        <f t="shared" si="34"/>
        <v>1</v>
      </c>
      <c r="H461" s="517">
        <f>'Table 5 - Liability Cashflows'!AV467</f>
        <v>0</v>
      </c>
    </row>
    <row r="462" spans="1:8" x14ac:dyDescent="0.25">
      <c r="A462" s="43">
        <f t="shared" si="31"/>
        <v>453</v>
      </c>
      <c r="B462" s="502">
        <f>(1+_xlfn.XLOOKUP(INT(($A462-1)/12)+1,'ZC Curve'!$B$8:$B$107,'ZC Curve'!R$9:R$108,,0))^(1/12)-1</f>
        <v>0</v>
      </c>
      <c r="C462" s="502">
        <f>(1+_xlfn.XLOOKUP(INT(($A462-1)/12)+1,'ZC Curve'!$B$8:$B$107,'ZC Curve'!S$9:S$108,,0))^(1/12)-1</f>
        <v>0</v>
      </c>
      <c r="D462" s="502">
        <f>(1+_xlfn.XLOOKUP(INT(($A462-1)/12)+1,'ZC Curve'!$B$8:$B$107,'ZC Curve'!T$9:T$108,,0))^(1/12)-1</f>
        <v>0</v>
      </c>
      <c r="E462" s="773">
        <f t="shared" si="32"/>
        <v>1</v>
      </c>
      <c r="F462" s="773">
        <f t="shared" si="33"/>
        <v>1</v>
      </c>
      <c r="G462" s="774">
        <f t="shared" si="34"/>
        <v>1</v>
      </c>
      <c r="H462" s="517">
        <f>'Table 5 - Liability Cashflows'!AV468</f>
        <v>0</v>
      </c>
    </row>
    <row r="463" spans="1:8" x14ac:dyDescent="0.25">
      <c r="A463" s="43">
        <f t="shared" si="31"/>
        <v>454</v>
      </c>
      <c r="B463" s="502">
        <f>(1+_xlfn.XLOOKUP(INT(($A463-1)/12)+1,'ZC Curve'!$B$8:$B$107,'ZC Curve'!R$9:R$108,,0))^(1/12)-1</f>
        <v>0</v>
      </c>
      <c r="C463" s="502">
        <f>(1+_xlfn.XLOOKUP(INT(($A463-1)/12)+1,'ZC Curve'!$B$8:$B$107,'ZC Curve'!S$9:S$108,,0))^(1/12)-1</f>
        <v>0</v>
      </c>
      <c r="D463" s="502">
        <f>(1+_xlfn.XLOOKUP(INT(($A463-1)/12)+1,'ZC Curve'!$B$8:$B$107,'ZC Curve'!T$9:T$108,,0))^(1/12)-1</f>
        <v>0</v>
      </c>
      <c r="E463" s="773">
        <f t="shared" si="32"/>
        <v>1</v>
      </c>
      <c r="F463" s="773">
        <f t="shared" si="33"/>
        <v>1</v>
      </c>
      <c r="G463" s="774">
        <f t="shared" si="34"/>
        <v>1</v>
      </c>
      <c r="H463" s="517">
        <f>'Table 5 - Liability Cashflows'!AV469</f>
        <v>0</v>
      </c>
    </row>
    <row r="464" spans="1:8" x14ac:dyDescent="0.25">
      <c r="A464" s="43">
        <f t="shared" si="31"/>
        <v>455</v>
      </c>
      <c r="B464" s="502">
        <f>(1+_xlfn.XLOOKUP(INT(($A464-1)/12)+1,'ZC Curve'!$B$8:$B$107,'ZC Curve'!R$9:R$108,,0))^(1/12)-1</f>
        <v>0</v>
      </c>
      <c r="C464" s="502">
        <f>(1+_xlfn.XLOOKUP(INT(($A464-1)/12)+1,'ZC Curve'!$B$8:$B$107,'ZC Curve'!S$9:S$108,,0))^(1/12)-1</f>
        <v>0</v>
      </c>
      <c r="D464" s="502">
        <f>(1+_xlfn.XLOOKUP(INT(($A464-1)/12)+1,'ZC Curve'!$B$8:$B$107,'ZC Curve'!T$9:T$108,,0))^(1/12)-1</f>
        <v>0</v>
      </c>
      <c r="E464" s="773">
        <f t="shared" si="32"/>
        <v>1</v>
      </c>
      <c r="F464" s="773">
        <f t="shared" si="33"/>
        <v>1</v>
      </c>
      <c r="G464" s="774">
        <f t="shared" si="34"/>
        <v>1</v>
      </c>
      <c r="H464" s="517">
        <f>'Table 5 - Liability Cashflows'!AV470</f>
        <v>0</v>
      </c>
    </row>
    <row r="465" spans="1:8" x14ac:dyDescent="0.25">
      <c r="A465" s="43">
        <f t="shared" si="31"/>
        <v>456</v>
      </c>
      <c r="B465" s="502">
        <f>(1+_xlfn.XLOOKUP(INT(($A465-1)/12)+1,'ZC Curve'!$B$8:$B$107,'ZC Curve'!R$9:R$108,,0))^(1/12)-1</f>
        <v>0</v>
      </c>
      <c r="C465" s="502">
        <f>(1+_xlfn.XLOOKUP(INT(($A465-1)/12)+1,'ZC Curve'!$B$8:$B$107,'ZC Curve'!S$9:S$108,,0))^(1/12)-1</f>
        <v>0</v>
      </c>
      <c r="D465" s="502">
        <f>(1+_xlfn.XLOOKUP(INT(($A465-1)/12)+1,'ZC Curve'!$B$8:$B$107,'ZC Curve'!T$9:T$108,,0))^(1/12)-1</f>
        <v>0</v>
      </c>
      <c r="E465" s="773">
        <f t="shared" si="32"/>
        <v>1</v>
      </c>
      <c r="F465" s="773">
        <f t="shared" si="33"/>
        <v>1</v>
      </c>
      <c r="G465" s="774">
        <f t="shared" si="34"/>
        <v>1</v>
      </c>
      <c r="H465" s="517">
        <f>'Table 5 - Liability Cashflows'!AV471</f>
        <v>0</v>
      </c>
    </row>
    <row r="466" spans="1:8" x14ac:dyDescent="0.25">
      <c r="A466" s="43">
        <f t="shared" si="31"/>
        <v>457</v>
      </c>
      <c r="B466" s="502">
        <f>(1+_xlfn.XLOOKUP(INT(($A466-1)/12)+1,'ZC Curve'!$B$8:$B$107,'ZC Curve'!R$9:R$108,,0))^(1/12)-1</f>
        <v>0</v>
      </c>
      <c r="C466" s="502">
        <f>(1+_xlfn.XLOOKUP(INT(($A466-1)/12)+1,'ZC Curve'!$B$8:$B$107,'ZC Curve'!S$9:S$108,,0))^(1/12)-1</f>
        <v>0</v>
      </c>
      <c r="D466" s="502">
        <f>(1+_xlfn.XLOOKUP(INT(($A466-1)/12)+1,'ZC Curve'!$B$8:$B$107,'ZC Curve'!T$9:T$108,,0))^(1/12)-1</f>
        <v>0</v>
      </c>
      <c r="E466" s="773">
        <f t="shared" si="32"/>
        <v>1</v>
      </c>
      <c r="F466" s="773">
        <f t="shared" si="33"/>
        <v>1</v>
      </c>
      <c r="G466" s="774">
        <f t="shared" si="34"/>
        <v>1</v>
      </c>
      <c r="H466" s="517">
        <f>'Table 5 - Liability Cashflows'!AV472</f>
        <v>0</v>
      </c>
    </row>
    <row r="467" spans="1:8" x14ac:dyDescent="0.25">
      <c r="A467" s="43">
        <f t="shared" si="31"/>
        <v>458</v>
      </c>
      <c r="B467" s="502">
        <f>(1+_xlfn.XLOOKUP(INT(($A467-1)/12)+1,'ZC Curve'!$B$8:$B$107,'ZC Curve'!R$9:R$108,,0))^(1/12)-1</f>
        <v>0</v>
      </c>
      <c r="C467" s="502">
        <f>(1+_xlfn.XLOOKUP(INT(($A467-1)/12)+1,'ZC Curve'!$B$8:$B$107,'ZC Curve'!S$9:S$108,,0))^(1/12)-1</f>
        <v>0</v>
      </c>
      <c r="D467" s="502">
        <f>(1+_xlfn.XLOOKUP(INT(($A467-1)/12)+1,'ZC Curve'!$B$8:$B$107,'ZC Curve'!T$9:T$108,,0))^(1/12)-1</f>
        <v>0</v>
      </c>
      <c r="E467" s="773">
        <f t="shared" si="32"/>
        <v>1</v>
      </c>
      <c r="F467" s="773">
        <f t="shared" si="33"/>
        <v>1</v>
      </c>
      <c r="G467" s="774">
        <f t="shared" si="34"/>
        <v>1</v>
      </c>
      <c r="H467" s="517">
        <f>'Table 5 - Liability Cashflows'!AV473</f>
        <v>0</v>
      </c>
    </row>
    <row r="468" spans="1:8" x14ac:dyDescent="0.25">
      <c r="A468" s="43">
        <f t="shared" si="31"/>
        <v>459</v>
      </c>
      <c r="B468" s="502">
        <f>(1+_xlfn.XLOOKUP(INT(($A468-1)/12)+1,'ZC Curve'!$B$8:$B$107,'ZC Curve'!R$9:R$108,,0))^(1/12)-1</f>
        <v>0</v>
      </c>
      <c r="C468" s="502">
        <f>(1+_xlfn.XLOOKUP(INT(($A468-1)/12)+1,'ZC Curve'!$B$8:$B$107,'ZC Curve'!S$9:S$108,,0))^(1/12)-1</f>
        <v>0</v>
      </c>
      <c r="D468" s="502">
        <f>(1+_xlfn.XLOOKUP(INT(($A468-1)/12)+1,'ZC Curve'!$B$8:$B$107,'ZC Curve'!T$9:T$108,,0))^(1/12)-1</f>
        <v>0</v>
      </c>
      <c r="E468" s="773">
        <f t="shared" si="32"/>
        <v>1</v>
      </c>
      <c r="F468" s="773">
        <f t="shared" si="33"/>
        <v>1</v>
      </c>
      <c r="G468" s="774">
        <f t="shared" si="34"/>
        <v>1</v>
      </c>
      <c r="H468" s="517">
        <f>'Table 5 - Liability Cashflows'!AV474</f>
        <v>0</v>
      </c>
    </row>
    <row r="469" spans="1:8" x14ac:dyDescent="0.25">
      <c r="A469" s="43">
        <f t="shared" si="31"/>
        <v>460</v>
      </c>
      <c r="B469" s="502">
        <f>(1+_xlfn.XLOOKUP(INT(($A469-1)/12)+1,'ZC Curve'!$B$8:$B$107,'ZC Curve'!R$9:R$108,,0))^(1/12)-1</f>
        <v>0</v>
      </c>
      <c r="C469" s="502">
        <f>(1+_xlfn.XLOOKUP(INT(($A469-1)/12)+1,'ZC Curve'!$B$8:$B$107,'ZC Curve'!S$9:S$108,,0))^(1/12)-1</f>
        <v>0</v>
      </c>
      <c r="D469" s="502">
        <f>(1+_xlfn.XLOOKUP(INT(($A469-1)/12)+1,'ZC Curve'!$B$8:$B$107,'ZC Curve'!T$9:T$108,,0))^(1/12)-1</f>
        <v>0</v>
      </c>
      <c r="E469" s="773">
        <f t="shared" si="32"/>
        <v>1</v>
      </c>
      <c r="F469" s="773">
        <f t="shared" si="33"/>
        <v>1</v>
      </c>
      <c r="G469" s="774">
        <f t="shared" si="34"/>
        <v>1</v>
      </c>
      <c r="H469" s="517">
        <f>'Table 5 - Liability Cashflows'!AV475</f>
        <v>0</v>
      </c>
    </row>
    <row r="470" spans="1:8" x14ac:dyDescent="0.25">
      <c r="A470" s="43">
        <f t="shared" ref="A470:A533" si="35">A469+1</f>
        <v>461</v>
      </c>
      <c r="B470" s="502">
        <f>(1+_xlfn.XLOOKUP(INT(($A470-1)/12)+1,'ZC Curve'!$B$8:$B$107,'ZC Curve'!R$9:R$108,,0))^(1/12)-1</f>
        <v>0</v>
      </c>
      <c r="C470" s="502">
        <f>(1+_xlfn.XLOOKUP(INT(($A470-1)/12)+1,'ZC Curve'!$B$8:$B$107,'ZC Curve'!S$9:S$108,,0))^(1/12)-1</f>
        <v>0</v>
      </c>
      <c r="D470" s="502">
        <f>(1+_xlfn.XLOOKUP(INT(($A470-1)/12)+1,'ZC Curve'!$B$8:$B$107,'ZC Curve'!T$9:T$108,,0))^(1/12)-1</f>
        <v>0</v>
      </c>
      <c r="E470" s="773">
        <f t="shared" si="32"/>
        <v>1</v>
      </c>
      <c r="F470" s="773">
        <f t="shared" si="33"/>
        <v>1</v>
      </c>
      <c r="G470" s="774">
        <f t="shared" si="34"/>
        <v>1</v>
      </c>
      <c r="H470" s="517">
        <f>'Table 5 - Liability Cashflows'!AV476</f>
        <v>0</v>
      </c>
    </row>
    <row r="471" spans="1:8" x14ac:dyDescent="0.25">
      <c r="A471" s="43">
        <f t="shared" si="35"/>
        <v>462</v>
      </c>
      <c r="B471" s="502">
        <f>(1+_xlfn.XLOOKUP(INT(($A471-1)/12)+1,'ZC Curve'!$B$8:$B$107,'ZC Curve'!R$9:R$108,,0))^(1/12)-1</f>
        <v>0</v>
      </c>
      <c r="C471" s="502">
        <f>(1+_xlfn.XLOOKUP(INT(($A471-1)/12)+1,'ZC Curve'!$B$8:$B$107,'ZC Curve'!S$9:S$108,,0))^(1/12)-1</f>
        <v>0</v>
      </c>
      <c r="D471" s="502">
        <f>(1+_xlfn.XLOOKUP(INT(($A471-1)/12)+1,'ZC Curve'!$B$8:$B$107,'ZC Curve'!T$9:T$108,,0))^(1/12)-1</f>
        <v>0</v>
      </c>
      <c r="E471" s="773">
        <f t="shared" si="32"/>
        <v>1</v>
      </c>
      <c r="F471" s="773">
        <f t="shared" si="33"/>
        <v>1</v>
      </c>
      <c r="G471" s="774">
        <f t="shared" si="34"/>
        <v>1</v>
      </c>
      <c r="H471" s="517">
        <f>'Table 5 - Liability Cashflows'!AV477</f>
        <v>0</v>
      </c>
    </row>
    <row r="472" spans="1:8" x14ac:dyDescent="0.25">
      <c r="A472" s="43">
        <f t="shared" si="35"/>
        <v>463</v>
      </c>
      <c r="B472" s="502">
        <f>(1+_xlfn.XLOOKUP(INT(($A472-1)/12)+1,'ZC Curve'!$B$8:$B$107,'ZC Curve'!R$9:R$108,,0))^(1/12)-1</f>
        <v>0</v>
      </c>
      <c r="C472" s="502">
        <f>(1+_xlfn.XLOOKUP(INT(($A472-1)/12)+1,'ZC Curve'!$B$8:$B$107,'ZC Curve'!S$9:S$108,,0))^(1/12)-1</f>
        <v>0</v>
      </c>
      <c r="D472" s="502">
        <f>(1+_xlfn.XLOOKUP(INT(($A472-1)/12)+1,'ZC Curve'!$B$8:$B$107,'ZC Curve'!T$9:T$108,,0))^(1/12)-1</f>
        <v>0</v>
      </c>
      <c r="E472" s="773">
        <f t="shared" si="32"/>
        <v>1</v>
      </c>
      <c r="F472" s="773">
        <f t="shared" si="33"/>
        <v>1</v>
      </c>
      <c r="G472" s="774">
        <f t="shared" si="34"/>
        <v>1</v>
      </c>
      <c r="H472" s="517">
        <f>'Table 5 - Liability Cashflows'!AV478</f>
        <v>0</v>
      </c>
    </row>
    <row r="473" spans="1:8" x14ac:dyDescent="0.25">
      <c r="A473" s="43">
        <f t="shared" si="35"/>
        <v>464</v>
      </c>
      <c r="B473" s="502">
        <f>(1+_xlfn.XLOOKUP(INT(($A473-1)/12)+1,'ZC Curve'!$B$8:$B$107,'ZC Curve'!R$9:R$108,,0))^(1/12)-1</f>
        <v>0</v>
      </c>
      <c r="C473" s="502">
        <f>(1+_xlfn.XLOOKUP(INT(($A473-1)/12)+1,'ZC Curve'!$B$8:$B$107,'ZC Curve'!S$9:S$108,,0))^(1/12)-1</f>
        <v>0</v>
      </c>
      <c r="D473" s="502">
        <f>(1+_xlfn.XLOOKUP(INT(($A473-1)/12)+1,'ZC Curve'!$B$8:$B$107,'ZC Curve'!T$9:T$108,,0))^(1/12)-1</f>
        <v>0</v>
      </c>
      <c r="E473" s="773">
        <f t="shared" si="32"/>
        <v>1</v>
      </c>
      <c r="F473" s="773">
        <f t="shared" si="33"/>
        <v>1</v>
      </c>
      <c r="G473" s="774">
        <f t="shared" si="34"/>
        <v>1</v>
      </c>
      <c r="H473" s="517">
        <f>'Table 5 - Liability Cashflows'!AV479</f>
        <v>0</v>
      </c>
    </row>
    <row r="474" spans="1:8" x14ac:dyDescent="0.25">
      <c r="A474" s="43">
        <f t="shared" si="35"/>
        <v>465</v>
      </c>
      <c r="B474" s="502">
        <f>(1+_xlfn.XLOOKUP(INT(($A474-1)/12)+1,'ZC Curve'!$B$8:$B$107,'ZC Curve'!R$9:R$108,,0))^(1/12)-1</f>
        <v>0</v>
      </c>
      <c r="C474" s="502">
        <f>(1+_xlfn.XLOOKUP(INT(($A474-1)/12)+1,'ZC Curve'!$B$8:$B$107,'ZC Curve'!S$9:S$108,,0))^(1/12)-1</f>
        <v>0</v>
      </c>
      <c r="D474" s="502">
        <f>(1+_xlfn.XLOOKUP(INT(($A474-1)/12)+1,'ZC Curve'!$B$8:$B$107,'ZC Curve'!T$9:T$108,,0))^(1/12)-1</f>
        <v>0</v>
      </c>
      <c r="E474" s="773">
        <f t="shared" si="32"/>
        <v>1</v>
      </c>
      <c r="F474" s="773">
        <f t="shared" si="33"/>
        <v>1</v>
      </c>
      <c r="G474" s="774">
        <f t="shared" si="34"/>
        <v>1</v>
      </c>
      <c r="H474" s="517">
        <f>'Table 5 - Liability Cashflows'!AV480</f>
        <v>0</v>
      </c>
    </row>
    <row r="475" spans="1:8" x14ac:dyDescent="0.25">
      <c r="A475" s="43">
        <f t="shared" si="35"/>
        <v>466</v>
      </c>
      <c r="B475" s="502">
        <f>(1+_xlfn.XLOOKUP(INT(($A475-1)/12)+1,'ZC Curve'!$B$8:$B$107,'ZC Curve'!R$9:R$108,,0))^(1/12)-1</f>
        <v>0</v>
      </c>
      <c r="C475" s="502">
        <f>(1+_xlfn.XLOOKUP(INT(($A475-1)/12)+1,'ZC Curve'!$B$8:$B$107,'ZC Curve'!S$9:S$108,,0))^(1/12)-1</f>
        <v>0</v>
      </c>
      <c r="D475" s="502">
        <f>(1+_xlfn.XLOOKUP(INT(($A475-1)/12)+1,'ZC Curve'!$B$8:$B$107,'ZC Curve'!T$9:T$108,,0))^(1/12)-1</f>
        <v>0</v>
      </c>
      <c r="E475" s="773">
        <f t="shared" si="32"/>
        <v>1</v>
      </c>
      <c r="F475" s="773">
        <f t="shared" si="33"/>
        <v>1</v>
      </c>
      <c r="G475" s="774">
        <f t="shared" si="34"/>
        <v>1</v>
      </c>
      <c r="H475" s="517">
        <f>'Table 5 - Liability Cashflows'!AV481</f>
        <v>0</v>
      </c>
    </row>
    <row r="476" spans="1:8" x14ac:dyDescent="0.25">
      <c r="A476" s="43">
        <f t="shared" si="35"/>
        <v>467</v>
      </c>
      <c r="B476" s="502">
        <f>(1+_xlfn.XLOOKUP(INT(($A476-1)/12)+1,'ZC Curve'!$B$8:$B$107,'ZC Curve'!R$9:R$108,,0))^(1/12)-1</f>
        <v>0</v>
      </c>
      <c r="C476" s="502">
        <f>(1+_xlfn.XLOOKUP(INT(($A476-1)/12)+1,'ZC Curve'!$B$8:$B$107,'ZC Curve'!S$9:S$108,,0))^(1/12)-1</f>
        <v>0</v>
      </c>
      <c r="D476" s="502">
        <f>(1+_xlfn.XLOOKUP(INT(($A476-1)/12)+1,'ZC Curve'!$B$8:$B$107,'ZC Curve'!T$9:T$108,,0))^(1/12)-1</f>
        <v>0</v>
      </c>
      <c r="E476" s="773">
        <f t="shared" si="32"/>
        <v>1</v>
      </c>
      <c r="F476" s="773">
        <f t="shared" si="33"/>
        <v>1</v>
      </c>
      <c r="G476" s="774">
        <f t="shared" si="34"/>
        <v>1</v>
      </c>
      <c r="H476" s="517">
        <f>'Table 5 - Liability Cashflows'!AV482</f>
        <v>0</v>
      </c>
    </row>
    <row r="477" spans="1:8" x14ac:dyDescent="0.25">
      <c r="A477" s="43">
        <f t="shared" si="35"/>
        <v>468</v>
      </c>
      <c r="B477" s="502">
        <f>(1+_xlfn.XLOOKUP(INT(($A477-1)/12)+1,'ZC Curve'!$B$8:$B$107,'ZC Curve'!R$9:R$108,,0))^(1/12)-1</f>
        <v>0</v>
      </c>
      <c r="C477" s="502">
        <f>(1+_xlfn.XLOOKUP(INT(($A477-1)/12)+1,'ZC Curve'!$B$8:$B$107,'ZC Curve'!S$9:S$108,,0))^(1/12)-1</f>
        <v>0</v>
      </c>
      <c r="D477" s="502">
        <f>(1+_xlfn.XLOOKUP(INT(($A477-1)/12)+1,'ZC Curve'!$B$8:$B$107,'ZC Curve'!T$9:T$108,,0))^(1/12)-1</f>
        <v>0</v>
      </c>
      <c r="E477" s="773">
        <f t="shared" si="32"/>
        <v>1</v>
      </c>
      <c r="F477" s="773">
        <f t="shared" si="33"/>
        <v>1</v>
      </c>
      <c r="G477" s="774">
        <f t="shared" si="34"/>
        <v>1</v>
      </c>
      <c r="H477" s="517">
        <f>'Table 5 - Liability Cashflows'!AV483</f>
        <v>0</v>
      </c>
    </row>
    <row r="478" spans="1:8" x14ac:dyDescent="0.25">
      <c r="A478" s="43">
        <f t="shared" si="35"/>
        <v>469</v>
      </c>
      <c r="B478" s="502">
        <f>(1+_xlfn.XLOOKUP(INT(($A478-1)/12)+1,'ZC Curve'!$B$8:$B$107,'ZC Curve'!R$9:R$108,,0))^(1/12)-1</f>
        <v>0</v>
      </c>
      <c r="C478" s="502">
        <f>(1+_xlfn.XLOOKUP(INT(($A478-1)/12)+1,'ZC Curve'!$B$8:$B$107,'ZC Curve'!S$9:S$108,,0))^(1/12)-1</f>
        <v>0</v>
      </c>
      <c r="D478" s="502">
        <f>(1+_xlfn.XLOOKUP(INT(($A478-1)/12)+1,'ZC Curve'!$B$8:$B$107,'ZC Curve'!T$9:T$108,,0))^(1/12)-1</f>
        <v>0</v>
      </c>
      <c r="E478" s="773">
        <f t="shared" si="32"/>
        <v>1</v>
      </c>
      <c r="F478" s="773">
        <f t="shared" si="33"/>
        <v>1</v>
      </c>
      <c r="G478" s="774">
        <f t="shared" si="34"/>
        <v>1</v>
      </c>
      <c r="H478" s="517">
        <f>'Table 5 - Liability Cashflows'!AV484</f>
        <v>0</v>
      </c>
    </row>
    <row r="479" spans="1:8" x14ac:dyDescent="0.25">
      <c r="A479" s="43">
        <f t="shared" si="35"/>
        <v>470</v>
      </c>
      <c r="B479" s="502">
        <f>(1+_xlfn.XLOOKUP(INT(($A479-1)/12)+1,'ZC Curve'!$B$8:$B$107,'ZC Curve'!R$9:R$108,,0))^(1/12)-1</f>
        <v>0</v>
      </c>
      <c r="C479" s="502">
        <f>(1+_xlfn.XLOOKUP(INT(($A479-1)/12)+1,'ZC Curve'!$B$8:$B$107,'ZC Curve'!S$9:S$108,,0))^(1/12)-1</f>
        <v>0</v>
      </c>
      <c r="D479" s="502">
        <f>(1+_xlfn.XLOOKUP(INT(($A479-1)/12)+1,'ZC Curve'!$B$8:$B$107,'ZC Curve'!T$9:T$108,,0))^(1/12)-1</f>
        <v>0</v>
      </c>
      <c r="E479" s="773">
        <f t="shared" si="32"/>
        <v>1</v>
      </c>
      <c r="F479" s="773">
        <f t="shared" si="33"/>
        <v>1</v>
      </c>
      <c r="G479" s="774">
        <f t="shared" si="34"/>
        <v>1</v>
      </c>
      <c r="H479" s="517">
        <f>'Table 5 - Liability Cashflows'!AV485</f>
        <v>0</v>
      </c>
    </row>
    <row r="480" spans="1:8" x14ac:dyDescent="0.25">
      <c r="A480" s="43">
        <f t="shared" si="35"/>
        <v>471</v>
      </c>
      <c r="B480" s="502">
        <f>(1+_xlfn.XLOOKUP(INT(($A480-1)/12)+1,'ZC Curve'!$B$8:$B$107,'ZC Curve'!R$9:R$108,,0))^(1/12)-1</f>
        <v>0</v>
      </c>
      <c r="C480" s="502">
        <f>(1+_xlfn.XLOOKUP(INT(($A480-1)/12)+1,'ZC Curve'!$B$8:$B$107,'ZC Curve'!S$9:S$108,,0))^(1/12)-1</f>
        <v>0</v>
      </c>
      <c r="D480" s="502">
        <f>(1+_xlfn.XLOOKUP(INT(($A480-1)/12)+1,'ZC Curve'!$B$8:$B$107,'ZC Curve'!T$9:T$108,,0))^(1/12)-1</f>
        <v>0</v>
      </c>
      <c r="E480" s="773">
        <f t="shared" si="32"/>
        <v>1</v>
      </c>
      <c r="F480" s="773">
        <f t="shared" si="33"/>
        <v>1</v>
      </c>
      <c r="G480" s="774">
        <f t="shared" si="34"/>
        <v>1</v>
      </c>
      <c r="H480" s="517">
        <f>'Table 5 - Liability Cashflows'!AV486</f>
        <v>0</v>
      </c>
    </row>
    <row r="481" spans="1:8" x14ac:dyDescent="0.25">
      <c r="A481" s="43">
        <f t="shared" si="35"/>
        <v>472</v>
      </c>
      <c r="B481" s="502">
        <f>(1+_xlfn.XLOOKUP(INT(($A481-1)/12)+1,'ZC Curve'!$B$8:$B$107,'ZC Curve'!R$9:R$108,,0))^(1/12)-1</f>
        <v>0</v>
      </c>
      <c r="C481" s="502">
        <f>(1+_xlfn.XLOOKUP(INT(($A481-1)/12)+1,'ZC Curve'!$B$8:$B$107,'ZC Curve'!S$9:S$108,,0))^(1/12)-1</f>
        <v>0</v>
      </c>
      <c r="D481" s="502">
        <f>(1+_xlfn.XLOOKUP(INT(($A481-1)/12)+1,'ZC Curve'!$B$8:$B$107,'ZC Curve'!T$9:T$108,,0))^(1/12)-1</f>
        <v>0</v>
      </c>
      <c r="E481" s="773">
        <f t="shared" si="32"/>
        <v>1</v>
      </c>
      <c r="F481" s="773">
        <f t="shared" si="33"/>
        <v>1</v>
      </c>
      <c r="G481" s="774">
        <f t="shared" si="34"/>
        <v>1</v>
      </c>
      <c r="H481" s="517">
        <f>'Table 5 - Liability Cashflows'!AV487</f>
        <v>0</v>
      </c>
    </row>
    <row r="482" spans="1:8" x14ac:dyDescent="0.25">
      <c r="A482" s="43">
        <f t="shared" si="35"/>
        <v>473</v>
      </c>
      <c r="B482" s="502">
        <f>(1+_xlfn.XLOOKUP(INT(($A482-1)/12)+1,'ZC Curve'!$B$8:$B$107,'ZC Curve'!R$9:R$108,,0))^(1/12)-1</f>
        <v>0</v>
      </c>
      <c r="C482" s="502">
        <f>(1+_xlfn.XLOOKUP(INT(($A482-1)/12)+1,'ZC Curve'!$B$8:$B$107,'ZC Curve'!S$9:S$108,,0))^(1/12)-1</f>
        <v>0</v>
      </c>
      <c r="D482" s="502">
        <f>(1+_xlfn.XLOOKUP(INT(($A482-1)/12)+1,'ZC Curve'!$B$8:$B$107,'ZC Curve'!T$9:T$108,,0))^(1/12)-1</f>
        <v>0</v>
      </c>
      <c r="E482" s="773">
        <f t="shared" si="32"/>
        <v>1</v>
      </c>
      <c r="F482" s="773">
        <f t="shared" si="33"/>
        <v>1</v>
      </c>
      <c r="G482" s="774">
        <f t="shared" si="34"/>
        <v>1</v>
      </c>
      <c r="H482" s="517">
        <f>'Table 5 - Liability Cashflows'!AV488</f>
        <v>0</v>
      </c>
    </row>
    <row r="483" spans="1:8" x14ac:dyDescent="0.25">
      <c r="A483" s="43">
        <f t="shared" si="35"/>
        <v>474</v>
      </c>
      <c r="B483" s="502">
        <f>(1+_xlfn.XLOOKUP(INT(($A483-1)/12)+1,'ZC Curve'!$B$8:$B$107,'ZC Curve'!R$9:R$108,,0))^(1/12)-1</f>
        <v>0</v>
      </c>
      <c r="C483" s="502">
        <f>(1+_xlfn.XLOOKUP(INT(($A483-1)/12)+1,'ZC Curve'!$B$8:$B$107,'ZC Curve'!S$9:S$108,,0))^(1/12)-1</f>
        <v>0</v>
      </c>
      <c r="D483" s="502">
        <f>(1+_xlfn.XLOOKUP(INT(($A483-1)/12)+1,'ZC Curve'!$B$8:$B$107,'ZC Curve'!T$9:T$108,,0))^(1/12)-1</f>
        <v>0</v>
      </c>
      <c r="E483" s="773">
        <f t="shared" si="32"/>
        <v>1</v>
      </c>
      <c r="F483" s="773">
        <f t="shared" si="33"/>
        <v>1</v>
      </c>
      <c r="G483" s="774">
        <f t="shared" si="34"/>
        <v>1</v>
      </c>
      <c r="H483" s="517">
        <f>'Table 5 - Liability Cashflows'!AV489</f>
        <v>0</v>
      </c>
    </row>
    <row r="484" spans="1:8" x14ac:dyDescent="0.25">
      <c r="A484" s="43">
        <f t="shared" si="35"/>
        <v>475</v>
      </c>
      <c r="B484" s="502">
        <f>(1+_xlfn.XLOOKUP(INT(($A484-1)/12)+1,'ZC Curve'!$B$8:$B$107,'ZC Curve'!R$9:R$108,,0))^(1/12)-1</f>
        <v>0</v>
      </c>
      <c r="C484" s="502">
        <f>(1+_xlfn.XLOOKUP(INT(($A484-1)/12)+1,'ZC Curve'!$B$8:$B$107,'ZC Curve'!S$9:S$108,,0))^(1/12)-1</f>
        <v>0</v>
      </c>
      <c r="D484" s="502">
        <f>(1+_xlfn.XLOOKUP(INT(($A484-1)/12)+1,'ZC Curve'!$B$8:$B$107,'ZC Curve'!T$9:T$108,,0))^(1/12)-1</f>
        <v>0</v>
      </c>
      <c r="E484" s="773">
        <f t="shared" si="32"/>
        <v>1</v>
      </c>
      <c r="F484" s="773">
        <f t="shared" si="33"/>
        <v>1</v>
      </c>
      <c r="G484" s="774">
        <f t="shared" si="34"/>
        <v>1</v>
      </c>
      <c r="H484" s="517">
        <f>'Table 5 - Liability Cashflows'!AV490</f>
        <v>0</v>
      </c>
    </row>
    <row r="485" spans="1:8" x14ac:dyDescent="0.25">
      <c r="A485" s="43">
        <f t="shared" si="35"/>
        <v>476</v>
      </c>
      <c r="B485" s="502">
        <f>(1+_xlfn.XLOOKUP(INT(($A485-1)/12)+1,'ZC Curve'!$B$8:$B$107,'ZC Curve'!R$9:R$108,,0))^(1/12)-1</f>
        <v>0</v>
      </c>
      <c r="C485" s="502">
        <f>(1+_xlfn.XLOOKUP(INT(($A485-1)/12)+1,'ZC Curve'!$B$8:$B$107,'ZC Curve'!S$9:S$108,,0))^(1/12)-1</f>
        <v>0</v>
      </c>
      <c r="D485" s="502">
        <f>(1+_xlfn.XLOOKUP(INT(($A485-1)/12)+1,'ZC Curve'!$B$8:$B$107,'ZC Curve'!T$9:T$108,,0))^(1/12)-1</f>
        <v>0</v>
      </c>
      <c r="E485" s="773">
        <f t="shared" si="32"/>
        <v>1</v>
      </c>
      <c r="F485" s="773">
        <f t="shared" si="33"/>
        <v>1</v>
      </c>
      <c r="G485" s="774">
        <f t="shared" si="34"/>
        <v>1</v>
      </c>
      <c r="H485" s="517">
        <f>'Table 5 - Liability Cashflows'!AV491</f>
        <v>0</v>
      </c>
    </row>
    <row r="486" spans="1:8" x14ac:dyDescent="0.25">
      <c r="A486" s="43">
        <f t="shared" si="35"/>
        <v>477</v>
      </c>
      <c r="B486" s="502">
        <f>(1+_xlfn.XLOOKUP(INT(($A486-1)/12)+1,'ZC Curve'!$B$8:$B$107,'ZC Curve'!R$9:R$108,,0))^(1/12)-1</f>
        <v>0</v>
      </c>
      <c r="C486" s="502">
        <f>(1+_xlfn.XLOOKUP(INT(($A486-1)/12)+1,'ZC Curve'!$B$8:$B$107,'ZC Curve'!S$9:S$108,,0))^(1/12)-1</f>
        <v>0</v>
      </c>
      <c r="D486" s="502">
        <f>(1+_xlfn.XLOOKUP(INT(($A486-1)/12)+1,'ZC Curve'!$B$8:$B$107,'ZC Curve'!T$9:T$108,,0))^(1/12)-1</f>
        <v>0</v>
      </c>
      <c r="E486" s="773">
        <f t="shared" si="32"/>
        <v>1</v>
      </c>
      <c r="F486" s="773">
        <f t="shared" si="33"/>
        <v>1</v>
      </c>
      <c r="G486" s="774">
        <f t="shared" si="34"/>
        <v>1</v>
      </c>
      <c r="H486" s="517">
        <f>'Table 5 - Liability Cashflows'!AV492</f>
        <v>0</v>
      </c>
    </row>
    <row r="487" spans="1:8" x14ac:dyDescent="0.25">
      <c r="A487" s="43">
        <f t="shared" si="35"/>
        <v>478</v>
      </c>
      <c r="B487" s="502">
        <f>(1+_xlfn.XLOOKUP(INT(($A487-1)/12)+1,'ZC Curve'!$B$8:$B$107,'ZC Curve'!R$9:R$108,,0))^(1/12)-1</f>
        <v>0</v>
      </c>
      <c r="C487" s="502">
        <f>(1+_xlfn.XLOOKUP(INT(($A487-1)/12)+1,'ZC Curve'!$B$8:$B$107,'ZC Curve'!S$9:S$108,,0))^(1/12)-1</f>
        <v>0</v>
      </c>
      <c r="D487" s="502">
        <f>(1+_xlfn.XLOOKUP(INT(($A487-1)/12)+1,'ZC Curve'!$B$8:$B$107,'ZC Curve'!T$9:T$108,,0))^(1/12)-1</f>
        <v>0</v>
      </c>
      <c r="E487" s="773">
        <f t="shared" si="32"/>
        <v>1</v>
      </c>
      <c r="F487" s="773">
        <f t="shared" si="33"/>
        <v>1</v>
      </c>
      <c r="G487" s="774">
        <f t="shared" si="34"/>
        <v>1</v>
      </c>
      <c r="H487" s="517">
        <f>'Table 5 - Liability Cashflows'!AV493</f>
        <v>0</v>
      </c>
    </row>
    <row r="488" spans="1:8" x14ac:dyDescent="0.25">
      <c r="A488" s="43">
        <f t="shared" si="35"/>
        <v>479</v>
      </c>
      <c r="B488" s="502">
        <f>(1+_xlfn.XLOOKUP(INT(($A488-1)/12)+1,'ZC Curve'!$B$8:$B$107,'ZC Curve'!R$9:R$108,,0))^(1/12)-1</f>
        <v>0</v>
      </c>
      <c r="C488" s="502">
        <f>(1+_xlfn.XLOOKUP(INT(($A488-1)/12)+1,'ZC Curve'!$B$8:$B$107,'ZC Curve'!S$9:S$108,,0))^(1/12)-1</f>
        <v>0</v>
      </c>
      <c r="D488" s="502">
        <f>(1+_xlfn.XLOOKUP(INT(($A488-1)/12)+1,'ZC Curve'!$B$8:$B$107,'ZC Curve'!T$9:T$108,,0))^(1/12)-1</f>
        <v>0</v>
      </c>
      <c r="E488" s="773">
        <f t="shared" si="32"/>
        <v>1</v>
      </c>
      <c r="F488" s="773">
        <f t="shared" si="33"/>
        <v>1</v>
      </c>
      <c r="G488" s="774">
        <f t="shared" si="34"/>
        <v>1</v>
      </c>
      <c r="H488" s="517">
        <f>'Table 5 - Liability Cashflows'!AV494</f>
        <v>0</v>
      </c>
    </row>
    <row r="489" spans="1:8" x14ac:dyDescent="0.25">
      <c r="A489" s="43">
        <f t="shared" si="35"/>
        <v>480</v>
      </c>
      <c r="B489" s="502">
        <f>(1+_xlfn.XLOOKUP(INT(($A489-1)/12)+1,'ZC Curve'!$B$8:$B$107,'ZC Curve'!R$9:R$108,,0))^(1/12)-1</f>
        <v>0</v>
      </c>
      <c r="C489" s="502">
        <f>(1+_xlfn.XLOOKUP(INT(($A489-1)/12)+1,'ZC Curve'!$B$8:$B$107,'ZC Curve'!S$9:S$108,,0))^(1/12)-1</f>
        <v>0</v>
      </c>
      <c r="D489" s="502">
        <f>(1+_xlfn.XLOOKUP(INT(($A489-1)/12)+1,'ZC Curve'!$B$8:$B$107,'ZC Curve'!T$9:T$108,,0))^(1/12)-1</f>
        <v>0</v>
      </c>
      <c r="E489" s="773">
        <f t="shared" si="32"/>
        <v>1</v>
      </c>
      <c r="F489" s="773">
        <f t="shared" si="33"/>
        <v>1</v>
      </c>
      <c r="G489" s="774">
        <f t="shared" si="34"/>
        <v>1</v>
      </c>
      <c r="H489" s="517">
        <f>'Table 5 - Liability Cashflows'!AV495</f>
        <v>0</v>
      </c>
    </row>
    <row r="490" spans="1:8" x14ac:dyDescent="0.25">
      <c r="A490" s="43">
        <f t="shared" si="35"/>
        <v>481</v>
      </c>
      <c r="B490" s="502">
        <f>(1+_xlfn.XLOOKUP(INT(($A490-1)/12)+1,'ZC Curve'!$B$8:$B$107,'ZC Curve'!R$9:R$108,,0))^(1/12)-1</f>
        <v>0</v>
      </c>
      <c r="C490" s="502">
        <f>(1+_xlfn.XLOOKUP(INT(($A490-1)/12)+1,'ZC Curve'!$B$8:$B$107,'ZC Curve'!S$9:S$108,,0))^(1/12)-1</f>
        <v>0</v>
      </c>
      <c r="D490" s="502">
        <f>(1+_xlfn.XLOOKUP(INT(($A490-1)/12)+1,'ZC Curve'!$B$8:$B$107,'ZC Curve'!T$9:T$108,,0))^(1/12)-1</f>
        <v>0</v>
      </c>
      <c r="E490" s="773">
        <f t="shared" si="32"/>
        <v>1</v>
      </c>
      <c r="F490" s="773">
        <f t="shared" si="33"/>
        <v>1</v>
      </c>
      <c r="G490" s="774">
        <f t="shared" si="34"/>
        <v>1</v>
      </c>
      <c r="H490" s="517">
        <f>'Table 5 - Liability Cashflows'!AV496</f>
        <v>0</v>
      </c>
    </row>
    <row r="491" spans="1:8" x14ac:dyDescent="0.25">
      <c r="A491" s="43">
        <f t="shared" si="35"/>
        <v>482</v>
      </c>
      <c r="B491" s="502">
        <f>(1+_xlfn.XLOOKUP(INT(($A491-1)/12)+1,'ZC Curve'!$B$8:$B$107,'ZC Curve'!R$9:R$108,,0))^(1/12)-1</f>
        <v>0</v>
      </c>
      <c r="C491" s="502">
        <f>(1+_xlfn.XLOOKUP(INT(($A491-1)/12)+1,'ZC Curve'!$B$8:$B$107,'ZC Curve'!S$9:S$108,,0))^(1/12)-1</f>
        <v>0</v>
      </c>
      <c r="D491" s="502">
        <f>(1+_xlfn.XLOOKUP(INT(($A491-1)/12)+1,'ZC Curve'!$B$8:$B$107,'ZC Curve'!T$9:T$108,,0))^(1/12)-1</f>
        <v>0</v>
      </c>
      <c r="E491" s="773">
        <f t="shared" si="32"/>
        <v>1</v>
      </c>
      <c r="F491" s="773">
        <f t="shared" si="33"/>
        <v>1</v>
      </c>
      <c r="G491" s="774">
        <f t="shared" si="34"/>
        <v>1</v>
      </c>
      <c r="H491" s="517">
        <f>'Table 5 - Liability Cashflows'!AV497</f>
        <v>0</v>
      </c>
    </row>
    <row r="492" spans="1:8" x14ac:dyDescent="0.25">
      <c r="A492" s="43">
        <f t="shared" si="35"/>
        <v>483</v>
      </c>
      <c r="B492" s="502">
        <f>(1+_xlfn.XLOOKUP(INT(($A492-1)/12)+1,'ZC Curve'!$B$8:$B$107,'ZC Curve'!R$9:R$108,,0))^(1/12)-1</f>
        <v>0</v>
      </c>
      <c r="C492" s="502">
        <f>(1+_xlfn.XLOOKUP(INT(($A492-1)/12)+1,'ZC Curve'!$B$8:$B$107,'ZC Curve'!S$9:S$108,,0))^(1/12)-1</f>
        <v>0</v>
      </c>
      <c r="D492" s="502">
        <f>(1+_xlfn.XLOOKUP(INT(($A492-1)/12)+1,'ZC Curve'!$B$8:$B$107,'ZC Curve'!T$9:T$108,,0))^(1/12)-1</f>
        <v>0</v>
      </c>
      <c r="E492" s="773">
        <f t="shared" si="32"/>
        <v>1</v>
      </c>
      <c r="F492" s="773">
        <f t="shared" si="33"/>
        <v>1</v>
      </c>
      <c r="G492" s="774">
        <f t="shared" si="34"/>
        <v>1</v>
      </c>
      <c r="H492" s="517">
        <f>'Table 5 - Liability Cashflows'!AV498</f>
        <v>0</v>
      </c>
    </row>
    <row r="493" spans="1:8" x14ac:dyDescent="0.25">
      <c r="A493" s="43">
        <f t="shared" si="35"/>
        <v>484</v>
      </c>
      <c r="B493" s="502">
        <f>(1+_xlfn.XLOOKUP(INT(($A493-1)/12)+1,'ZC Curve'!$B$8:$B$107,'ZC Curve'!R$9:R$108,,0))^(1/12)-1</f>
        <v>0</v>
      </c>
      <c r="C493" s="502">
        <f>(1+_xlfn.XLOOKUP(INT(($A493-1)/12)+1,'ZC Curve'!$B$8:$B$107,'ZC Curve'!S$9:S$108,,0))^(1/12)-1</f>
        <v>0</v>
      </c>
      <c r="D493" s="502">
        <f>(1+_xlfn.XLOOKUP(INT(($A493-1)/12)+1,'ZC Curve'!$B$8:$B$107,'ZC Curve'!T$9:T$108,,0))^(1/12)-1</f>
        <v>0</v>
      </c>
      <c r="E493" s="773">
        <f t="shared" si="32"/>
        <v>1</v>
      </c>
      <c r="F493" s="773">
        <f t="shared" si="33"/>
        <v>1</v>
      </c>
      <c r="G493" s="774">
        <f t="shared" si="34"/>
        <v>1</v>
      </c>
      <c r="H493" s="517">
        <f>'Table 5 - Liability Cashflows'!AV499</f>
        <v>0</v>
      </c>
    </row>
    <row r="494" spans="1:8" x14ac:dyDescent="0.25">
      <c r="A494" s="43">
        <f t="shared" si="35"/>
        <v>485</v>
      </c>
      <c r="B494" s="502">
        <f>(1+_xlfn.XLOOKUP(INT(($A494-1)/12)+1,'ZC Curve'!$B$8:$B$107,'ZC Curve'!R$9:R$108,,0))^(1/12)-1</f>
        <v>0</v>
      </c>
      <c r="C494" s="502">
        <f>(1+_xlfn.XLOOKUP(INT(($A494-1)/12)+1,'ZC Curve'!$B$8:$B$107,'ZC Curve'!S$9:S$108,,0))^(1/12)-1</f>
        <v>0</v>
      </c>
      <c r="D494" s="502">
        <f>(1+_xlfn.XLOOKUP(INT(($A494-1)/12)+1,'ZC Curve'!$B$8:$B$107,'ZC Curve'!T$9:T$108,,0))^(1/12)-1</f>
        <v>0</v>
      </c>
      <c r="E494" s="773">
        <f t="shared" si="32"/>
        <v>1</v>
      </c>
      <c r="F494" s="773">
        <f t="shared" si="33"/>
        <v>1</v>
      </c>
      <c r="G494" s="774">
        <f t="shared" si="34"/>
        <v>1</v>
      </c>
      <c r="H494" s="517">
        <f>'Table 5 - Liability Cashflows'!AV500</f>
        <v>0</v>
      </c>
    </row>
    <row r="495" spans="1:8" x14ac:dyDescent="0.25">
      <c r="A495" s="43">
        <f t="shared" si="35"/>
        <v>486</v>
      </c>
      <c r="B495" s="502">
        <f>(1+_xlfn.XLOOKUP(INT(($A495-1)/12)+1,'ZC Curve'!$B$8:$B$107,'ZC Curve'!R$9:R$108,,0))^(1/12)-1</f>
        <v>0</v>
      </c>
      <c r="C495" s="502">
        <f>(1+_xlfn.XLOOKUP(INT(($A495-1)/12)+1,'ZC Curve'!$B$8:$B$107,'ZC Curve'!S$9:S$108,,0))^(1/12)-1</f>
        <v>0</v>
      </c>
      <c r="D495" s="502">
        <f>(1+_xlfn.XLOOKUP(INT(($A495-1)/12)+1,'ZC Curve'!$B$8:$B$107,'ZC Curve'!T$9:T$108,,0))^(1/12)-1</f>
        <v>0</v>
      </c>
      <c r="E495" s="773">
        <f t="shared" si="32"/>
        <v>1</v>
      </c>
      <c r="F495" s="773">
        <f t="shared" si="33"/>
        <v>1</v>
      </c>
      <c r="G495" s="774">
        <f t="shared" si="34"/>
        <v>1</v>
      </c>
      <c r="H495" s="517">
        <f>'Table 5 - Liability Cashflows'!AV501</f>
        <v>0</v>
      </c>
    </row>
    <row r="496" spans="1:8" x14ac:dyDescent="0.25">
      <c r="A496" s="43">
        <f t="shared" si="35"/>
        <v>487</v>
      </c>
      <c r="B496" s="502">
        <f>(1+_xlfn.XLOOKUP(INT(($A496-1)/12)+1,'ZC Curve'!$B$8:$B$107,'ZC Curve'!R$9:R$108,,0))^(1/12)-1</f>
        <v>0</v>
      </c>
      <c r="C496" s="502">
        <f>(1+_xlfn.XLOOKUP(INT(($A496-1)/12)+1,'ZC Curve'!$B$8:$B$107,'ZC Curve'!S$9:S$108,,0))^(1/12)-1</f>
        <v>0</v>
      </c>
      <c r="D496" s="502">
        <f>(1+_xlfn.XLOOKUP(INT(($A496-1)/12)+1,'ZC Curve'!$B$8:$B$107,'ZC Curve'!T$9:T$108,,0))^(1/12)-1</f>
        <v>0</v>
      </c>
      <c r="E496" s="773">
        <f t="shared" si="32"/>
        <v>1</v>
      </c>
      <c r="F496" s="773">
        <f t="shared" si="33"/>
        <v>1</v>
      </c>
      <c r="G496" s="774">
        <f t="shared" si="34"/>
        <v>1</v>
      </c>
      <c r="H496" s="517">
        <f>'Table 5 - Liability Cashflows'!AV502</f>
        <v>0</v>
      </c>
    </row>
    <row r="497" spans="1:8" x14ac:dyDescent="0.25">
      <c r="A497" s="43">
        <f t="shared" si="35"/>
        <v>488</v>
      </c>
      <c r="B497" s="502">
        <f>(1+_xlfn.XLOOKUP(INT(($A497-1)/12)+1,'ZC Curve'!$B$8:$B$107,'ZC Curve'!R$9:R$108,,0))^(1/12)-1</f>
        <v>0</v>
      </c>
      <c r="C497" s="502">
        <f>(1+_xlfn.XLOOKUP(INT(($A497-1)/12)+1,'ZC Curve'!$B$8:$B$107,'ZC Curve'!S$9:S$108,,0))^(1/12)-1</f>
        <v>0</v>
      </c>
      <c r="D497" s="502">
        <f>(1+_xlfn.XLOOKUP(INT(($A497-1)/12)+1,'ZC Curve'!$B$8:$B$107,'ZC Curve'!T$9:T$108,,0))^(1/12)-1</f>
        <v>0</v>
      </c>
      <c r="E497" s="773">
        <f t="shared" si="32"/>
        <v>1</v>
      </c>
      <c r="F497" s="773">
        <f t="shared" si="33"/>
        <v>1</v>
      </c>
      <c r="G497" s="774">
        <f t="shared" si="34"/>
        <v>1</v>
      </c>
      <c r="H497" s="517">
        <f>'Table 5 - Liability Cashflows'!AV503</f>
        <v>0</v>
      </c>
    </row>
    <row r="498" spans="1:8" x14ac:dyDescent="0.25">
      <c r="A498" s="43">
        <f t="shared" si="35"/>
        <v>489</v>
      </c>
      <c r="B498" s="502">
        <f>(1+_xlfn.XLOOKUP(INT(($A498-1)/12)+1,'ZC Curve'!$B$8:$B$107,'ZC Curve'!R$9:R$108,,0))^(1/12)-1</f>
        <v>0</v>
      </c>
      <c r="C498" s="502">
        <f>(1+_xlfn.XLOOKUP(INT(($A498-1)/12)+1,'ZC Curve'!$B$8:$B$107,'ZC Curve'!S$9:S$108,,0))^(1/12)-1</f>
        <v>0</v>
      </c>
      <c r="D498" s="502">
        <f>(1+_xlfn.XLOOKUP(INT(($A498-1)/12)+1,'ZC Curve'!$B$8:$B$107,'ZC Curve'!T$9:T$108,,0))^(1/12)-1</f>
        <v>0</v>
      </c>
      <c r="E498" s="773">
        <f t="shared" si="32"/>
        <v>1</v>
      </c>
      <c r="F498" s="773">
        <f t="shared" si="33"/>
        <v>1</v>
      </c>
      <c r="G498" s="774">
        <f t="shared" si="34"/>
        <v>1</v>
      </c>
      <c r="H498" s="517">
        <f>'Table 5 - Liability Cashflows'!AV504</f>
        <v>0</v>
      </c>
    </row>
    <row r="499" spans="1:8" x14ac:dyDescent="0.25">
      <c r="A499" s="43">
        <f t="shared" si="35"/>
        <v>490</v>
      </c>
      <c r="B499" s="502">
        <f>(1+_xlfn.XLOOKUP(INT(($A499-1)/12)+1,'ZC Curve'!$B$8:$B$107,'ZC Curve'!R$9:R$108,,0))^(1/12)-1</f>
        <v>0</v>
      </c>
      <c r="C499" s="502">
        <f>(1+_xlfn.XLOOKUP(INT(($A499-1)/12)+1,'ZC Curve'!$B$8:$B$107,'ZC Curve'!S$9:S$108,,0))^(1/12)-1</f>
        <v>0</v>
      </c>
      <c r="D499" s="502">
        <f>(1+_xlfn.XLOOKUP(INT(($A499-1)/12)+1,'ZC Curve'!$B$8:$B$107,'ZC Curve'!T$9:T$108,,0))^(1/12)-1</f>
        <v>0</v>
      </c>
      <c r="E499" s="773">
        <f t="shared" si="32"/>
        <v>1</v>
      </c>
      <c r="F499" s="773">
        <f t="shared" si="33"/>
        <v>1</v>
      </c>
      <c r="G499" s="774">
        <f t="shared" si="34"/>
        <v>1</v>
      </c>
      <c r="H499" s="517">
        <f>'Table 5 - Liability Cashflows'!AV505</f>
        <v>0</v>
      </c>
    </row>
    <row r="500" spans="1:8" x14ac:dyDescent="0.25">
      <c r="A500" s="43">
        <f t="shared" si="35"/>
        <v>491</v>
      </c>
      <c r="B500" s="502">
        <f>(1+_xlfn.XLOOKUP(INT(($A500-1)/12)+1,'ZC Curve'!$B$8:$B$107,'ZC Curve'!R$9:R$108,,0))^(1/12)-1</f>
        <v>0</v>
      </c>
      <c r="C500" s="502">
        <f>(1+_xlfn.XLOOKUP(INT(($A500-1)/12)+1,'ZC Curve'!$B$8:$B$107,'ZC Curve'!S$9:S$108,,0))^(1/12)-1</f>
        <v>0</v>
      </c>
      <c r="D500" s="502">
        <f>(1+_xlfn.XLOOKUP(INT(($A500-1)/12)+1,'ZC Curve'!$B$8:$B$107,'ZC Curve'!T$9:T$108,,0))^(1/12)-1</f>
        <v>0</v>
      </c>
      <c r="E500" s="773">
        <f t="shared" si="32"/>
        <v>1</v>
      </c>
      <c r="F500" s="773">
        <f t="shared" si="33"/>
        <v>1</v>
      </c>
      <c r="G500" s="774">
        <f t="shared" si="34"/>
        <v>1</v>
      </c>
      <c r="H500" s="517">
        <f>'Table 5 - Liability Cashflows'!AV506</f>
        <v>0</v>
      </c>
    </row>
    <row r="501" spans="1:8" x14ac:dyDescent="0.25">
      <c r="A501" s="43">
        <f t="shared" si="35"/>
        <v>492</v>
      </c>
      <c r="B501" s="502">
        <f>(1+_xlfn.XLOOKUP(INT(($A501-1)/12)+1,'ZC Curve'!$B$8:$B$107,'ZC Curve'!R$9:R$108,,0))^(1/12)-1</f>
        <v>0</v>
      </c>
      <c r="C501" s="502">
        <f>(1+_xlfn.XLOOKUP(INT(($A501-1)/12)+1,'ZC Curve'!$B$8:$B$107,'ZC Curve'!S$9:S$108,,0))^(1/12)-1</f>
        <v>0</v>
      </c>
      <c r="D501" s="502">
        <f>(1+_xlfn.XLOOKUP(INT(($A501-1)/12)+1,'ZC Curve'!$B$8:$B$107,'ZC Curve'!T$9:T$108,,0))^(1/12)-1</f>
        <v>0</v>
      </c>
      <c r="E501" s="773">
        <f t="shared" si="32"/>
        <v>1</v>
      </c>
      <c r="F501" s="773">
        <f t="shared" si="33"/>
        <v>1</v>
      </c>
      <c r="G501" s="774">
        <f t="shared" si="34"/>
        <v>1</v>
      </c>
      <c r="H501" s="517">
        <f>'Table 5 - Liability Cashflows'!AV507</f>
        <v>0</v>
      </c>
    </row>
    <row r="502" spans="1:8" x14ac:dyDescent="0.25">
      <c r="A502" s="43">
        <f t="shared" si="35"/>
        <v>493</v>
      </c>
      <c r="B502" s="502">
        <f>(1+_xlfn.XLOOKUP(INT(($A502-1)/12)+1,'ZC Curve'!$B$8:$B$107,'ZC Curve'!R$9:R$108,,0))^(1/12)-1</f>
        <v>0</v>
      </c>
      <c r="C502" s="502">
        <f>(1+_xlfn.XLOOKUP(INT(($A502-1)/12)+1,'ZC Curve'!$B$8:$B$107,'ZC Curve'!S$9:S$108,,0))^(1/12)-1</f>
        <v>0</v>
      </c>
      <c r="D502" s="502">
        <f>(1+_xlfn.XLOOKUP(INT(($A502-1)/12)+1,'ZC Curve'!$B$8:$B$107,'ZC Curve'!T$9:T$108,,0))^(1/12)-1</f>
        <v>0</v>
      </c>
      <c r="E502" s="773">
        <f t="shared" si="32"/>
        <v>1</v>
      </c>
      <c r="F502" s="773">
        <f t="shared" si="33"/>
        <v>1</v>
      </c>
      <c r="G502" s="774">
        <f t="shared" si="34"/>
        <v>1</v>
      </c>
      <c r="H502" s="517">
        <f>'Table 5 - Liability Cashflows'!AV508</f>
        <v>0</v>
      </c>
    </row>
    <row r="503" spans="1:8" x14ac:dyDescent="0.25">
      <c r="A503" s="43">
        <f t="shared" si="35"/>
        <v>494</v>
      </c>
      <c r="B503" s="502">
        <f>(1+_xlfn.XLOOKUP(INT(($A503-1)/12)+1,'ZC Curve'!$B$8:$B$107,'ZC Curve'!R$9:R$108,,0))^(1/12)-1</f>
        <v>0</v>
      </c>
      <c r="C503" s="502">
        <f>(1+_xlfn.XLOOKUP(INT(($A503-1)/12)+1,'ZC Curve'!$B$8:$B$107,'ZC Curve'!S$9:S$108,,0))^(1/12)-1</f>
        <v>0</v>
      </c>
      <c r="D503" s="502">
        <f>(1+_xlfn.XLOOKUP(INT(($A503-1)/12)+1,'ZC Curve'!$B$8:$B$107,'ZC Curve'!T$9:T$108,,0))^(1/12)-1</f>
        <v>0</v>
      </c>
      <c r="E503" s="773">
        <f t="shared" si="32"/>
        <v>1</v>
      </c>
      <c r="F503" s="773">
        <f t="shared" si="33"/>
        <v>1</v>
      </c>
      <c r="G503" s="774">
        <f t="shared" si="34"/>
        <v>1</v>
      </c>
      <c r="H503" s="517">
        <f>'Table 5 - Liability Cashflows'!AV509</f>
        <v>0</v>
      </c>
    </row>
    <row r="504" spans="1:8" x14ac:dyDescent="0.25">
      <c r="A504" s="43">
        <f t="shared" si="35"/>
        <v>495</v>
      </c>
      <c r="B504" s="502">
        <f>(1+_xlfn.XLOOKUP(INT(($A504-1)/12)+1,'ZC Curve'!$B$8:$B$107,'ZC Curve'!R$9:R$108,,0))^(1/12)-1</f>
        <v>0</v>
      </c>
      <c r="C504" s="502">
        <f>(1+_xlfn.XLOOKUP(INT(($A504-1)/12)+1,'ZC Curve'!$B$8:$B$107,'ZC Curve'!S$9:S$108,,0))^(1/12)-1</f>
        <v>0</v>
      </c>
      <c r="D504" s="502">
        <f>(1+_xlfn.XLOOKUP(INT(($A504-1)/12)+1,'ZC Curve'!$B$8:$B$107,'ZC Curve'!T$9:T$108,,0))^(1/12)-1</f>
        <v>0</v>
      </c>
      <c r="E504" s="773">
        <f t="shared" si="32"/>
        <v>1</v>
      </c>
      <c r="F504" s="773">
        <f t="shared" si="33"/>
        <v>1</v>
      </c>
      <c r="G504" s="774">
        <f t="shared" si="34"/>
        <v>1</v>
      </c>
      <c r="H504" s="517">
        <f>'Table 5 - Liability Cashflows'!AV510</f>
        <v>0</v>
      </c>
    </row>
    <row r="505" spans="1:8" x14ac:dyDescent="0.25">
      <c r="A505" s="43">
        <f t="shared" si="35"/>
        <v>496</v>
      </c>
      <c r="B505" s="502">
        <f>(1+_xlfn.XLOOKUP(INT(($A505-1)/12)+1,'ZC Curve'!$B$8:$B$107,'ZC Curve'!R$9:R$108,,0))^(1/12)-1</f>
        <v>0</v>
      </c>
      <c r="C505" s="502">
        <f>(1+_xlfn.XLOOKUP(INT(($A505-1)/12)+1,'ZC Curve'!$B$8:$B$107,'ZC Curve'!S$9:S$108,,0))^(1/12)-1</f>
        <v>0</v>
      </c>
      <c r="D505" s="502">
        <f>(1+_xlfn.XLOOKUP(INT(($A505-1)/12)+1,'ZC Curve'!$B$8:$B$107,'ZC Curve'!T$9:T$108,,0))^(1/12)-1</f>
        <v>0</v>
      </c>
      <c r="E505" s="773">
        <f t="shared" si="32"/>
        <v>1</v>
      </c>
      <c r="F505" s="773">
        <f t="shared" si="33"/>
        <v>1</v>
      </c>
      <c r="G505" s="774">
        <f t="shared" si="34"/>
        <v>1</v>
      </c>
      <c r="H505" s="517">
        <f>'Table 5 - Liability Cashflows'!AV511</f>
        <v>0</v>
      </c>
    </row>
    <row r="506" spans="1:8" x14ac:dyDescent="0.25">
      <c r="A506" s="43">
        <f t="shared" si="35"/>
        <v>497</v>
      </c>
      <c r="B506" s="502">
        <f>(1+_xlfn.XLOOKUP(INT(($A506-1)/12)+1,'ZC Curve'!$B$8:$B$107,'ZC Curve'!R$9:R$108,,0))^(1/12)-1</f>
        <v>0</v>
      </c>
      <c r="C506" s="502">
        <f>(1+_xlfn.XLOOKUP(INT(($A506-1)/12)+1,'ZC Curve'!$B$8:$B$107,'ZC Curve'!S$9:S$108,,0))^(1/12)-1</f>
        <v>0</v>
      </c>
      <c r="D506" s="502">
        <f>(1+_xlfn.XLOOKUP(INT(($A506-1)/12)+1,'ZC Curve'!$B$8:$B$107,'ZC Curve'!T$9:T$108,,0))^(1/12)-1</f>
        <v>0</v>
      </c>
      <c r="E506" s="773">
        <f t="shared" si="32"/>
        <v>1</v>
      </c>
      <c r="F506" s="773">
        <f t="shared" si="33"/>
        <v>1</v>
      </c>
      <c r="G506" s="774">
        <f t="shared" si="34"/>
        <v>1</v>
      </c>
      <c r="H506" s="517">
        <f>'Table 5 - Liability Cashflows'!AV512</f>
        <v>0</v>
      </c>
    </row>
    <row r="507" spans="1:8" x14ac:dyDescent="0.25">
      <c r="A507" s="43">
        <f t="shared" si="35"/>
        <v>498</v>
      </c>
      <c r="B507" s="502">
        <f>(1+_xlfn.XLOOKUP(INT(($A507-1)/12)+1,'ZC Curve'!$B$8:$B$107,'ZC Curve'!R$9:R$108,,0))^(1/12)-1</f>
        <v>0</v>
      </c>
      <c r="C507" s="502">
        <f>(1+_xlfn.XLOOKUP(INT(($A507-1)/12)+1,'ZC Curve'!$B$8:$B$107,'ZC Curve'!S$9:S$108,,0))^(1/12)-1</f>
        <v>0</v>
      </c>
      <c r="D507" s="502">
        <f>(1+_xlfn.XLOOKUP(INT(($A507-1)/12)+1,'ZC Curve'!$B$8:$B$107,'ZC Curve'!T$9:T$108,,0))^(1/12)-1</f>
        <v>0</v>
      </c>
      <c r="E507" s="773">
        <f t="shared" si="32"/>
        <v>1</v>
      </c>
      <c r="F507" s="773">
        <f t="shared" si="33"/>
        <v>1</v>
      </c>
      <c r="G507" s="774">
        <f t="shared" si="34"/>
        <v>1</v>
      </c>
      <c r="H507" s="517">
        <f>'Table 5 - Liability Cashflows'!AV513</f>
        <v>0</v>
      </c>
    </row>
    <row r="508" spans="1:8" x14ac:dyDescent="0.25">
      <c r="A508" s="43">
        <f t="shared" si="35"/>
        <v>499</v>
      </c>
      <c r="B508" s="502">
        <f>(1+_xlfn.XLOOKUP(INT(($A508-1)/12)+1,'ZC Curve'!$B$8:$B$107,'ZC Curve'!R$9:R$108,,0))^(1/12)-1</f>
        <v>0</v>
      </c>
      <c r="C508" s="502">
        <f>(1+_xlfn.XLOOKUP(INT(($A508-1)/12)+1,'ZC Curve'!$B$8:$B$107,'ZC Curve'!S$9:S$108,,0))^(1/12)-1</f>
        <v>0</v>
      </c>
      <c r="D508" s="502">
        <f>(1+_xlfn.XLOOKUP(INT(($A508-1)/12)+1,'ZC Curve'!$B$8:$B$107,'ZC Curve'!T$9:T$108,,0))^(1/12)-1</f>
        <v>0</v>
      </c>
      <c r="E508" s="773">
        <f t="shared" si="32"/>
        <v>1</v>
      </c>
      <c r="F508" s="773">
        <f t="shared" si="33"/>
        <v>1</v>
      </c>
      <c r="G508" s="774">
        <f t="shared" si="34"/>
        <v>1</v>
      </c>
      <c r="H508" s="517">
        <f>'Table 5 - Liability Cashflows'!AV514</f>
        <v>0</v>
      </c>
    </row>
    <row r="509" spans="1:8" x14ac:dyDescent="0.25">
      <c r="A509" s="43">
        <f t="shared" si="35"/>
        <v>500</v>
      </c>
      <c r="B509" s="502">
        <f>(1+_xlfn.XLOOKUP(INT(($A509-1)/12)+1,'ZC Curve'!$B$8:$B$107,'ZC Curve'!R$9:R$108,,0))^(1/12)-1</f>
        <v>0</v>
      </c>
      <c r="C509" s="502">
        <f>(1+_xlfn.XLOOKUP(INT(($A509-1)/12)+1,'ZC Curve'!$B$8:$B$107,'ZC Curve'!S$9:S$108,,0))^(1/12)-1</f>
        <v>0</v>
      </c>
      <c r="D509" s="502">
        <f>(1+_xlfn.XLOOKUP(INT(($A509-1)/12)+1,'ZC Curve'!$B$8:$B$107,'ZC Curve'!T$9:T$108,,0))^(1/12)-1</f>
        <v>0</v>
      </c>
      <c r="E509" s="773">
        <f t="shared" si="32"/>
        <v>1</v>
      </c>
      <c r="F509" s="773">
        <f t="shared" si="33"/>
        <v>1</v>
      </c>
      <c r="G509" s="774">
        <f t="shared" si="34"/>
        <v>1</v>
      </c>
      <c r="H509" s="517">
        <f>'Table 5 - Liability Cashflows'!AV515</f>
        <v>0</v>
      </c>
    </row>
    <row r="510" spans="1:8" x14ac:dyDescent="0.25">
      <c r="A510" s="43">
        <f t="shared" si="35"/>
        <v>501</v>
      </c>
      <c r="B510" s="502">
        <f>(1+_xlfn.XLOOKUP(INT(($A510-1)/12)+1,'ZC Curve'!$B$8:$B$107,'ZC Curve'!R$9:R$108,,0))^(1/12)-1</f>
        <v>0</v>
      </c>
      <c r="C510" s="502">
        <f>(1+_xlfn.XLOOKUP(INT(($A510-1)/12)+1,'ZC Curve'!$B$8:$B$107,'ZC Curve'!S$9:S$108,,0))^(1/12)-1</f>
        <v>0</v>
      </c>
      <c r="D510" s="502">
        <f>(1+_xlfn.XLOOKUP(INT(($A510-1)/12)+1,'ZC Curve'!$B$8:$B$107,'ZC Curve'!T$9:T$108,,0))^(1/12)-1</f>
        <v>0</v>
      </c>
      <c r="E510" s="773">
        <f t="shared" si="32"/>
        <v>1</v>
      </c>
      <c r="F510" s="773">
        <f t="shared" si="33"/>
        <v>1</v>
      </c>
      <c r="G510" s="774">
        <f t="shared" si="34"/>
        <v>1</v>
      </c>
      <c r="H510" s="517">
        <f>'Table 5 - Liability Cashflows'!AV516</f>
        <v>0</v>
      </c>
    </row>
    <row r="511" spans="1:8" x14ac:dyDescent="0.25">
      <c r="A511" s="43">
        <f t="shared" si="35"/>
        <v>502</v>
      </c>
      <c r="B511" s="502">
        <f>(1+_xlfn.XLOOKUP(INT(($A511-1)/12)+1,'ZC Curve'!$B$8:$B$107,'ZC Curve'!R$9:R$108,,0))^(1/12)-1</f>
        <v>0</v>
      </c>
      <c r="C511" s="502">
        <f>(1+_xlfn.XLOOKUP(INT(($A511-1)/12)+1,'ZC Curve'!$B$8:$B$107,'ZC Curve'!S$9:S$108,,0))^(1/12)-1</f>
        <v>0</v>
      </c>
      <c r="D511" s="502">
        <f>(1+_xlfn.XLOOKUP(INT(($A511-1)/12)+1,'ZC Curve'!$B$8:$B$107,'ZC Curve'!T$9:T$108,,0))^(1/12)-1</f>
        <v>0</v>
      </c>
      <c r="E511" s="773">
        <f t="shared" si="32"/>
        <v>1</v>
      </c>
      <c r="F511" s="773">
        <f t="shared" si="33"/>
        <v>1</v>
      </c>
      <c r="G511" s="774">
        <f t="shared" si="34"/>
        <v>1</v>
      </c>
      <c r="H511" s="517">
        <f>'Table 5 - Liability Cashflows'!AV517</f>
        <v>0</v>
      </c>
    </row>
    <row r="512" spans="1:8" x14ac:dyDescent="0.25">
      <c r="A512" s="43">
        <f t="shared" si="35"/>
        <v>503</v>
      </c>
      <c r="B512" s="502">
        <f>(1+_xlfn.XLOOKUP(INT(($A512-1)/12)+1,'ZC Curve'!$B$8:$B$107,'ZC Curve'!R$9:R$108,,0))^(1/12)-1</f>
        <v>0</v>
      </c>
      <c r="C512" s="502">
        <f>(1+_xlfn.XLOOKUP(INT(($A512-1)/12)+1,'ZC Curve'!$B$8:$B$107,'ZC Curve'!S$9:S$108,,0))^(1/12)-1</f>
        <v>0</v>
      </c>
      <c r="D512" s="502">
        <f>(1+_xlfn.XLOOKUP(INT(($A512-1)/12)+1,'ZC Curve'!$B$8:$B$107,'ZC Curve'!T$9:T$108,,0))^(1/12)-1</f>
        <v>0</v>
      </c>
      <c r="E512" s="773">
        <f t="shared" si="32"/>
        <v>1</v>
      </c>
      <c r="F512" s="773">
        <f t="shared" si="33"/>
        <v>1</v>
      </c>
      <c r="G512" s="774">
        <f t="shared" si="34"/>
        <v>1</v>
      </c>
      <c r="H512" s="517">
        <f>'Table 5 - Liability Cashflows'!AV518</f>
        <v>0</v>
      </c>
    </row>
    <row r="513" spans="1:8" x14ac:dyDescent="0.25">
      <c r="A513" s="43">
        <f t="shared" si="35"/>
        <v>504</v>
      </c>
      <c r="B513" s="502">
        <f>(1+_xlfn.XLOOKUP(INT(($A513-1)/12)+1,'ZC Curve'!$B$8:$B$107,'ZC Curve'!R$9:R$108,,0))^(1/12)-1</f>
        <v>0</v>
      </c>
      <c r="C513" s="502">
        <f>(1+_xlfn.XLOOKUP(INT(($A513-1)/12)+1,'ZC Curve'!$B$8:$B$107,'ZC Curve'!S$9:S$108,,0))^(1/12)-1</f>
        <v>0</v>
      </c>
      <c r="D513" s="502">
        <f>(1+_xlfn.XLOOKUP(INT(($A513-1)/12)+1,'ZC Curve'!$B$8:$B$107,'ZC Curve'!T$9:T$108,,0))^(1/12)-1</f>
        <v>0</v>
      </c>
      <c r="E513" s="773">
        <f t="shared" si="32"/>
        <v>1</v>
      </c>
      <c r="F513" s="773">
        <f t="shared" si="33"/>
        <v>1</v>
      </c>
      <c r="G513" s="774">
        <f t="shared" si="34"/>
        <v>1</v>
      </c>
      <c r="H513" s="517">
        <f>'Table 5 - Liability Cashflows'!AV519</f>
        <v>0</v>
      </c>
    </row>
    <row r="514" spans="1:8" x14ac:dyDescent="0.25">
      <c r="A514" s="43">
        <f t="shared" si="35"/>
        <v>505</v>
      </c>
      <c r="B514" s="502">
        <f>(1+_xlfn.XLOOKUP(INT(($A514-1)/12)+1,'ZC Curve'!$B$8:$B$107,'ZC Curve'!R$9:R$108,,0))^(1/12)-1</f>
        <v>0</v>
      </c>
      <c r="C514" s="502">
        <f>(1+_xlfn.XLOOKUP(INT(($A514-1)/12)+1,'ZC Curve'!$B$8:$B$107,'ZC Curve'!S$9:S$108,,0))^(1/12)-1</f>
        <v>0</v>
      </c>
      <c r="D514" s="502">
        <f>(1+_xlfn.XLOOKUP(INT(($A514-1)/12)+1,'ZC Curve'!$B$8:$B$107,'ZC Curve'!T$9:T$108,,0))^(1/12)-1</f>
        <v>0</v>
      </c>
      <c r="E514" s="773">
        <f t="shared" si="32"/>
        <v>1</v>
      </c>
      <c r="F514" s="773">
        <f t="shared" si="33"/>
        <v>1</v>
      </c>
      <c r="G514" s="774">
        <f t="shared" si="34"/>
        <v>1</v>
      </c>
      <c r="H514" s="517">
        <f>'Table 5 - Liability Cashflows'!AV520</f>
        <v>0</v>
      </c>
    </row>
    <row r="515" spans="1:8" x14ac:dyDescent="0.25">
      <c r="A515" s="43">
        <f t="shared" si="35"/>
        <v>506</v>
      </c>
      <c r="B515" s="502">
        <f>(1+_xlfn.XLOOKUP(INT(($A515-1)/12)+1,'ZC Curve'!$B$8:$B$107,'ZC Curve'!R$9:R$108,,0))^(1/12)-1</f>
        <v>0</v>
      </c>
      <c r="C515" s="502">
        <f>(1+_xlfn.XLOOKUP(INT(($A515-1)/12)+1,'ZC Curve'!$B$8:$B$107,'ZC Curve'!S$9:S$108,,0))^(1/12)-1</f>
        <v>0</v>
      </c>
      <c r="D515" s="502">
        <f>(1+_xlfn.XLOOKUP(INT(($A515-1)/12)+1,'ZC Curve'!$B$8:$B$107,'ZC Curve'!T$9:T$108,,0))^(1/12)-1</f>
        <v>0</v>
      </c>
      <c r="E515" s="773">
        <f t="shared" si="32"/>
        <v>1</v>
      </c>
      <c r="F515" s="773">
        <f t="shared" si="33"/>
        <v>1</v>
      </c>
      <c r="G515" s="774">
        <f t="shared" si="34"/>
        <v>1</v>
      </c>
      <c r="H515" s="517">
        <f>'Table 5 - Liability Cashflows'!AV521</f>
        <v>0</v>
      </c>
    </row>
    <row r="516" spans="1:8" x14ac:dyDescent="0.25">
      <c r="A516" s="43">
        <f t="shared" si="35"/>
        <v>507</v>
      </c>
      <c r="B516" s="502">
        <f>(1+_xlfn.XLOOKUP(INT(($A516-1)/12)+1,'ZC Curve'!$B$8:$B$107,'ZC Curve'!R$9:R$108,,0))^(1/12)-1</f>
        <v>0</v>
      </c>
      <c r="C516" s="502">
        <f>(1+_xlfn.XLOOKUP(INT(($A516-1)/12)+1,'ZC Curve'!$B$8:$B$107,'ZC Curve'!S$9:S$108,,0))^(1/12)-1</f>
        <v>0</v>
      </c>
      <c r="D516" s="502">
        <f>(1+_xlfn.XLOOKUP(INT(($A516-1)/12)+1,'ZC Curve'!$B$8:$B$107,'ZC Curve'!T$9:T$108,,0))^(1/12)-1</f>
        <v>0</v>
      </c>
      <c r="E516" s="773">
        <f t="shared" si="32"/>
        <v>1</v>
      </c>
      <c r="F516" s="773">
        <f t="shared" si="33"/>
        <v>1</v>
      </c>
      <c r="G516" s="774">
        <f t="shared" si="34"/>
        <v>1</v>
      </c>
      <c r="H516" s="517">
        <f>'Table 5 - Liability Cashflows'!AV522</f>
        <v>0</v>
      </c>
    </row>
    <row r="517" spans="1:8" x14ac:dyDescent="0.25">
      <c r="A517" s="43">
        <f t="shared" si="35"/>
        <v>508</v>
      </c>
      <c r="B517" s="502">
        <f>(1+_xlfn.XLOOKUP(INT(($A517-1)/12)+1,'ZC Curve'!$B$8:$B$107,'ZC Curve'!R$9:R$108,,0))^(1/12)-1</f>
        <v>0</v>
      </c>
      <c r="C517" s="502">
        <f>(1+_xlfn.XLOOKUP(INT(($A517-1)/12)+1,'ZC Curve'!$B$8:$B$107,'ZC Curve'!S$9:S$108,,0))^(1/12)-1</f>
        <v>0</v>
      </c>
      <c r="D517" s="502">
        <f>(1+_xlfn.XLOOKUP(INT(($A517-1)/12)+1,'ZC Curve'!$B$8:$B$107,'ZC Curve'!T$9:T$108,,0))^(1/12)-1</f>
        <v>0</v>
      </c>
      <c r="E517" s="773">
        <f t="shared" si="32"/>
        <v>1</v>
      </c>
      <c r="F517" s="773">
        <f t="shared" si="33"/>
        <v>1</v>
      </c>
      <c r="G517" s="774">
        <f t="shared" si="34"/>
        <v>1</v>
      </c>
      <c r="H517" s="517">
        <f>'Table 5 - Liability Cashflows'!AV523</f>
        <v>0</v>
      </c>
    </row>
    <row r="518" spans="1:8" x14ac:dyDescent="0.25">
      <c r="A518" s="43">
        <f t="shared" si="35"/>
        <v>509</v>
      </c>
      <c r="B518" s="502">
        <f>(1+_xlfn.XLOOKUP(INT(($A518-1)/12)+1,'ZC Curve'!$B$8:$B$107,'ZC Curve'!R$9:R$108,,0))^(1/12)-1</f>
        <v>0</v>
      </c>
      <c r="C518" s="502">
        <f>(1+_xlfn.XLOOKUP(INT(($A518-1)/12)+1,'ZC Curve'!$B$8:$B$107,'ZC Curve'!S$9:S$108,,0))^(1/12)-1</f>
        <v>0</v>
      </c>
      <c r="D518" s="502">
        <f>(1+_xlfn.XLOOKUP(INT(($A518-1)/12)+1,'ZC Curve'!$B$8:$B$107,'ZC Curve'!T$9:T$108,,0))^(1/12)-1</f>
        <v>0</v>
      </c>
      <c r="E518" s="773">
        <f t="shared" si="32"/>
        <v>1</v>
      </c>
      <c r="F518" s="773">
        <f t="shared" si="33"/>
        <v>1</v>
      </c>
      <c r="G518" s="774">
        <f t="shared" si="34"/>
        <v>1</v>
      </c>
      <c r="H518" s="517">
        <f>'Table 5 - Liability Cashflows'!AV524</f>
        <v>0</v>
      </c>
    </row>
    <row r="519" spans="1:8" x14ac:dyDescent="0.25">
      <c r="A519" s="43">
        <f t="shared" si="35"/>
        <v>510</v>
      </c>
      <c r="B519" s="502">
        <f>(1+_xlfn.XLOOKUP(INT(($A519-1)/12)+1,'ZC Curve'!$B$8:$B$107,'ZC Curve'!R$9:R$108,,0))^(1/12)-1</f>
        <v>0</v>
      </c>
      <c r="C519" s="502">
        <f>(1+_xlfn.XLOOKUP(INT(($A519-1)/12)+1,'ZC Curve'!$B$8:$B$107,'ZC Curve'!S$9:S$108,,0))^(1/12)-1</f>
        <v>0</v>
      </c>
      <c r="D519" s="502">
        <f>(1+_xlfn.XLOOKUP(INT(($A519-1)/12)+1,'ZC Curve'!$B$8:$B$107,'ZC Curve'!T$9:T$108,,0))^(1/12)-1</f>
        <v>0</v>
      </c>
      <c r="E519" s="773">
        <f t="shared" si="32"/>
        <v>1</v>
      </c>
      <c r="F519" s="773">
        <f t="shared" si="33"/>
        <v>1</v>
      </c>
      <c r="G519" s="774">
        <f t="shared" si="34"/>
        <v>1</v>
      </c>
      <c r="H519" s="517">
        <f>'Table 5 - Liability Cashflows'!AV525</f>
        <v>0</v>
      </c>
    </row>
    <row r="520" spans="1:8" x14ac:dyDescent="0.25">
      <c r="A520" s="43">
        <f t="shared" si="35"/>
        <v>511</v>
      </c>
      <c r="B520" s="502">
        <f>(1+_xlfn.XLOOKUP(INT(($A520-1)/12)+1,'ZC Curve'!$B$8:$B$107,'ZC Curve'!R$9:R$108,,0))^(1/12)-1</f>
        <v>0</v>
      </c>
      <c r="C520" s="502">
        <f>(1+_xlfn.XLOOKUP(INT(($A520-1)/12)+1,'ZC Curve'!$B$8:$B$107,'ZC Curve'!S$9:S$108,,0))^(1/12)-1</f>
        <v>0</v>
      </c>
      <c r="D520" s="502">
        <f>(1+_xlfn.XLOOKUP(INT(($A520-1)/12)+1,'ZC Curve'!$B$8:$B$107,'ZC Curve'!T$9:T$108,,0))^(1/12)-1</f>
        <v>0</v>
      </c>
      <c r="E520" s="773">
        <f t="shared" si="32"/>
        <v>1</v>
      </c>
      <c r="F520" s="773">
        <f t="shared" si="33"/>
        <v>1</v>
      </c>
      <c r="G520" s="774">
        <f t="shared" si="34"/>
        <v>1</v>
      </c>
      <c r="H520" s="517">
        <f>'Table 5 - Liability Cashflows'!AV526</f>
        <v>0</v>
      </c>
    </row>
    <row r="521" spans="1:8" x14ac:dyDescent="0.25">
      <c r="A521" s="43">
        <f t="shared" si="35"/>
        <v>512</v>
      </c>
      <c r="B521" s="502">
        <f>(1+_xlfn.XLOOKUP(INT(($A521-1)/12)+1,'ZC Curve'!$B$8:$B$107,'ZC Curve'!R$9:R$108,,0))^(1/12)-1</f>
        <v>0</v>
      </c>
      <c r="C521" s="502">
        <f>(1+_xlfn.XLOOKUP(INT(($A521-1)/12)+1,'ZC Curve'!$B$8:$B$107,'ZC Curve'!S$9:S$108,,0))^(1/12)-1</f>
        <v>0</v>
      </c>
      <c r="D521" s="502">
        <f>(1+_xlfn.XLOOKUP(INT(($A521-1)/12)+1,'ZC Curve'!$B$8:$B$107,'ZC Curve'!T$9:T$108,,0))^(1/12)-1</f>
        <v>0</v>
      </c>
      <c r="E521" s="773">
        <f t="shared" si="32"/>
        <v>1</v>
      </c>
      <c r="F521" s="773">
        <f t="shared" si="33"/>
        <v>1</v>
      </c>
      <c r="G521" s="774">
        <f t="shared" si="34"/>
        <v>1</v>
      </c>
      <c r="H521" s="517">
        <f>'Table 5 - Liability Cashflows'!AV527</f>
        <v>0</v>
      </c>
    </row>
    <row r="522" spans="1:8" x14ac:dyDescent="0.25">
      <c r="A522" s="43">
        <f t="shared" si="35"/>
        <v>513</v>
      </c>
      <c r="B522" s="502">
        <f>(1+_xlfn.XLOOKUP(INT(($A522-1)/12)+1,'ZC Curve'!$B$8:$B$107,'ZC Curve'!R$9:R$108,,0))^(1/12)-1</f>
        <v>0</v>
      </c>
      <c r="C522" s="502">
        <f>(1+_xlfn.XLOOKUP(INT(($A522-1)/12)+1,'ZC Curve'!$B$8:$B$107,'ZC Curve'!S$9:S$108,,0))^(1/12)-1</f>
        <v>0</v>
      </c>
      <c r="D522" s="502">
        <f>(1+_xlfn.XLOOKUP(INT(($A522-1)/12)+1,'ZC Curve'!$B$8:$B$107,'ZC Curve'!T$9:T$108,,0))^(1/12)-1</f>
        <v>0</v>
      </c>
      <c r="E522" s="773">
        <f t="shared" si="32"/>
        <v>1</v>
      </c>
      <c r="F522" s="773">
        <f t="shared" si="33"/>
        <v>1</v>
      </c>
      <c r="G522" s="774">
        <f t="shared" si="34"/>
        <v>1</v>
      </c>
      <c r="H522" s="517">
        <f>'Table 5 - Liability Cashflows'!AV528</f>
        <v>0</v>
      </c>
    </row>
    <row r="523" spans="1:8" x14ac:dyDescent="0.25">
      <c r="A523" s="43">
        <f t="shared" si="35"/>
        <v>514</v>
      </c>
      <c r="B523" s="502">
        <f>(1+_xlfn.XLOOKUP(INT(($A523-1)/12)+1,'ZC Curve'!$B$8:$B$107,'ZC Curve'!R$9:R$108,,0))^(1/12)-1</f>
        <v>0</v>
      </c>
      <c r="C523" s="502">
        <f>(1+_xlfn.XLOOKUP(INT(($A523-1)/12)+1,'ZC Curve'!$B$8:$B$107,'ZC Curve'!S$9:S$108,,0))^(1/12)-1</f>
        <v>0</v>
      </c>
      <c r="D523" s="502">
        <f>(1+_xlfn.XLOOKUP(INT(($A523-1)/12)+1,'ZC Curve'!$B$8:$B$107,'ZC Curve'!T$9:T$108,,0))^(1/12)-1</f>
        <v>0</v>
      </c>
      <c r="E523" s="773">
        <f t="shared" si="32"/>
        <v>1</v>
      </c>
      <c r="F523" s="773">
        <f t="shared" si="33"/>
        <v>1</v>
      </c>
      <c r="G523" s="774">
        <f t="shared" si="34"/>
        <v>1</v>
      </c>
      <c r="H523" s="517">
        <f>'Table 5 - Liability Cashflows'!AV529</f>
        <v>0</v>
      </c>
    </row>
    <row r="524" spans="1:8" x14ac:dyDescent="0.25">
      <c r="A524" s="43">
        <f t="shared" si="35"/>
        <v>515</v>
      </c>
      <c r="B524" s="502">
        <f>(1+_xlfn.XLOOKUP(INT(($A524-1)/12)+1,'ZC Curve'!$B$8:$B$107,'ZC Curve'!R$9:R$108,,0))^(1/12)-1</f>
        <v>0</v>
      </c>
      <c r="C524" s="502">
        <f>(1+_xlfn.XLOOKUP(INT(($A524-1)/12)+1,'ZC Curve'!$B$8:$B$107,'ZC Curve'!S$9:S$108,,0))^(1/12)-1</f>
        <v>0</v>
      </c>
      <c r="D524" s="502">
        <f>(1+_xlfn.XLOOKUP(INT(($A524-1)/12)+1,'ZC Curve'!$B$8:$B$107,'ZC Curve'!T$9:T$108,,0))^(1/12)-1</f>
        <v>0</v>
      </c>
      <c r="E524" s="773">
        <f t="shared" ref="E524:E587" si="36">E523/(1+B524)</f>
        <v>1</v>
      </c>
      <c r="F524" s="773">
        <f t="shared" ref="F524:F587" si="37">F523/(1+C524)</f>
        <v>1</v>
      </c>
      <c r="G524" s="774">
        <f t="shared" ref="G524:G587" si="38">G523/(1+D524)</f>
        <v>1</v>
      </c>
      <c r="H524" s="517">
        <f>'Table 5 - Liability Cashflows'!AV530</f>
        <v>0</v>
      </c>
    </row>
    <row r="525" spans="1:8" x14ac:dyDescent="0.25">
      <c r="A525" s="43">
        <f t="shared" si="35"/>
        <v>516</v>
      </c>
      <c r="B525" s="502">
        <f>(1+_xlfn.XLOOKUP(INT(($A525-1)/12)+1,'ZC Curve'!$B$8:$B$107,'ZC Curve'!R$9:R$108,,0))^(1/12)-1</f>
        <v>0</v>
      </c>
      <c r="C525" s="502">
        <f>(1+_xlfn.XLOOKUP(INT(($A525-1)/12)+1,'ZC Curve'!$B$8:$B$107,'ZC Curve'!S$9:S$108,,0))^(1/12)-1</f>
        <v>0</v>
      </c>
      <c r="D525" s="502">
        <f>(1+_xlfn.XLOOKUP(INT(($A525-1)/12)+1,'ZC Curve'!$B$8:$B$107,'ZC Curve'!T$9:T$108,,0))^(1/12)-1</f>
        <v>0</v>
      </c>
      <c r="E525" s="773">
        <f t="shared" si="36"/>
        <v>1</v>
      </c>
      <c r="F525" s="773">
        <f t="shared" si="37"/>
        <v>1</v>
      </c>
      <c r="G525" s="774">
        <f t="shared" si="38"/>
        <v>1</v>
      </c>
      <c r="H525" s="517">
        <f>'Table 5 - Liability Cashflows'!AV531</f>
        <v>0</v>
      </c>
    </row>
    <row r="526" spans="1:8" x14ac:dyDescent="0.25">
      <c r="A526" s="43">
        <f t="shared" si="35"/>
        <v>517</v>
      </c>
      <c r="B526" s="502">
        <f>(1+_xlfn.XLOOKUP(INT(($A526-1)/12)+1,'ZC Curve'!$B$8:$B$107,'ZC Curve'!R$9:R$108,,0))^(1/12)-1</f>
        <v>0</v>
      </c>
      <c r="C526" s="502">
        <f>(1+_xlfn.XLOOKUP(INT(($A526-1)/12)+1,'ZC Curve'!$B$8:$B$107,'ZC Curve'!S$9:S$108,,0))^(1/12)-1</f>
        <v>0</v>
      </c>
      <c r="D526" s="502">
        <f>(1+_xlfn.XLOOKUP(INT(($A526-1)/12)+1,'ZC Curve'!$B$8:$B$107,'ZC Curve'!T$9:T$108,,0))^(1/12)-1</f>
        <v>0</v>
      </c>
      <c r="E526" s="773">
        <f t="shared" si="36"/>
        <v>1</v>
      </c>
      <c r="F526" s="773">
        <f t="shared" si="37"/>
        <v>1</v>
      </c>
      <c r="G526" s="774">
        <f t="shared" si="38"/>
        <v>1</v>
      </c>
      <c r="H526" s="517">
        <f>'Table 5 - Liability Cashflows'!AV532</f>
        <v>0</v>
      </c>
    </row>
    <row r="527" spans="1:8" x14ac:dyDescent="0.25">
      <c r="A527" s="43">
        <f t="shared" si="35"/>
        <v>518</v>
      </c>
      <c r="B527" s="502">
        <f>(1+_xlfn.XLOOKUP(INT(($A527-1)/12)+1,'ZC Curve'!$B$8:$B$107,'ZC Curve'!R$9:R$108,,0))^(1/12)-1</f>
        <v>0</v>
      </c>
      <c r="C527" s="502">
        <f>(1+_xlfn.XLOOKUP(INT(($A527-1)/12)+1,'ZC Curve'!$B$8:$B$107,'ZC Curve'!S$9:S$108,,0))^(1/12)-1</f>
        <v>0</v>
      </c>
      <c r="D527" s="502">
        <f>(1+_xlfn.XLOOKUP(INT(($A527-1)/12)+1,'ZC Curve'!$B$8:$B$107,'ZC Curve'!T$9:T$108,,0))^(1/12)-1</f>
        <v>0</v>
      </c>
      <c r="E527" s="773">
        <f t="shared" si="36"/>
        <v>1</v>
      </c>
      <c r="F527" s="773">
        <f t="shared" si="37"/>
        <v>1</v>
      </c>
      <c r="G527" s="774">
        <f t="shared" si="38"/>
        <v>1</v>
      </c>
      <c r="H527" s="517">
        <f>'Table 5 - Liability Cashflows'!AV533</f>
        <v>0</v>
      </c>
    </row>
    <row r="528" spans="1:8" x14ac:dyDescent="0.25">
      <c r="A528" s="43">
        <f t="shared" si="35"/>
        <v>519</v>
      </c>
      <c r="B528" s="502">
        <f>(1+_xlfn.XLOOKUP(INT(($A528-1)/12)+1,'ZC Curve'!$B$8:$B$107,'ZC Curve'!R$9:R$108,,0))^(1/12)-1</f>
        <v>0</v>
      </c>
      <c r="C528" s="502">
        <f>(1+_xlfn.XLOOKUP(INT(($A528-1)/12)+1,'ZC Curve'!$B$8:$B$107,'ZC Curve'!S$9:S$108,,0))^(1/12)-1</f>
        <v>0</v>
      </c>
      <c r="D528" s="502">
        <f>(1+_xlfn.XLOOKUP(INT(($A528-1)/12)+1,'ZC Curve'!$B$8:$B$107,'ZC Curve'!T$9:T$108,,0))^(1/12)-1</f>
        <v>0</v>
      </c>
      <c r="E528" s="773">
        <f t="shared" si="36"/>
        <v>1</v>
      </c>
      <c r="F528" s="773">
        <f t="shared" si="37"/>
        <v>1</v>
      </c>
      <c r="G528" s="774">
        <f t="shared" si="38"/>
        <v>1</v>
      </c>
      <c r="H528" s="517">
        <f>'Table 5 - Liability Cashflows'!AV534</f>
        <v>0</v>
      </c>
    </row>
    <row r="529" spans="1:8" x14ac:dyDescent="0.25">
      <c r="A529" s="43">
        <f t="shared" si="35"/>
        <v>520</v>
      </c>
      <c r="B529" s="502">
        <f>(1+_xlfn.XLOOKUP(INT(($A529-1)/12)+1,'ZC Curve'!$B$8:$B$107,'ZC Curve'!R$9:R$108,,0))^(1/12)-1</f>
        <v>0</v>
      </c>
      <c r="C529" s="502">
        <f>(1+_xlfn.XLOOKUP(INT(($A529-1)/12)+1,'ZC Curve'!$B$8:$B$107,'ZC Curve'!S$9:S$108,,0))^(1/12)-1</f>
        <v>0</v>
      </c>
      <c r="D529" s="502">
        <f>(1+_xlfn.XLOOKUP(INT(($A529-1)/12)+1,'ZC Curve'!$B$8:$B$107,'ZC Curve'!T$9:T$108,,0))^(1/12)-1</f>
        <v>0</v>
      </c>
      <c r="E529" s="773">
        <f t="shared" si="36"/>
        <v>1</v>
      </c>
      <c r="F529" s="773">
        <f t="shared" si="37"/>
        <v>1</v>
      </c>
      <c r="G529" s="774">
        <f t="shared" si="38"/>
        <v>1</v>
      </c>
      <c r="H529" s="517">
        <f>'Table 5 - Liability Cashflows'!AV535</f>
        <v>0</v>
      </c>
    </row>
    <row r="530" spans="1:8" x14ac:dyDescent="0.25">
      <c r="A530" s="43">
        <f t="shared" si="35"/>
        <v>521</v>
      </c>
      <c r="B530" s="502">
        <f>(1+_xlfn.XLOOKUP(INT(($A530-1)/12)+1,'ZC Curve'!$B$8:$B$107,'ZC Curve'!R$9:R$108,,0))^(1/12)-1</f>
        <v>0</v>
      </c>
      <c r="C530" s="502">
        <f>(1+_xlfn.XLOOKUP(INT(($A530-1)/12)+1,'ZC Curve'!$B$8:$B$107,'ZC Curve'!S$9:S$108,,0))^(1/12)-1</f>
        <v>0</v>
      </c>
      <c r="D530" s="502">
        <f>(1+_xlfn.XLOOKUP(INT(($A530-1)/12)+1,'ZC Curve'!$B$8:$B$107,'ZC Curve'!T$9:T$108,,0))^(1/12)-1</f>
        <v>0</v>
      </c>
      <c r="E530" s="773">
        <f t="shared" si="36"/>
        <v>1</v>
      </c>
      <c r="F530" s="773">
        <f t="shared" si="37"/>
        <v>1</v>
      </c>
      <c r="G530" s="774">
        <f t="shared" si="38"/>
        <v>1</v>
      </c>
      <c r="H530" s="517">
        <f>'Table 5 - Liability Cashflows'!AV536</f>
        <v>0</v>
      </c>
    </row>
    <row r="531" spans="1:8" x14ac:dyDescent="0.25">
      <c r="A531" s="43">
        <f t="shared" si="35"/>
        <v>522</v>
      </c>
      <c r="B531" s="502">
        <f>(1+_xlfn.XLOOKUP(INT(($A531-1)/12)+1,'ZC Curve'!$B$8:$B$107,'ZC Curve'!R$9:R$108,,0))^(1/12)-1</f>
        <v>0</v>
      </c>
      <c r="C531" s="502">
        <f>(1+_xlfn.XLOOKUP(INT(($A531-1)/12)+1,'ZC Curve'!$B$8:$B$107,'ZC Curve'!S$9:S$108,,0))^(1/12)-1</f>
        <v>0</v>
      </c>
      <c r="D531" s="502">
        <f>(1+_xlfn.XLOOKUP(INT(($A531-1)/12)+1,'ZC Curve'!$B$8:$B$107,'ZC Curve'!T$9:T$108,,0))^(1/12)-1</f>
        <v>0</v>
      </c>
      <c r="E531" s="773">
        <f t="shared" si="36"/>
        <v>1</v>
      </c>
      <c r="F531" s="773">
        <f t="shared" si="37"/>
        <v>1</v>
      </c>
      <c r="G531" s="774">
        <f t="shared" si="38"/>
        <v>1</v>
      </c>
      <c r="H531" s="517">
        <f>'Table 5 - Liability Cashflows'!AV537</f>
        <v>0</v>
      </c>
    </row>
    <row r="532" spans="1:8" x14ac:dyDescent="0.25">
      <c r="A532" s="43">
        <f t="shared" si="35"/>
        <v>523</v>
      </c>
      <c r="B532" s="502">
        <f>(1+_xlfn.XLOOKUP(INT(($A532-1)/12)+1,'ZC Curve'!$B$8:$B$107,'ZC Curve'!R$9:R$108,,0))^(1/12)-1</f>
        <v>0</v>
      </c>
      <c r="C532" s="502">
        <f>(1+_xlfn.XLOOKUP(INT(($A532-1)/12)+1,'ZC Curve'!$B$8:$B$107,'ZC Curve'!S$9:S$108,,0))^(1/12)-1</f>
        <v>0</v>
      </c>
      <c r="D532" s="502">
        <f>(1+_xlfn.XLOOKUP(INT(($A532-1)/12)+1,'ZC Curve'!$B$8:$B$107,'ZC Curve'!T$9:T$108,,0))^(1/12)-1</f>
        <v>0</v>
      </c>
      <c r="E532" s="773">
        <f t="shared" si="36"/>
        <v>1</v>
      </c>
      <c r="F532" s="773">
        <f t="shared" si="37"/>
        <v>1</v>
      </c>
      <c r="G532" s="774">
        <f t="shared" si="38"/>
        <v>1</v>
      </c>
      <c r="H532" s="517">
        <f>'Table 5 - Liability Cashflows'!AV538</f>
        <v>0</v>
      </c>
    </row>
    <row r="533" spans="1:8" x14ac:dyDescent="0.25">
      <c r="A533" s="43">
        <f t="shared" si="35"/>
        <v>524</v>
      </c>
      <c r="B533" s="502">
        <f>(1+_xlfn.XLOOKUP(INT(($A533-1)/12)+1,'ZC Curve'!$B$8:$B$107,'ZC Curve'!R$9:R$108,,0))^(1/12)-1</f>
        <v>0</v>
      </c>
      <c r="C533" s="502">
        <f>(1+_xlfn.XLOOKUP(INT(($A533-1)/12)+1,'ZC Curve'!$B$8:$B$107,'ZC Curve'!S$9:S$108,,0))^(1/12)-1</f>
        <v>0</v>
      </c>
      <c r="D533" s="502">
        <f>(1+_xlfn.XLOOKUP(INT(($A533-1)/12)+1,'ZC Curve'!$B$8:$B$107,'ZC Curve'!T$9:T$108,,0))^(1/12)-1</f>
        <v>0</v>
      </c>
      <c r="E533" s="773">
        <f t="shared" si="36"/>
        <v>1</v>
      </c>
      <c r="F533" s="773">
        <f t="shared" si="37"/>
        <v>1</v>
      </c>
      <c r="G533" s="774">
        <f t="shared" si="38"/>
        <v>1</v>
      </c>
      <c r="H533" s="517">
        <f>'Table 5 - Liability Cashflows'!AV539</f>
        <v>0</v>
      </c>
    </row>
    <row r="534" spans="1:8" x14ac:dyDescent="0.25">
      <c r="A534" s="43">
        <f t="shared" ref="A534:A585" si="39">A533+1</f>
        <v>525</v>
      </c>
      <c r="B534" s="502">
        <f>(1+_xlfn.XLOOKUP(INT(($A534-1)/12)+1,'ZC Curve'!$B$8:$B$107,'ZC Curve'!R$9:R$108,,0))^(1/12)-1</f>
        <v>0</v>
      </c>
      <c r="C534" s="502">
        <f>(1+_xlfn.XLOOKUP(INT(($A534-1)/12)+1,'ZC Curve'!$B$8:$B$107,'ZC Curve'!S$9:S$108,,0))^(1/12)-1</f>
        <v>0</v>
      </c>
      <c r="D534" s="502">
        <f>(1+_xlfn.XLOOKUP(INT(($A534-1)/12)+1,'ZC Curve'!$B$8:$B$107,'ZC Curve'!T$9:T$108,,0))^(1/12)-1</f>
        <v>0</v>
      </c>
      <c r="E534" s="773">
        <f t="shared" si="36"/>
        <v>1</v>
      </c>
      <c r="F534" s="773">
        <f t="shared" si="37"/>
        <v>1</v>
      </c>
      <c r="G534" s="774">
        <f t="shared" si="38"/>
        <v>1</v>
      </c>
      <c r="H534" s="517">
        <f>'Table 5 - Liability Cashflows'!AV540</f>
        <v>0</v>
      </c>
    </row>
    <row r="535" spans="1:8" x14ac:dyDescent="0.25">
      <c r="A535" s="43">
        <f t="shared" si="39"/>
        <v>526</v>
      </c>
      <c r="B535" s="502">
        <f>(1+_xlfn.XLOOKUP(INT(($A535-1)/12)+1,'ZC Curve'!$B$8:$B$107,'ZC Curve'!R$9:R$108,,0))^(1/12)-1</f>
        <v>0</v>
      </c>
      <c r="C535" s="502">
        <f>(1+_xlfn.XLOOKUP(INT(($A535-1)/12)+1,'ZC Curve'!$B$8:$B$107,'ZC Curve'!S$9:S$108,,0))^(1/12)-1</f>
        <v>0</v>
      </c>
      <c r="D535" s="502">
        <f>(1+_xlfn.XLOOKUP(INT(($A535-1)/12)+1,'ZC Curve'!$B$8:$B$107,'ZC Curve'!T$9:T$108,,0))^(1/12)-1</f>
        <v>0</v>
      </c>
      <c r="E535" s="773">
        <f t="shared" si="36"/>
        <v>1</v>
      </c>
      <c r="F535" s="773">
        <f t="shared" si="37"/>
        <v>1</v>
      </c>
      <c r="G535" s="774">
        <f t="shared" si="38"/>
        <v>1</v>
      </c>
      <c r="H535" s="517">
        <f>'Table 5 - Liability Cashflows'!AV541</f>
        <v>0</v>
      </c>
    </row>
    <row r="536" spans="1:8" x14ac:dyDescent="0.25">
      <c r="A536" s="43">
        <f t="shared" si="39"/>
        <v>527</v>
      </c>
      <c r="B536" s="502">
        <f>(1+_xlfn.XLOOKUP(INT(($A536-1)/12)+1,'ZC Curve'!$B$8:$B$107,'ZC Curve'!R$9:R$108,,0))^(1/12)-1</f>
        <v>0</v>
      </c>
      <c r="C536" s="502">
        <f>(1+_xlfn.XLOOKUP(INT(($A536-1)/12)+1,'ZC Curve'!$B$8:$B$107,'ZC Curve'!S$9:S$108,,0))^(1/12)-1</f>
        <v>0</v>
      </c>
      <c r="D536" s="502">
        <f>(1+_xlfn.XLOOKUP(INT(($A536-1)/12)+1,'ZC Curve'!$B$8:$B$107,'ZC Curve'!T$9:T$108,,0))^(1/12)-1</f>
        <v>0</v>
      </c>
      <c r="E536" s="773">
        <f t="shared" si="36"/>
        <v>1</v>
      </c>
      <c r="F536" s="773">
        <f t="shared" si="37"/>
        <v>1</v>
      </c>
      <c r="G536" s="774">
        <f t="shared" si="38"/>
        <v>1</v>
      </c>
      <c r="H536" s="517">
        <f>'Table 5 - Liability Cashflows'!AV542</f>
        <v>0</v>
      </c>
    </row>
    <row r="537" spans="1:8" x14ac:dyDescent="0.25">
      <c r="A537" s="43">
        <f t="shared" si="39"/>
        <v>528</v>
      </c>
      <c r="B537" s="502">
        <f>(1+_xlfn.XLOOKUP(INT(($A537-1)/12)+1,'ZC Curve'!$B$8:$B$107,'ZC Curve'!R$9:R$108,,0))^(1/12)-1</f>
        <v>0</v>
      </c>
      <c r="C537" s="502">
        <f>(1+_xlfn.XLOOKUP(INT(($A537-1)/12)+1,'ZC Curve'!$B$8:$B$107,'ZC Curve'!S$9:S$108,,0))^(1/12)-1</f>
        <v>0</v>
      </c>
      <c r="D537" s="502">
        <f>(1+_xlfn.XLOOKUP(INT(($A537-1)/12)+1,'ZC Curve'!$B$8:$B$107,'ZC Curve'!T$9:T$108,,0))^(1/12)-1</f>
        <v>0</v>
      </c>
      <c r="E537" s="773">
        <f t="shared" si="36"/>
        <v>1</v>
      </c>
      <c r="F537" s="773">
        <f t="shared" si="37"/>
        <v>1</v>
      </c>
      <c r="G537" s="774">
        <f t="shared" si="38"/>
        <v>1</v>
      </c>
      <c r="H537" s="517">
        <f>'Table 5 - Liability Cashflows'!AV543</f>
        <v>0</v>
      </c>
    </row>
    <row r="538" spans="1:8" x14ac:dyDescent="0.25">
      <c r="A538" s="43">
        <f t="shared" si="39"/>
        <v>529</v>
      </c>
      <c r="B538" s="502">
        <f>(1+_xlfn.XLOOKUP(INT(($A538-1)/12)+1,'ZC Curve'!$B$8:$B$107,'ZC Curve'!R$9:R$108,,0))^(1/12)-1</f>
        <v>0</v>
      </c>
      <c r="C538" s="502">
        <f>(1+_xlfn.XLOOKUP(INT(($A538-1)/12)+1,'ZC Curve'!$B$8:$B$107,'ZC Curve'!S$9:S$108,,0))^(1/12)-1</f>
        <v>0</v>
      </c>
      <c r="D538" s="502">
        <f>(1+_xlfn.XLOOKUP(INT(($A538-1)/12)+1,'ZC Curve'!$B$8:$B$107,'ZC Curve'!T$9:T$108,,0))^(1/12)-1</f>
        <v>0</v>
      </c>
      <c r="E538" s="773">
        <f t="shared" si="36"/>
        <v>1</v>
      </c>
      <c r="F538" s="773">
        <f t="shared" si="37"/>
        <v>1</v>
      </c>
      <c r="G538" s="774">
        <f t="shared" si="38"/>
        <v>1</v>
      </c>
      <c r="H538" s="517">
        <f>'Table 5 - Liability Cashflows'!AV544</f>
        <v>0</v>
      </c>
    </row>
    <row r="539" spans="1:8" x14ac:dyDescent="0.25">
      <c r="A539" s="43">
        <f t="shared" si="39"/>
        <v>530</v>
      </c>
      <c r="B539" s="502">
        <f>(1+_xlfn.XLOOKUP(INT(($A539-1)/12)+1,'ZC Curve'!$B$8:$B$107,'ZC Curve'!R$9:R$108,,0))^(1/12)-1</f>
        <v>0</v>
      </c>
      <c r="C539" s="502">
        <f>(1+_xlfn.XLOOKUP(INT(($A539-1)/12)+1,'ZC Curve'!$B$8:$B$107,'ZC Curve'!S$9:S$108,,0))^(1/12)-1</f>
        <v>0</v>
      </c>
      <c r="D539" s="502">
        <f>(1+_xlfn.XLOOKUP(INT(($A539-1)/12)+1,'ZC Curve'!$B$8:$B$107,'ZC Curve'!T$9:T$108,,0))^(1/12)-1</f>
        <v>0</v>
      </c>
      <c r="E539" s="773">
        <f t="shared" si="36"/>
        <v>1</v>
      </c>
      <c r="F539" s="773">
        <f t="shared" si="37"/>
        <v>1</v>
      </c>
      <c r="G539" s="774">
        <f t="shared" si="38"/>
        <v>1</v>
      </c>
      <c r="H539" s="517">
        <f>'Table 5 - Liability Cashflows'!AV545</f>
        <v>0</v>
      </c>
    </row>
    <row r="540" spans="1:8" x14ac:dyDescent="0.25">
      <c r="A540" s="43">
        <f t="shared" si="39"/>
        <v>531</v>
      </c>
      <c r="B540" s="502">
        <f>(1+_xlfn.XLOOKUP(INT(($A540-1)/12)+1,'ZC Curve'!$B$8:$B$107,'ZC Curve'!R$9:R$108,,0))^(1/12)-1</f>
        <v>0</v>
      </c>
      <c r="C540" s="502">
        <f>(1+_xlfn.XLOOKUP(INT(($A540-1)/12)+1,'ZC Curve'!$B$8:$B$107,'ZC Curve'!S$9:S$108,,0))^(1/12)-1</f>
        <v>0</v>
      </c>
      <c r="D540" s="502">
        <f>(1+_xlfn.XLOOKUP(INT(($A540-1)/12)+1,'ZC Curve'!$B$8:$B$107,'ZC Curve'!T$9:T$108,,0))^(1/12)-1</f>
        <v>0</v>
      </c>
      <c r="E540" s="773">
        <f t="shared" si="36"/>
        <v>1</v>
      </c>
      <c r="F540" s="773">
        <f t="shared" si="37"/>
        <v>1</v>
      </c>
      <c r="G540" s="774">
        <f t="shared" si="38"/>
        <v>1</v>
      </c>
      <c r="H540" s="517">
        <f>'Table 5 - Liability Cashflows'!AV546</f>
        <v>0</v>
      </c>
    </row>
    <row r="541" spans="1:8" x14ac:dyDescent="0.25">
      <c r="A541" s="43">
        <f t="shared" si="39"/>
        <v>532</v>
      </c>
      <c r="B541" s="502">
        <f>(1+_xlfn.XLOOKUP(INT(($A541-1)/12)+1,'ZC Curve'!$B$8:$B$107,'ZC Curve'!R$9:R$108,,0))^(1/12)-1</f>
        <v>0</v>
      </c>
      <c r="C541" s="502">
        <f>(1+_xlfn.XLOOKUP(INT(($A541-1)/12)+1,'ZC Curve'!$B$8:$B$107,'ZC Curve'!S$9:S$108,,0))^(1/12)-1</f>
        <v>0</v>
      </c>
      <c r="D541" s="502">
        <f>(1+_xlfn.XLOOKUP(INT(($A541-1)/12)+1,'ZC Curve'!$B$8:$B$107,'ZC Curve'!T$9:T$108,,0))^(1/12)-1</f>
        <v>0</v>
      </c>
      <c r="E541" s="773">
        <f t="shared" si="36"/>
        <v>1</v>
      </c>
      <c r="F541" s="773">
        <f t="shared" si="37"/>
        <v>1</v>
      </c>
      <c r="G541" s="774">
        <f t="shared" si="38"/>
        <v>1</v>
      </c>
      <c r="H541" s="517">
        <f>'Table 5 - Liability Cashflows'!AV547</f>
        <v>0</v>
      </c>
    </row>
    <row r="542" spans="1:8" x14ac:dyDescent="0.25">
      <c r="A542" s="43">
        <f t="shared" si="39"/>
        <v>533</v>
      </c>
      <c r="B542" s="502">
        <f>(1+_xlfn.XLOOKUP(INT(($A542-1)/12)+1,'ZC Curve'!$B$8:$B$107,'ZC Curve'!R$9:R$108,,0))^(1/12)-1</f>
        <v>0</v>
      </c>
      <c r="C542" s="502">
        <f>(1+_xlfn.XLOOKUP(INT(($A542-1)/12)+1,'ZC Curve'!$B$8:$B$107,'ZC Curve'!S$9:S$108,,0))^(1/12)-1</f>
        <v>0</v>
      </c>
      <c r="D542" s="502">
        <f>(1+_xlfn.XLOOKUP(INT(($A542-1)/12)+1,'ZC Curve'!$B$8:$B$107,'ZC Curve'!T$9:T$108,,0))^(1/12)-1</f>
        <v>0</v>
      </c>
      <c r="E542" s="773">
        <f t="shared" si="36"/>
        <v>1</v>
      </c>
      <c r="F542" s="773">
        <f t="shared" si="37"/>
        <v>1</v>
      </c>
      <c r="G542" s="774">
        <f t="shared" si="38"/>
        <v>1</v>
      </c>
      <c r="H542" s="517">
        <f>'Table 5 - Liability Cashflows'!AV548</f>
        <v>0</v>
      </c>
    </row>
    <row r="543" spans="1:8" x14ac:dyDescent="0.25">
      <c r="A543" s="43">
        <f t="shared" si="39"/>
        <v>534</v>
      </c>
      <c r="B543" s="502">
        <f>(1+_xlfn.XLOOKUP(INT(($A543-1)/12)+1,'ZC Curve'!$B$8:$B$107,'ZC Curve'!R$9:R$108,,0))^(1/12)-1</f>
        <v>0</v>
      </c>
      <c r="C543" s="502">
        <f>(1+_xlfn.XLOOKUP(INT(($A543-1)/12)+1,'ZC Curve'!$B$8:$B$107,'ZC Curve'!S$9:S$108,,0))^(1/12)-1</f>
        <v>0</v>
      </c>
      <c r="D543" s="502">
        <f>(1+_xlfn.XLOOKUP(INT(($A543-1)/12)+1,'ZC Curve'!$B$8:$B$107,'ZC Curve'!T$9:T$108,,0))^(1/12)-1</f>
        <v>0</v>
      </c>
      <c r="E543" s="773">
        <f t="shared" si="36"/>
        <v>1</v>
      </c>
      <c r="F543" s="773">
        <f t="shared" si="37"/>
        <v>1</v>
      </c>
      <c r="G543" s="774">
        <f t="shared" si="38"/>
        <v>1</v>
      </c>
      <c r="H543" s="517">
        <f>'Table 5 - Liability Cashflows'!AV549</f>
        <v>0</v>
      </c>
    </row>
    <row r="544" spans="1:8" x14ac:dyDescent="0.25">
      <c r="A544" s="43">
        <f t="shared" si="39"/>
        <v>535</v>
      </c>
      <c r="B544" s="502">
        <f>(1+_xlfn.XLOOKUP(INT(($A544-1)/12)+1,'ZC Curve'!$B$8:$B$107,'ZC Curve'!R$9:R$108,,0))^(1/12)-1</f>
        <v>0</v>
      </c>
      <c r="C544" s="502">
        <f>(1+_xlfn.XLOOKUP(INT(($A544-1)/12)+1,'ZC Curve'!$B$8:$B$107,'ZC Curve'!S$9:S$108,,0))^(1/12)-1</f>
        <v>0</v>
      </c>
      <c r="D544" s="502">
        <f>(1+_xlfn.XLOOKUP(INT(($A544-1)/12)+1,'ZC Curve'!$B$8:$B$107,'ZC Curve'!T$9:T$108,,0))^(1/12)-1</f>
        <v>0</v>
      </c>
      <c r="E544" s="773">
        <f t="shared" si="36"/>
        <v>1</v>
      </c>
      <c r="F544" s="773">
        <f t="shared" si="37"/>
        <v>1</v>
      </c>
      <c r="G544" s="774">
        <f t="shared" si="38"/>
        <v>1</v>
      </c>
      <c r="H544" s="517">
        <f>'Table 5 - Liability Cashflows'!AV550</f>
        <v>0</v>
      </c>
    </row>
    <row r="545" spans="1:8" x14ac:dyDescent="0.25">
      <c r="A545" s="43">
        <f t="shared" si="39"/>
        <v>536</v>
      </c>
      <c r="B545" s="502">
        <f>(1+_xlfn.XLOOKUP(INT(($A545-1)/12)+1,'ZC Curve'!$B$8:$B$107,'ZC Curve'!R$9:R$108,,0))^(1/12)-1</f>
        <v>0</v>
      </c>
      <c r="C545" s="502">
        <f>(1+_xlfn.XLOOKUP(INT(($A545-1)/12)+1,'ZC Curve'!$B$8:$B$107,'ZC Curve'!S$9:S$108,,0))^(1/12)-1</f>
        <v>0</v>
      </c>
      <c r="D545" s="502">
        <f>(1+_xlfn.XLOOKUP(INT(($A545-1)/12)+1,'ZC Curve'!$B$8:$B$107,'ZC Curve'!T$9:T$108,,0))^(1/12)-1</f>
        <v>0</v>
      </c>
      <c r="E545" s="773">
        <f t="shared" si="36"/>
        <v>1</v>
      </c>
      <c r="F545" s="773">
        <f t="shared" si="37"/>
        <v>1</v>
      </c>
      <c r="G545" s="774">
        <f t="shared" si="38"/>
        <v>1</v>
      </c>
      <c r="H545" s="517">
        <f>'Table 5 - Liability Cashflows'!AV551</f>
        <v>0</v>
      </c>
    </row>
    <row r="546" spans="1:8" x14ac:dyDescent="0.25">
      <c r="A546" s="43">
        <f t="shared" si="39"/>
        <v>537</v>
      </c>
      <c r="B546" s="502">
        <f>(1+_xlfn.XLOOKUP(INT(($A546-1)/12)+1,'ZC Curve'!$B$8:$B$107,'ZC Curve'!R$9:R$108,,0))^(1/12)-1</f>
        <v>0</v>
      </c>
      <c r="C546" s="502">
        <f>(1+_xlfn.XLOOKUP(INT(($A546-1)/12)+1,'ZC Curve'!$B$8:$B$107,'ZC Curve'!S$9:S$108,,0))^(1/12)-1</f>
        <v>0</v>
      </c>
      <c r="D546" s="502">
        <f>(1+_xlfn.XLOOKUP(INT(($A546-1)/12)+1,'ZC Curve'!$B$8:$B$107,'ZC Curve'!T$9:T$108,,0))^(1/12)-1</f>
        <v>0</v>
      </c>
      <c r="E546" s="773">
        <f t="shared" si="36"/>
        <v>1</v>
      </c>
      <c r="F546" s="773">
        <f t="shared" si="37"/>
        <v>1</v>
      </c>
      <c r="G546" s="774">
        <f t="shared" si="38"/>
        <v>1</v>
      </c>
      <c r="H546" s="517">
        <f>'Table 5 - Liability Cashflows'!AV552</f>
        <v>0</v>
      </c>
    </row>
    <row r="547" spans="1:8" x14ac:dyDescent="0.25">
      <c r="A547" s="43">
        <f t="shared" si="39"/>
        <v>538</v>
      </c>
      <c r="B547" s="502">
        <f>(1+_xlfn.XLOOKUP(INT(($A547-1)/12)+1,'ZC Curve'!$B$8:$B$107,'ZC Curve'!R$9:R$108,,0))^(1/12)-1</f>
        <v>0</v>
      </c>
      <c r="C547" s="502">
        <f>(1+_xlfn.XLOOKUP(INT(($A547-1)/12)+1,'ZC Curve'!$B$8:$B$107,'ZC Curve'!S$9:S$108,,0))^(1/12)-1</f>
        <v>0</v>
      </c>
      <c r="D547" s="502">
        <f>(1+_xlfn.XLOOKUP(INT(($A547-1)/12)+1,'ZC Curve'!$B$8:$B$107,'ZC Curve'!T$9:T$108,,0))^(1/12)-1</f>
        <v>0</v>
      </c>
      <c r="E547" s="773">
        <f t="shared" si="36"/>
        <v>1</v>
      </c>
      <c r="F547" s="773">
        <f t="shared" si="37"/>
        <v>1</v>
      </c>
      <c r="G547" s="774">
        <f t="shared" si="38"/>
        <v>1</v>
      </c>
      <c r="H547" s="517">
        <f>'Table 5 - Liability Cashflows'!AV553</f>
        <v>0</v>
      </c>
    </row>
    <row r="548" spans="1:8" x14ac:dyDescent="0.25">
      <c r="A548" s="43">
        <f t="shared" si="39"/>
        <v>539</v>
      </c>
      <c r="B548" s="502">
        <f>(1+_xlfn.XLOOKUP(INT(($A548-1)/12)+1,'ZC Curve'!$B$8:$B$107,'ZC Curve'!R$9:R$108,,0))^(1/12)-1</f>
        <v>0</v>
      </c>
      <c r="C548" s="502">
        <f>(1+_xlfn.XLOOKUP(INT(($A548-1)/12)+1,'ZC Curve'!$B$8:$B$107,'ZC Curve'!S$9:S$108,,0))^(1/12)-1</f>
        <v>0</v>
      </c>
      <c r="D548" s="502">
        <f>(1+_xlfn.XLOOKUP(INT(($A548-1)/12)+1,'ZC Curve'!$B$8:$B$107,'ZC Curve'!T$9:T$108,,0))^(1/12)-1</f>
        <v>0</v>
      </c>
      <c r="E548" s="773">
        <f t="shared" si="36"/>
        <v>1</v>
      </c>
      <c r="F548" s="773">
        <f t="shared" si="37"/>
        <v>1</v>
      </c>
      <c r="G548" s="774">
        <f t="shared" si="38"/>
        <v>1</v>
      </c>
      <c r="H548" s="517">
        <f>'Table 5 - Liability Cashflows'!AV554</f>
        <v>0</v>
      </c>
    </row>
    <row r="549" spans="1:8" x14ac:dyDescent="0.25">
      <c r="A549" s="43">
        <f t="shared" si="39"/>
        <v>540</v>
      </c>
      <c r="B549" s="502">
        <f>(1+_xlfn.XLOOKUP(INT(($A549-1)/12)+1,'ZC Curve'!$B$8:$B$107,'ZC Curve'!R$9:R$108,,0))^(1/12)-1</f>
        <v>0</v>
      </c>
      <c r="C549" s="502">
        <f>(1+_xlfn.XLOOKUP(INT(($A549-1)/12)+1,'ZC Curve'!$B$8:$B$107,'ZC Curve'!S$9:S$108,,0))^(1/12)-1</f>
        <v>0</v>
      </c>
      <c r="D549" s="502">
        <f>(1+_xlfn.XLOOKUP(INT(($A549-1)/12)+1,'ZC Curve'!$B$8:$B$107,'ZC Curve'!T$9:T$108,,0))^(1/12)-1</f>
        <v>0</v>
      </c>
      <c r="E549" s="773">
        <f t="shared" si="36"/>
        <v>1</v>
      </c>
      <c r="F549" s="773">
        <f t="shared" si="37"/>
        <v>1</v>
      </c>
      <c r="G549" s="774">
        <f t="shared" si="38"/>
        <v>1</v>
      </c>
      <c r="H549" s="517">
        <f>'Table 5 - Liability Cashflows'!AV555</f>
        <v>0</v>
      </c>
    </row>
    <row r="550" spans="1:8" x14ac:dyDescent="0.25">
      <c r="A550" s="43">
        <f t="shared" si="39"/>
        <v>541</v>
      </c>
      <c r="B550" s="502">
        <f>(1+_xlfn.XLOOKUP(INT(($A550-1)/12)+1,'ZC Curve'!$B$8:$B$107,'ZC Curve'!R$9:R$108,,0))^(1/12)-1</f>
        <v>0</v>
      </c>
      <c r="C550" s="502">
        <f>(1+_xlfn.XLOOKUP(INT(($A550-1)/12)+1,'ZC Curve'!$B$8:$B$107,'ZC Curve'!S$9:S$108,,0))^(1/12)-1</f>
        <v>0</v>
      </c>
      <c r="D550" s="502">
        <f>(1+_xlfn.XLOOKUP(INT(($A550-1)/12)+1,'ZC Curve'!$B$8:$B$107,'ZC Curve'!T$9:T$108,,0))^(1/12)-1</f>
        <v>0</v>
      </c>
      <c r="E550" s="773">
        <f t="shared" si="36"/>
        <v>1</v>
      </c>
      <c r="F550" s="773">
        <f t="shared" si="37"/>
        <v>1</v>
      </c>
      <c r="G550" s="774">
        <f t="shared" si="38"/>
        <v>1</v>
      </c>
      <c r="H550" s="517">
        <f>'Table 5 - Liability Cashflows'!AV556</f>
        <v>0</v>
      </c>
    </row>
    <row r="551" spans="1:8" x14ac:dyDescent="0.25">
      <c r="A551" s="43">
        <f t="shared" si="39"/>
        <v>542</v>
      </c>
      <c r="B551" s="502">
        <f>(1+_xlfn.XLOOKUP(INT(($A551-1)/12)+1,'ZC Curve'!$B$8:$B$107,'ZC Curve'!R$9:R$108,,0))^(1/12)-1</f>
        <v>0</v>
      </c>
      <c r="C551" s="502">
        <f>(1+_xlfn.XLOOKUP(INT(($A551-1)/12)+1,'ZC Curve'!$B$8:$B$107,'ZC Curve'!S$9:S$108,,0))^(1/12)-1</f>
        <v>0</v>
      </c>
      <c r="D551" s="502">
        <f>(1+_xlfn.XLOOKUP(INT(($A551-1)/12)+1,'ZC Curve'!$B$8:$B$107,'ZC Curve'!T$9:T$108,,0))^(1/12)-1</f>
        <v>0</v>
      </c>
      <c r="E551" s="773">
        <f t="shared" si="36"/>
        <v>1</v>
      </c>
      <c r="F551" s="773">
        <f t="shared" si="37"/>
        <v>1</v>
      </c>
      <c r="G551" s="774">
        <f t="shared" si="38"/>
        <v>1</v>
      </c>
      <c r="H551" s="517">
        <f>'Table 5 - Liability Cashflows'!AV557</f>
        <v>0</v>
      </c>
    </row>
    <row r="552" spans="1:8" x14ac:dyDescent="0.25">
      <c r="A552" s="43">
        <f t="shared" si="39"/>
        <v>543</v>
      </c>
      <c r="B552" s="502">
        <f>(1+_xlfn.XLOOKUP(INT(($A552-1)/12)+1,'ZC Curve'!$B$8:$B$107,'ZC Curve'!R$9:R$108,,0))^(1/12)-1</f>
        <v>0</v>
      </c>
      <c r="C552" s="502">
        <f>(1+_xlfn.XLOOKUP(INT(($A552-1)/12)+1,'ZC Curve'!$B$8:$B$107,'ZC Curve'!S$9:S$108,,0))^(1/12)-1</f>
        <v>0</v>
      </c>
      <c r="D552" s="502">
        <f>(1+_xlfn.XLOOKUP(INT(($A552-1)/12)+1,'ZC Curve'!$B$8:$B$107,'ZC Curve'!T$9:T$108,,0))^(1/12)-1</f>
        <v>0</v>
      </c>
      <c r="E552" s="773">
        <f t="shared" si="36"/>
        <v>1</v>
      </c>
      <c r="F552" s="773">
        <f t="shared" si="37"/>
        <v>1</v>
      </c>
      <c r="G552" s="774">
        <f t="shared" si="38"/>
        <v>1</v>
      </c>
      <c r="H552" s="517">
        <f>'Table 5 - Liability Cashflows'!AV558</f>
        <v>0</v>
      </c>
    </row>
    <row r="553" spans="1:8" x14ac:dyDescent="0.25">
      <c r="A553" s="43">
        <f t="shared" si="39"/>
        <v>544</v>
      </c>
      <c r="B553" s="502">
        <f>(1+_xlfn.XLOOKUP(INT(($A553-1)/12)+1,'ZC Curve'!$B$8:$B$107,'ZC Curve'!R$9:R$108,,0))^(1/12)-1</f>
        <v>0</v>
      </c>
      <c r="C553" s="502">
        <f>(1+_xlfn.XLOOKUP(INT(($A553-1)/12)+1,'ZC Curve'!$B$8:$B$107,'ZC Curve'!S$9:S$108,,0))^(1/12)-1</f>
        <v>0</v>
      </c>
      <c r="D553" s="502">
        <f>(1+_xlfn.XLOOKUP(INT(($A553-1)/12)+1,'ZC Curve'!$B$8:$B$107,'ZC Curve'!T$9:T$108,,0))^(1/12)-1</f>
        <v>0</v>
      </c>
      <c r="E553" s="773">
        <f t="shared" si="36"/>
        <v>1</v>
      </c>
      <c r="F553" s="773">
        <f t="shared" si="37"/>
        <v>1</v>
      </c>
      <c r="G553" s="774">
        <f t="shared" si="38"/>
        <v>1</v>
      </c>
      <c r="H553" s="517">
        <f>'Table 5 - Liability Cashflows'!AV559</f>
        <v>0</v>
      </c>
    </row>
    <row r="554" spans="1:8" x14ac:dyDescent="0.25">
      <c r="A554" s="43">
        <f t="shared" si="39"/>
        <v>545</v>
      </c>
      <c r="B554" s="502">
        <f>(1+_xlfn.XLOOKUP(INT(($A554-1)/12)+1,'ZC Curve'!$B$8:$B$107,'ZC Curve'!R$9:R$108,,0))^(1/12)-1</f>
        <v>0</v>
      </c>
      <c r="C554" s="502">
        <f>(1+_xlfn.XLOOKUP(INT(($A554-1)/12)+1,'ZC Curve'!$B$8:$B$107,'ZC Curve'!S$9:S$108,,0))^(1/12)-1</f>
        <v>0</v>
      </c>
      <c r="D554" s="502">
        <f>(1+_xlfn.XLOOKUP(INT(($A554-1)/12)+1,'ZC Curve'!$B$8:$B$107,'ZC Curve'!T$9:T$108,,0))^(1/12)-1</f>
        <v>0</v>
      </c>
      <c r="E554" s="773">
        <f t="shared" si="36"/>
        <v>1</v>
      </c>
      <c r="F554" s="773">
        <f t="shared" si="37"/>
        <v>1</v>
      </c>
      <c r="G554" s="774">
        <f t="shared" si="38"/>
        <v>1</v>
      </c>
      <c r="H554" s="517">
        <f>'Table 5 - Liability Cashflows'!AV560</f>
        <v>0</v>
      </c>
    </row>
    <row r="555" spans="1:8" x14ac:dyDescent="0.25">
      <c r="A555" s="43">
        <f t="shared" si="39"/>
        <v>546</v>
      </c>
      <c r="B555" s="502">
        <f>(1+_xlfn.XLOOKUP(INT(($A555-1)/12)+1,'ZC Curve'!$B$8:$B$107,'ZC Curve'!R$9:R$108,,0))^(1/12)-1</f>
        <v>0</v>
      </c>
      <c r="C555" s="502">
        <f>(1+_xlfn.XLOOKUP(INT(($A555-1)/12)+1,'ZC Curve'!$B$8:$B$107,'ZC Curve'!S$9:S$108,,0))^(1/12)-1</f>
        <v>0</v>
      </c>
      <c r="D555" s="502">
        <f>(1+_xlfn.XLOOKUP(INT(($A555-1)/12)+1,'ZC Curve'!$B$8:$B$107,'ZC Curve'!T$9:T$108,,0))^(1/12)-1</f>
        <v>0</v>
      </c>
      <c r="E555" s="773">
        <f t="shared" si="36"/>
        <v>1</v>
      </c>
      <c r="F555" s="773">
        <f t="shared" si="37"/>
        <v>1</v>
      </c>
      <c r="G555" s="774">
        <f t="shared" si="38"/>
        <v>1</v>
      </c>
      <c r="H555" s="517">
        <f>'Table 5 - Liability Cashflows'!AV561</f>
        <v>0</v>
      </c>
    </row>
    <row r="556" spans="1:8" x14ac:dyDescent="0.25">
      <c r="A556" s="43">
        <f t="shared" si="39"/>
        <v>547</v>
      </c>
      <c r="B556" s="502">
        <f>(1+_xlfn.XLOOKUP(INT(($A556-1)/12)+1,'ZC Curve'!$B$8:$B$107,'ZC Curve'!R$9:R$108,,0))^(1/12)-1</f>
        <v>0</v>
      </c>
      <c r="C556" s="502">
        <f>(1+_xlfn.XLOOKUP(INT(($A556-1)/12)+1,'ZC Curve'!$B$8:$B$107,'ZC Curve'!S$9:S$108,,0))^(1/12)-1</f>
        <v>0</v>
      </c>
      <c r="D556" s="502">
        <f>(1+_xlfn.XLOOKUP(INT(($A556-1)/12)+1,'ZC Curve'!$B$8:$B$107,'ZC Curve'!T$9:T$108,,0))^(1/12)-1</f>
        <v>0</v>
      </c>
      <c r="E556" s="773">
        <f t="shared" si="36"/>
        <v>1</v>
      </c>
      <c r="F556" s="773">
        <f t="shared" si="37"/>
        <v>1</v>
      </c>
      <c r="G556" s="774">
        <f t="shared" si="38"/>
        <v>1</v>
      </c>
      <c r="H556" s="517">
        <f>'Table 5 - Liability Cashflows'!AV562</f>
        <v>0</v>
      </c>
    </row>
    <row r="557" spans="1:8" x14ac:dyDescent="0.25">
      <c r="A557" s="43">
        <f t="shared" si="39"/>
        <v>548</v>
      </c>
      <c r="B557" s="502">
        <f>(1+_xlfn.XLOOKUP(INT(($A557-1)/12)+1,'ZC Curve'!$B$8:$B$107,'ZC Curve'!R$9:R$108,,0))^(1/12)-1</f>
        <v>0</v>
      </c>
      <c r="C557" s="502">
        <f>(1+_xlfn.XLOOKUP(INT(($A557-1)/12)+1,'ZC Curve'!$B$8:$B$107,'ZC Curve'!S$9:S$108,,0))^(1/12)-1</f>
        <v>0</v>
      </c>
      <c r="D557" s="502">
        <f>(1+_xlfn.XLOOKUP(INT(($A557-1)/12)+1,'ZC Curve'!$B$8:$B$107,'ZC Curve'!T$9:T$108,,0))^(1/12)-1</f>
        <v>0</v>
      </c>
      <c r="E557" s="773">
        <f t="shared" si="36"/>
        <v>1</v>
      </c>
      <c r="F557" s="773">
        <f t="shared" si="37"/>
        <v>1</v>
      </c>
      <c r="G557" s="774">
        <f t="shared" si="38"/>
        <v>1</v>
      </c>
      <c r="H557" s="517">
        <f>'Table 5 - Liability Cashflows'!AV563</f>
        <v>0</v>
      </c>
    </row>
    <row r="558" spans="1:8" x14ac:dyDescent="0.25">
      <c r="A558" s="43">
        <f t="shared" si="39"/>
        <v>549</v>
      </c>
      <c r="B558" s="502">
        <f>(1+_xlfn.XLOOKUP(INT(($A558-1)/12)+1,'ZC Curve'!$B$8:$B$107,'ZC Curve'!R$9:R$108,,0))^(1/12)-1</f>
        <v>0</v>
      </c>
      <c r="C558" s="502">
        <f>(1+_xlfn.XLOOKUP(INT(($A558-1)/12)+1,'ZC Curve'!$B$8:$B$107,'ZC Curve'!S$9:S$108,,0))^(1/12)-1</f>
        <v>0</v>
      </c>
      <c r="D558" s="502">
        <f>(1+_xlfn.XLOOKUP(INT(($A558-1)/12)+1,'ZC Curve'!$B$8:$B$107,'ZC Curve'!T$9:T$108,,0))^(1/12)-1</f>
        <v>0</v>
      </c>
      <c r="E558" s="773">
        <f t="shared" si="36"/>
        <v>1</v>
      </c>
      <c r="F558" s="773">
        <f t="shared" si="37"/>
        <v>1</v>
      </c>
      <c r="G558" s="774">
        <f t="shared" si="38"/>
        <v>1</v>
      </c>
      <c r="H558" s="517">
        <f>'Table 5 - Liability Cashflows'!AV564</f>
        <v>0</v>
      </c>
    </row>
    <row r="559" spans="1:8" x14ac:dyDescent="0.25">
      <c r="A559" s="43">
        <f t="shared" si="39"/>
        <v>550</v>
      </c>
      <c r="B559" s="502">
        <f>(1+_xlfn.XLOOKUP(INT(($A559-1)/12)+1,'ZC Curve'!$B$8:$B$107,'ZC Curve'!R$9:R$108,,0))^(1/12)-1</f>
        <v>0</v>
      </c>
      <c r="C559" s="502">
        <f>(1+_xlfn.XLOOKUP(INT(($A559-1)/12)+1,'ZC Curve'!$B$8:$B$107,'ZC Curve'!S$9:S$108,,0))^(1/12)-1</f>
        <v>0</v>
      </c>
      <c r="D559" s="502">
        <f>(1+_xlfn.XLOOKUP(INT(($A559-1)/12)+1,'ZC Curve'!$B$8:$B$107,'ZC Curve'!T$9:T$108,,0))^(1/12)-1</f>
        <v>0</v>
      </c>
      <c r="E559" s="773">
        <f t="shared" si="36"/>
        <v>1</v>
      </c>
      <c r="F559" s="773">
        <f t="shared" si="37"/>
        <v>1</v>
      </c>
      <c r="G559" s="774">
        <f t="shared" si="38"/>
        <v>1</v>
      </c>
      <c r="H559" s="517">
        <f>'Table 5 - Liability Cashflows'!AV565</f>
        <v>0</v>
      </c>
    </row>
    <row r="560" spans="1:8" x14ac:dyDescent="0.25">
      <c r="A560" s="43">
        <f t="shared" si="39"/>
        <v>551</v>
      </c>
      <c r="B560" s="502">
        <f>(1+_xlfn.XLOOKUP(INT(($A560-1)/12)+1,'ZC Curve'!$B$8:$B$107,'ZC Curve'!R$9:R$108,,0))^(1/12)-1</f>
        <v>0</v>
      </c>
      <c r="C560" s="502">
        <f>(1+_xlfn.XLOOKUP(INT(($A560-1)/12)+1,'ZC Curve'!$B$8:$B$107,'ZC Curve'!S$9:S$108,,0))^(1/12)-1</f>
        <v>0</v>
      </c>
      <c r="D560" s="502">
        <f>(1+_xlfn.XLOOKUP(INT(($A560-1)/12)+1,'ZC Curve'!$B$8:$B$107,'ZC Curve'!T$9:T$108,,0))^(1/12)-1</f>
        <v>0</v>
      </c>
      <c r="E560" s="773">
        <f t="shared" si="36"/>
        <v>1</v>
      </c>
      <c r="F560" s="773">
        <f t="shared" si="37"/>
        <v>1</v>
      </c>
      <c r="G560" s="774">
        <f t="shared" si="38"/>
        <v>1</v>
      </c>
      <c r="H560" s="517">
        <f>'Table 5 - Liability Cashflows'!AV566</f>
        <v>0</v>
      </c>
    </row>
    <row r="561" spans="1:8" x14ac:dyDescent="0.25">
      <c r="A561" s="43">
        <f t="shared" si="39"/>
        <v>552</v>
      </c>
      <c r="B561" s="502">
        <f>(1+_xlfn.XLOOKUP(INT(($A561-1)/12)+1,'ZC Curve'!$B$8:$B$107,'ZC Curve'!R$9:R$108,,0))^(1/12)-1</f>
        <v>0</v>
      </c>
      <c r="C561" s="502">
        <f>(1+_xlfn.XLOOKUP(INT(($A561-1)/12)+1,'ZC Curve'!$B$8:$B$107,'ZC Curve'!S$9:S$108,,0))^(1/12)-1</f>
        <v>0</v>
      </c>
      <c r="D561" s="502">
        <f>(1+_xlfn.XLOOKUP(INT(($A561-1)/12)+1,'ZC Curve'!$B$8:$B$107,'ZC Curve'!T$9:T$108,,0))^(1/12)-1</f>
        <v>0</v>
      </c>
      <c r="E561" s="773">
        <f t="shared" si="36"/>
        <v>1</v>
      </c>
      <c r="F561" s="773">
        <f t="shared" si="37"/>
        <v>1</v>
      </c>
      <c r="G561" s="774">
        <f t="shared" si="38"/>
        <v>1</v>
      </c>
      <c r="H561" s="517">
        <f>'Table 5 - Liability Cashflows'!AV567</f>
        <v>0</v>
      </c>
    </row>
    <row r="562" spans="1:8" x14ac:dyDescent="0.25">
      <c r="A562" s="43">
        <f t="shared" si="39"/>
        <v>553</v>
      </c>
      <c r="B562" s="502">
        <f>(1+_xlfn.XLOOKUP(INT(($A562-1)/12)+1,'ZC Curve'!$B$8:$B$107,'ZC Curve'!R$9:R$108,,0))^(1/12)-1</f>
        <v>0</v>
      </c>
      <c r="C562" s="502">
        <f>(1+_xlfn.XLOOKUP(INT(($A562-1)/12)+1,'ZC Curve'!$B$8:$B$107,'ZC Curve'!S$9:S$108,,0))^(1/12)-1</f>
        <v>0</v>
      </c>
      <c r="D562" s="502">
        <f>(1+_xlfn.XLOOKUP(INT(($A562-1)/12)+1,'ZC Curve'!$B$8:$B$107,'ZC Curve'!T$9:T$108,,0))^(1/12)-1</f>
        <v>0</v>
      </c>
      <c r="E562" s="773">
        <f t="shared" si="36"/>
        <v>1</v>
      </c>
      <c r="F562" s="773">
        <f t="shared" si="37"/>
        <v>1</v>
      </c>
      <c r="G562" s="774">
        <f t="shared" si="38"/>
        <v>1</v>
      </c>
      <c r="H562" s="517">
        <f>'Table 5 - Liability Cashflows'!AV568</f>
        <v>0</v>
      </c>
    </row>
    <row r="563" spans="1:8" x14ac:dyDescent="0.25">
      <c r="A563" s="43">
        <f t="shared" si="39"/>
        <v>554</v>
      </c>
      <c r="B563" s="502">
        <f>(1+_xlfn.XLOOKUP(INT(($A563-1)/12)+1,'ZC Curve'!$B$8:$B$107,'ZC Curve'!R$9:R$108,,0))^(1/12)-1</f>
        <v>0</v>
      </c>
      <c r="C563" s="502">
        <f>(1+_xlfn.XLOOKUP(INT(($A563-1)/12)+1,'ZC Curve'!$B$8:$B$107,'ZC Curve'!S$9:S$108,,0))^(1/12)-1</f>
        <v>0</v>
      </c>
      <c r="D563" s="502">
        <f>(1+_xlfn.XLOOKUP(INT(($A563-1)/12)+1,'ZC Curve'!$B$8:$B$107,'ZC Curve'!T$9:T$108,,0))^(1/12)-1</f>
        <v>0</v>
      </c>
      <c r="E563" s="773">
        <f t="shared" si="36"/>
        <v>1</v>
      </c>
      <c r="F563" s="773">
        <f t="shared" si="37"/>
        <v>1</v>
      </c>
      <c r="G563" s="774">
        <f t="shared" si="38"/>
        <v>1</v>
      </c>
      <c r="H563" s="517">
        <f>'Table 5 - Liability Cashflows'!AV569</f>
        <v>0</v>
      </c>
    </row>
    <row r="564" spans="1:8" x14ac:dyDescent="0.25">
      <c r="A564" s="43">
        <f t="shared" si="39"/>
        <v>555</v>
      </c>
      <c r="B564" s="502">
        <f>(1+_xlfn.XLOOKUP(INT(($A564-1)/12)+1,'ZC Curve'!$B$8:$B$107,'ZC Curve'!R$9:R$108,,0))^(1/12)-1</f>
        <v>0</v>
      </c>
      <c r="C564" s="502">
        <f>(1+_xlfn.XLOOKUP(INT(($A564-1)/12)+1,'ZC Curve'!$B$8:$B$107,'ZC Curve'!S$9:S$108,,0))^(1/12)-1</f>
        <v>0</v>
      </c>
      <c r="D564" s="502">
        <f>(1+_xlfn.XLOOKUP(INT(($A564-1)/12)+1,'ZC Curve'!$B$8:$B$107,'ZC Curve'!T$9:T$108,,0))^(1/12)-1</f>
        <v>0</v>
      </c>
      <c r="E564" s="773">
        <f t="shared" si="36"/>
        <v>1</v>
      </c>
      <c r="F564" s="773">
        <f t="shared" si="37"/>
        <v>1</v>
      </c>
      <c r="G564" s="774">
        <f t="shared" si="38"/>
        <v>1</v>
      </c>
      <c r="H564" s="517">
        <f>'Table 5 - Liability Cashflows'!AV570</f>
        <v>0</v>
      </c>
    </row>
    <row r="565" spans="1:8" x14ac:dyDescent="0.25">
      <c r="A565" s="43">
        <f t="shared" si="39"/>
        <v>556</v>
      </c>
      <c r="B565" s="502">
        <f>(1+_xlfn.XLOOKUP(INT(($A565-1)/12)+1,'ZC Curve'!$B$8:$B$107,'ZC Curve'!R$9:R$108,,0))^(1/12)-1</f>
        <v>0</v>
      </c>
      <c r="C565" s="502">
        <f>(1+_xlfn.XLOOKUP(INT(($A565-1)/12)+1,'ZC Curve'!$B$8:$B$107,'ZC Curve'!S$9:S$108,,0))^(1/12)-1</f>
        <v>0</v>
      </c>
      <c r="D565" s="502">
        <f>(1+_xlfn.XLOOKUP(INT(($A565-1)/12)+1,'ZC Curve'!$B$8:$B$107,'ZC Curve'!T$9:T$108,,0))^(1/12)-1</f>
        <v>0</v>
      </c>
      <c r="E565" s="773">
        <f t="shared" si="36"/>
        <v>1</v>
      </c>
      <c r="F565" s="773">
        <f t="shared" si="37"/>
        <v>1</v>
      </c>
      <c r="G565" s="774">
        <f t="shared" si="38"/>
        <v>1</v>
      </c>
      <c r="H565" s="517">
        <f>'Table 5 - Liability Cashflows'!AV571</f>
        <v>0</v>
      </c>
    </row>
    <row r="566" spans="1:8" x14ac:dyDescent="0.25">
      <c r="A566" s="43">
        <f t="shared" si="39"/>
        <v>557</v>
      </c>
      <c r="B566" s="502">
        <f>(1+_xlfn.XLOOKUP(INT(($A566-1)/12)+1,'ZC Curve'!$B$8:$B$107,'ZC Curve'!R$9:R$108,,0))^(1/12)-1</f>
        <v>0</v>
      </c>
      <c r="C566" s="502">
        <f>(1+_xlfn.XLOOKUP(INT(($A566-1)/12)+1,'ZC Curve'!$B$8:$B$107,'ZC Curve'!S$9:S$108,,0))^(1/12)-1</f>
        <v>0</v>
      </c>
      <c r="D566" s="502">
        <f>(1+_xlfn.XLOOKUP(INT(($A566-1)/12)+1,'ZC Curve'!$B$8:$B$107,'ZC Curve'!T$9:T$108,,0))^(1/12)-1</f>
        <v>0</v>
      </c>
      <c r="E566" s="773">
        <f t="shared" si="36"/>
        <v>1</v>
      </c>
      <c r="F566" s="773">
        <f t="shared" si="37"/>
        <v>1</v>
      </c>
      <c r="G566" s="774">
        <f t="shared" si="38"/>
        <v>1</v>
      </c>
      <c r="H566" s="517">
        <f>'Table 5 - Liability Cashflows'!AV572</f>
        <v>0</v>
      </c>
    </row>
    <row r="567" spans="1:8" x14ac:dyDescent="0.25">
      <c r="A567" s="43">
        <f t="shared" si="39"/>
        <v>558</v>
      </c>
      <c r="B567" s="502">
        <f>(1+_xlfn.XLOOKUP(INT(($A567-1)/12)+1,'ZC Curve'!$B$8:$B$107,'ZC Curve'!R$9:R$108,,0))^(1/12)-1</f>
        <v>0</v>
      </c>
      <c r="C567" s="502">
        <f>(1+_xlfn.XLOOKUP(INT(($A567-1)/12)+1,'ZC Curve'!$B$8:$B$107,'ZC Curve'!S$9:S$108,,0))^(1/12)-1</f>
        <v>0</v>
      </c>
      <c r="D567" s="502">
        <f>(1+_xlfn.XLOOKUP(INT(($A567-1)/12)+1,'ZC Curve'!$B$8:$B$107,'ZC Curve'!T$9:T$108,,0))^(1/12)-1</f>
        <v>0</v>
      </c>
      <c r="E567" s="773">
        <f t="shared" si="36"/>
        <v>1</v>
      </c>
      <c r="F567" s="773">
        <f t="shared" si="37"/>
        <v>1</v>
      </c>
      <c r="G567" s="774">
        <f t="shared" si="38"/>
        <v>1</v>
      </c>
      <c r="H567" s="517">
        <f>'Table 5 - Liability Cashflows'!AV573</f>
        <v>0</v>
      </c>
    </row>
    <row r="568" spans="1:8" x14ac:dyDescent="0.25">
      <c r="A568" s="43">
        <f t="shared" si="39"/>
        <v>559</v>
      </c>
      <c r="B568" s="502">
        <f>(1+_xlfn.XLOOKUP(INT(($A568-1)/12)+1,'ZC Curve'!$B$8:$B$107,'ZC Curve'!R$9:R$108,,0))^(1/12)-1</f>
        <v>0</v>
      </c>
      <c r="C568" s="502">
        <f>(1+_xlfn.XLOOKUP(INT(($A568-1)/12)+1,'ZC Curve'!$B$8:$B$107,'ZC Curve'!S$9:S$108,,0))^(1/12)-1</f>
        <v>0</v>
      </c>
      <c r="D568" s="502">
        <f>(1+_xlfn.XLOOKUP(INT(($A568-1)/12)+1,'ZC Curve'!$B$8:$B$107,'ZC Curve'!T$9:T$108,,0))^(1/12)-1</f>
        <v>0</v>
      </c>
      <c r="E568" s="773">
        <f t="shared" si="36"/>
        <v>1</v>
      </c>
      <c r="F568" s="773">
        <f t="shared" si="37"/>
        <v>1</v>
      </c>
      <c r="G568" s="774">
        <f t="shared" si="38"/>
        <v>1</v>
      </c>
      <c r="H568" s="517">
        <f>'Table 5 - Liability Cashflows'!AV574</f>
        <v>0</v>
      </c>
    </row>
    <row r="569" spans="1:8" x14ac:dyDescent="0.25">
      <c r="A569" s="43">
        <f t="shared" si="39"/>
        <v>560</v>
      </c>
      <c r="B569" s="502">
        <f>(1+_xlfn.XLOOKUP(INT(($A569-1)/12)+1,'ZC Curve'!$B$8:$B$107,'ZC Curve'!R$9:R$108,,0))^(1/12)-1</f>
        <v>0</v>
      </c>
      <c r="C569" s="502">
        <f>(1+_xlfn.XLOOKUP(INT(($A569-1)/12)+1,'ZC Curve'!$B$8:$B$107,'ZC Curve'!S$9:S$108,,0))^(1/12)-1</f>
        <v>0</v>
      </c>
      <c r="D569" s="502">
        <f>(1+_xlfn.XLOOKUP(INT(($A569-1)/12)+1,'ZC Curve'!$B$8:$B$107,'ZC Curve'!T$9:T$108,,0))^(1/12)-1</f>
        <v>0</v>
      </c>
      <c r="E569" s="773">
        <f t="shared" si="36"/>
        <v>1</v>
      </c>
      <c r="F569" s="773">
        <f t="shared" si="37"/>
        <v>1</v>
      </c>
      <c r="G569" s="774">
        <f t="shared" si="38"/>
        <v>1</v>
      </c>
      <c r="H569" s="517">
        <f>'Table 5 - Liability Cashflows'!AV575</f>
        <v>0</v>
      </c>
    </row>
    <row r="570" spans="1:8" x14ac:dyDescent="0.25">
      <c r="A570" s="43">
        <f t="shared" si="39"/>
        <v>561</v>
      </c>
      <c r="B570" s="502">
        <f>(1+_xlfn.XLOOKUP(INT(($A570-1)/12)+1,'ZC Curve'!$B$8:$B$107,'ZC Curve'!R$9:R$108,,0))^(1/12)-1</f>
        <v>0</v>
      </c>
      <c r="C570" s="502">
        <f>(1+_xlfn.XLOOKUP(INT(($A570-1)/12)+1,'ZC Curve'!$B$8:$B$107,'ZC Curve'!S$9:S$108,,0))^(1/12)-1</f>
        <v>0</v>
      </c>
      <c r="D570" s="502">
        <f>(1+_xlfn.XLOOKUP(INT(($A570-1)/12)+1,'ZC Curve'!$B$8:$B$107,'ZC Curve'!T$9:T$108,,0))^(1/12)-1</f>
        <v>0</v>
      </c>
      <c r="E570" s="773">
        <f t="shared" si="36"/>
        <v>1</v>
      </c>
      <c r="F570" s="773">
        <f t="shared" si="37"/>
        <v>1</v>
      </c>
      <c r="G570" s="774">
        <f t="shared" si="38"/>
        <v>1</v>
      </c>
      <c r="H570" s="517">
        <f>'Table 5 - Liability Cashflows'!AV576</f>
        <v>0</v>
      </c>
    </row>
    <row r="571" spans="1:8" x14ac:dyDescent="0.25">
      <c r="A571" s="43">
        <f t="shared" si="39"/>
        <v>562</v>
      </c>
      <c r="B571" s="502">
        <f>(1+_xlfn.XLOOKUP(INT(($A571-1)/12)+1,'ZC Curve'!$B$8:$B$107,'ZC Curve'!R$9:R$108,,0))^(1/12)-1</f>
        <v>0</v>
      </c>
      <c r="C571" s="502">
        <f>(1+_xlfn.XLOOKUP(INT(($A571-1)/12)+1,'ZC Curve'!$B$8:$B$107,'ZC Curve'!S$9:S$108,,0))^(1/12)-1</f>
        <v>0</v>
      </c>
      <c r="D571" s="502">
        <f>(1+_xlfn.XLOOKUP(INT(($A571-1)/12)+1,'ZC Curve'!$B$8:$B$107,'ZC Curve'!T$9:T$108,,0))^(1/12)-1</f>
        <v>0</v>
      </c>
      <c r="E571" s="773">
        <f t="shared" si="36"/>
        <v>1</v>
      </c>
      <c r="F571" s="773">
        <f t="shared" si="37"/>
        <v>1</v>
      </c>
      <c r="G571" s="774">
        <f t="shared" si="38"/>
        <v>1</v>
      </c>
      <c r="H571" s="517">
        <f>'Table 5 - Liability Cashflows'!AV577</f>
        <v>0</v>
      </c>
    </row>
    <row r="572" spans="1:8" x14ac:dyDescent="0.25">
      <c r="A572" s="43">
        <f t="shared" si="39"/>
        <v>563</v>
      </c>
      <c r="B572" s="502">
        <f>(1+_xlfn.XLOOKUP(INT(($A572-1)/12)+1,'ZC Curve'!$B$8:$B$107,'ZC Curve'!R$9:R$108,,0))^(1/12)-1</f>
        <v>0</v>
      </c>
      <c r="C572" s="502">
        <f>(1+_xlfn.XLOOKUP(INT(($A572-1)/12)+1,'ZC Curve'!$B$8:$B$107,'ZC Curve'!S$9:S$108,,0))^(1/12)-1</f>
        <v>0</v>
      </c>
      <c r="D572" s="502">
        <f>(1+_xlfn.XLOOKUP(INT(($A572-1)/12)+1,'ZC Curve'!$B$8:$B$107,'ZC Curve'!T$9:T$108,,0))^(1/12)-1</f>
        <v>0</v>
      </c>
      <c r="E572" s="773">
        <f t="shared" si="36"/>
        <v>1</v>
      </c>
      <c r="F572" s="773">
        <f t="shared" si="37"/>
        <v>1</v>
      </c>
      <c r="G572" s="774">
        <f t="shared" si="38"/>
        <v>1</v>
      </c>
      <c r="H572" s="517">
        <f>'Table 5 - Liability Cashflows'!AV578</f>
        <v>0</v>
      </c>
    </row>
    <row r="573" spans="1:8" x14ac:dyDescent="0.25">
      <c r="A573" s="43">
        <f t="shared" si="39"/>
        <v>564</v>
      </c>
      <c r="B573" s="502">
        <f>(1+_xlfn.XLOOKUP(INT(($A573-1)/12)+1,'ZC Curve'!$B$8:$B$107,'ZC Curve'!R$9:R$108,,0))^(1/12)-1</f>
        <v>0</v>
      </c>
      <c r="C573" s="502">
        <f>(1+_xlfn.XLOOKUP(INT(($A573-1)/12)+1,'ZC Curve'!$B$8:$B$107,'ZC Curve'!S$9:S$108,,0))^(1/12)-1</f>
        <v>0</v>
      </c>
      <c r="D573" s="502">
        <f>(1+_xlfn.XLOOKUP(INT(($A573-1)/12)+1,'ZC Curve'!$B$8:$B$107,'ZC Curve'!T$9:T$108,,0))^(1/12)-1</f>
        <v>0</v>
      </c>
      <c r="E573" s="773">
        <f t="shared" si="36"/>
        <v>1</v>
      </c>
      <c r="F573" s="773">
        <f t="shared" si="37"/>
        <v>1</v>
      </c>
      <c r="G573" s="774">
        <f t="shared" si="38"/>
        <v>1</v>
      </c>
      <c r="H573" s="517">
        <f>'Table 5 - Liability Cashflows'!AV579</f>
        <v>0</v>
      </c>
    </row>
    <row r="574" spans="1:8" x14ac:dyDescent="0.25">
      <c r="A574" s="43">
        <f t="shared" si="39"/>
        <v>565</v>
      </c>
      <c r="B574" s="502">
        <f>(1+_xlfn.XLOOKUP(INT(($A574-1)/12)+1,'ZC Curve'!$B$8:$B$107,'ZC Curve'!R$9:R$108,,0))^(1/12)-1</f>
        <v>0</v>
      </c>
      <c r="C574" s="502">
        <f>(1+_xlfn.XLOOKUP(INT(($A574-1)/12)+1,'ZC Curve'!$B$8:$B$107,'ZC Curve'!S$9:S$108,,0))^(1/12)-1</f>
        <v>0</v>
      </c>
      <c r="D574" s="502">
        <f>(1+_xlfn.XLOOKUP(INT(($A574-1)/12)+1,'ZC Curve'!$B$8:$B$107,'ZC Curve'!T$9:T$108,,0))^(1/12)-1</f>
        <v>0</v>
      </c>
      <c r="E574" s="773">
        <f t="shared" si="36"/>
        <v>1</v>
      </c>
      <c r="F574" s="773">
        <f t="shared" si="37"/>
        <v>1</v>
      </c>
      <c r="G574" s="774">
        <f t="shared" si="38"/>
        <v>1</v>
      </c>
      <c r="H574" s="517">
        <f>'Table 5 - Liability Cashflows'!AV580</f>
        <v>0</v>
      </c>
    </row>
    <row r="575" spans="1:8" x14ac:dyDescent="0.25">
      <c r="A575" s="43">
        <f t="shared" si="39"/>
        <v>566</v>
      </c>
      <c r="B575" s="502">
        <f>(1+_xlfn.XLOOKUP(INT(($A575-1)/12)+1,'ZC Curve'!$B$8:$B$107,'ZC Curve'!R$9:R$108,,0))^(1/12)-1</f>
        <v>0</v>
      </c>
      <c r="C575" s="502">
        <f>(1+_xlfn.XLOOKUP(INT(($A575-1)/12)+1,'ZC Curve'!$B$8:$B$107,'ZC Curve'!S$9:S$108,,0))^(1/12)-1</f>
        <v>0</v>
      </c>
      <c r="D575" s="502">
        <f>(1+_xlfn.XLOOKUP(INT(($A575-1)/12)+1,'ZC Curve'!$B$8:$B$107,'ZC Curve'!T$9:T$108,,0))^(1/12)-1</f>
        <v>0</v>
      </c>
      <c r="E575" s="773">
        <f t="shared" si="36"/>
        <v>1</v>
      </c>
      <c r="F575" s="773">
        <f t="shared" si="37"/>
        <v>1</v>
      </c>
      <c r="G575" s="774">
        <f t="shared" si="38"/>
        <v>1</v>
      </c>
      <c r="H575" s="517">
        <f>'Table 5 - Liability Cashflows'!AV581</f>
        <v>0</v>
      </c>
    </row>
    <row r="576" spans="1:8" x14ac:dyDescent="0.25">
      <c r="A576" s="43">
        <f t="shared" si="39"/>
        <v>567</v>
      </c>
      <c r="B576" s="502">
        <f>(1+_xlfn.XLOOKUP(INT(($A576-1)/12)+1,'ZC Curve'!$B$8:$B$107,'ZC Curve'!R$9:R$108,,0))^(1/12)-1</f>
        <v>0</v>
      </c>
      <c r="C576" s="502">
        <f>(1+_xlfn.XLOOKUP(INT(($A576-1)/12)+1,'ZC Curve'!$B$8:$B$107,'ZC Curve'!S$9:S$108,,0))^(1/12)-1</f>
        <v>0</v>
      </c>
      <c r="D576" s="502">
        <f>(1+_xlfn.XLOOKUP(INT(($A576-1)/12)+1,'ZC Curve'!$B$8:$B$107,'ZC Curve'!T$9:T$108,,0))^(1/12)-1</f>
        <v>0</v>
      </c>
      <c r="E576" s="773">
        <f t="shared" si="36"/>
        <v>1</v>
      </c>
      <c r="F576" s="773">
        <f t="shared" si="37"/>
        <v>1</v>
      </c>
      <c r="G576" s="774">
        <f t="shared" si="38"/>
        <v>1</v>
      </c>
      <c r="H576" s="517">
        <f>'Table 5 - Liability Cashflows'!AV582</f>
        <v>0</v>
      </c>
    </row>
    <row r="577" spans="1:8" x14ac:dyDescent="0.25">
      <c r="A577" s="43">
        <f t="shared" si="39"/>
        <v>568</v>
      </c>
      <c r="B577" s="502">
        <f>(1+_xlfn.XLOOKUP(INT(($A577-1)/12)+1,'ZC Curve'!$B$8:$B$107,'ZC Curve'!R$9:R$108,,0))^(1/12)-1</f>
        <v>0</v>
      </c>
      <c r="C577" s="502">
        <f>(1+_xlfn.XLOOKUP(INT(($A577-1)/12)+1,'ZC Curve'!$B$8:$B$107,'ZC Curve'!S$9:S$108,,0))^(1/12)-1</f>
        <v>0</v>
      </c>
      <c r="D577" s="502">
        <f>(1+_xlfn.XLOOKUP(INT(($A577-1)/12)+1,'ZC Curve'!$B$8:$B$107,'ZC Curve'!T$9:T$108,,0))^(1/12)-1</f>
        <v>0</v>
      </c>
      <c r="E577" s="773">
        <f t="shared" si="36"/>
        <v>1</v>
      </c>
      <c r="F577" s="773">
        <f t="shared" si="37"/>
        <v>1</v>
      </c>
      <c r="G577" s="774">
        <f t="shared" si="38"/>
        <v>1</v>
      </c>
      <c r="H577" s="517">
        <f>'Table 5 - Liability Cashflows'!AV583</f>
        <v>0</v>
      </c>
    </row>
    <row r="578" spans="1:8" x14ac:dyDescent="0.25">
      <c r="A578" s="43">
        <f t="shared" si="39"/>
        <v>569</v>
      </c>
      <c r="B578" s="502">
        <f>(1+_xlfn.XLOOKUP(INT(($A578-1)/12)+1,'ZC Curve'!$B$8:$B$107,'ZC Curve'!R$9:R$108,,0))^(1/12)-1</f>
        <v>0</v>
      </c>
      <c r="C578" s="502">
        <f>(1+_xlfn.XLOOKUP(INT(($A578-1)/12)+1,'ZC Curve'!$B$8:$B$107,'ZC Curve'!S$9:S$108,,0))^(1/12)-1</f>
        <v>0</v>
      </c>
      <c r="D578" s="502">
        <f>(1+_xlfn.XLOOKUP(INT(($A578-1)/12)+1,'ZC Curve'!$B$8:$B$107,'ZC Curve'!T$9:T$108,,0))^(1/12)-1</f>
        <v>0</v>
      </c>
      <c r="E578" s="773">
        <f t="shared" si="36"/>
        <v>1</v>
      </c>
      <c r="F578" s="773">
        <f t="shared" si="37"/>
        <v>1</v>
      </c>
      <c r="G578" s="774">
        <f t="shared" si="38"/>
        <v>1</v>
      </c>
      <c r="H578" s="517">
        <f>'Table 5 - Liability Cashflows'!AV584</f>
        <v>0</v>
      </c>
    </row>
    <row r="579" spans="1:8" x14ac:dyDescent="0.25">
      <c r="A579" s="43">
        <f t="shared" si="39"/>
        <v>570</v>
      </c>
      <c r="B579" s="502">
        <f>(1+_xlfn.XLOOKUP(INT(($A579-1)/12)+1,'ZC Curve'!$B$8:$B$107,'ZC Curve'!R$9:R$108,,0))^(1/12)-1</f>
        <v>0</v>
      </c>
      <c r="C579" s="502">
        <f>(1+_xlfn.XLOOKUP(INT(($A579-1)/12)+1,'ZC Curve'!$B$8:$B$107,'ZC Curve'!S$9:S$108,,0))^(1/12)-1</f>
        <v>0</v>
      </c>
      <c r="D579" s="502">
        <f>(1+_xlfn.XLOOKUP(INT(($A579-1)/12)+1,'ZC Curve'!$B$8:$B$107,'ZC Curve'!T$9:T$108,,0))^(1/12)-1</f>
        <v>0</v>
      </c>
      <c r="E579" s="773">
        <f t="shared" si="36"/>
        <v>1</v>
      </c>
      <c r="F579" s="773">
        <f t="shared" si="37"/>
        <v>1</v>
      </c>
      <c r="G579" s="774">
        <f t="shared" si="38"/>
        <v>1</v>
      </c>
      <c r="H579" s="517">
        <f>'Table 5 - Liability Cashflows'!AV585</f>
        <v>0</v>
      </c>
    </row>
    <row r="580" spans="1:8" x14ac:dyDescent="0.25">
      <c r="A580" s="43">
        <f t="shared" si="39"/>
        <v>571</v>
      </c>
      <c r="B580" s="502">
        <f>(1+_xlfn.XLOOKUP(INT(($A580-1)/12)+1,'ZC Curve'!$B$8:$B$107,'ZC Curve'!R$9:R$108,,0))^(1/12)-1</f>
        <v>0</v>
      </c>
      <c r="C580" s="502">
        <f>(1+_xlfn.XLOOKUP(INT(($A580-1)/12)+1,'ZC Curve'!$B$8:$B$107,'ZC Curve'!S$9:S$108,,0))^(1/12)-1</f>
        <v>0</v>
      </c>
      <c r="D580" s="502">
        <f>(1+_xlfn.XLOOKUP(INT(($A580-1)/12)+1,'ZC Curve'!$B$8:$B$107,'ZC Curve'!T$9:T$108,,0))^(1/12)-1</f>
        <v>0</v>
      </c>
      <c r="E580" s="773">
        <f t="shared" si="36"/>
        <v>1</v>
      </c>
      <c r="F580" s="773">
        <f t="shared" si="37"/>
        <v>1</v>
      </c>
      <c r="G580" s="774">
        <f t="shared" si="38"/>
        <v>1</v>
      </c>
      <c r="H580" s="517">
        <f>'Table 5 - Liability Cashflows'!AV586</f>
        <v>0</v>
      </c>
    </row>
    <row r="581" spans="1:8" x14ac:dyDescent="0.25">
      <c r="A581" s="43">
        <f t="shared" si="39"/>
        <v>572</v>
      </c>
      <c r="B581" s="502">
        <f>(1+_xlfn.XLOOKUP(INT(($A581-1)/12)+1,'ZC Curve'!$B$8:$B$107,'ZC Curve'!R$9:R$108,,0))^(1/12)-1</f>
        <v>0</v>
      </c>
      <c r="C581" s="502">
        <f>(1+_xlfn.XLOOKUP(INT(($A581-1)/12)+1,'ZC Curve'!$B$8:$B$107,'ZC Curve'!S$9:S$108,,0))^(1/12)-1</f>
        <v>0</v>
      </c>
      <c r="D581" s="502">
        <f>(1+_xlfn.XLOOKUP(INT(($A581-1)/12)+1,'ZC Curve'!$B$8:$B$107,'ZC Curve'!T$9:T$108,,0))^(1/12)-1</f>
        <v>0</v>
      </c>
      <c r="E581" s="773">
        <f t="shared" si="36"/>
        <v>1</v>
      </c>
      <c r="F581" s="773">
        <f t="shared" si="37"/>
        <v>1</v>
      </c>
      <c r="G581" s="774">
        <f t="shared" si="38"/>
        <v>1</v>
      </c>
      <c r="H581" s="517">
        <f>'Table 5 - Liability Cashflows'!AV587</f>
        <v>0</v>
      </c>
    </row>
    <row r="582" spans="1:8" x14ac:dyDescent="0.25">
      <c r="A582" s="43">
        <f t="shared" si="39"/>
        <v>573</v>
      </c>
      <c r="B582" s="502">
        <f>(1+_xlfn.XLOOKUP(INT(($A582-1)/12)+1,'ZC Curve'!$B$8:$B$107,'ZC Curve'!R$9:R$108,,0))^(1/12)-1</f>
        <v>0</v>
      </c>
      <c r="C582" s="502">
        <f>(1+_xlfn.XLOOKUP(INT(($A582-1)/12)+1,'ZC Curve'!$B$8:$B$107,'ZC Curve'!S$9:S$108,,0))^(1/12)-1</f>
        <v>0</v>
      </c>
      <c r="D582" s="502">
        <f>(1+_xlfn.XLOOKUP(INT(($A582-1)/12)+1,'ZC Curve'!$B$8:$B$107,'ZC Curve'!T$9:T$108,,0))^(1/12)-1</f>
        <v>0</v>
      </c>
      <c r="E582" s="773">
        <f t="shared" si="36"/>
        <v>1</v>
      </c>
      <c r="F582" s="773">
        <f t="shared" si="37"/>
        <v>1</v>
      </c>
      <c r="G582" s="774">
        <f t="shared" si="38"/>
        <v>1</v>
      </c>
      <c r="H582" s="517">
        <f>'Table 5 - Liability Cashflows'!AV588</f>
        <v>0</v>
      </c>
    </row>
    <row r="583" spans="1:8" x14ac:dyDescent="0.25">
      <c r="A583" s="43">
        <f t="shared" si="39"/>
        <v>574</v>
      </c>
      <c r="B583" s="502">
        <f>(1+_xlfn.XLOOKUP(INT(($A583-1)/12)+1,'ZC Curve'!$B$8:$B$107,'ZC Curve'!R$9:R$108,,0))^(1/12)-1</f>
        <v>0</v>
      </c>
      <c r="C583" s="502">
        <f>(1+_xlfn.XLOOKUP(INT(($A583-1)/12)+1,'ZC Curve'!$B$8:$B$107,'ZC Curve'!S$9:S$108,,0))^(1/12)-1</f>
        <v>0</v>
      </c>
      <c r="D583" s="502">
        <f>(1+_xlfn.XLOOKUP(INT(($A583-1)/12)+1,'ZC Curve'!$B$8:$B$107,'ZC Curve'!T$9:T$108,,0))^(1/12)-1</f>
        <v>0</v>
      </c>
      <c r="E583" s="773">
        <f t="shared" si="36"/>
        <v>1</v>
      </c>
      <c r="F583" s="773">
        <f t="shared" si="37"/>
        <v>1</v>
      </c>
      <c r="G583" s="774">
        <f t="shared" si="38"/>
        <v>1</v>
      </c>
      <c r="H583" s="517">
        <f>'Table 5 - Liability Cashflows'!AV589</f>
        <v>0</v>
      </c>
    </row>
    <row r="584" spans="1:8" x14ac:dyDescent="0.25">
      <c r="A584" s="43">
        <f t="shared" si="39"/>
        <v>575</v>
      </c>
      <c r="B584" s="502">
        <f>(1+_xlfn.XLOOKUP(INT(($A584-1)/12)+1,'ZC Curve'!$B$8:$B$107,'ZC Curve'!R$9:R$108,,0))^(1/12)-1</f>
        <v>0</v>
      </c>
      <c r="C584" s="502">
        <f>(1+_xlfn.XLOOKUP(INT(($A584-1)/12)+1,'ZC Curve'!$B$8:$B$107,'ZC Curve'!S$9:S$108,,0))^(1/12)-1</f>
        <v>0</v>
      </c>
      <c r="D584" s="502">
        <f>(1+_xlfn.XLOOKUP(INT(($A584-1)/12)+1,'ZC Curve'!$B$8:$B$107,'ZC Curve'!T$9:T$108,,0))^(1/12)-1</f>
        <v>0</v>
      </c>
      <c r="E584" s="773">
        <f t="shared" si="36"/>
        <v>1</v>
      </c>
      <c r="F584" s="773">
        <f t="shared" si="37"/>
        <v>1</v>
      </c>
      <c r="G584" s="774">
        <f t="shared" si="38"/>
        <v>1</v>
      </c>
      <c r="H584" s="517">
        <f>'Table 5 - Liability Cashflows'!AV590</f>
        <v>0</v>
      </c>
    </row>
    <row r="585" spans="1:8" x14ac:dyDescent="0.25">
      <c r="A585" s="43">
        <f t="shared" si="39"/>
        <v>576</v>
      </c>
      <c r="B585" s="502">
        <f>(1+_xlfn.XLOOKUP(INT(($A585-1)/12)+1,'ZC Curve'!$B$8:$B$107,'ZC Curve'!R$9:R$108,,0))^(1/12)-1</f>
        <v>0</v>
      </c>
      <c r="C585" s="502">
        <f>(1+_xlfn.XLOOKUP(INT(($A585-1)/12)+1,'ZC Curve'!$B$8:$B$107,'ZC Curve'!S$9:S$108,,0))^(1/12)-1</f>
        <v>0</v>
      </c>
      <c r="D585" s="502">
        <f>(1+_xlfn.XLOOKUP(INT(($A585-1)/12)+1,'ZC Curve'!$B$8:$B$107,'ZC Curve'!T$9:T$108,,0))^(1/12)-1</f>
        <v>0</v>
      </c>
      <c r="E585" s="773">
        <f t="shared" si="36"/>
        <v>1</v>
      </c>
      <c r="F585" s="773">
        <f t="shared" si="37"/>
        <v>1</v>
      </c>
      <c r="G585" s="774">
        <f t="shared" si="38"/>
        <v>1</v>
      </c>
      <c r="H585" s="517">
        <f>'Table 5 - Liability Cashflows'!AV591</f>
        <v>0</v>
      </c>
    </row>
    <row r="586" spans="1:8" x14ac:dyDescent="0.25">
      <c r="A586" s="43">
        <f t="shared" ref="A586:A605" si="40">A585+1</f>
        <v>577</v>
      </c>
      <c r="B586" s="502">
        <f>(1+_xlfn.XLOOKUP(INT(($A586-1)/12)+1,'ZC Curve'!$B$8:$B$107,'ZC Curve'!R$9:R$108,,0))^(1/12)-1</f>
        <v>0</v>
      </c>
      <c r="C586" s="502">
        <f>(1+_xlfn.XLOOKUP(INT(($A586-1)/12)+1,'ZC Curve'!$B$8:$B$107,'ZC Curve'!S$9:S$108,,0))^(1/12)-1</f>
        <v>0</v>
      </c>
      <c r="D586" s="502">
        <f>(1+_xlfn.XLOOKUP(INT(($A586-1)/12)+1,'ZC Curve'!$B$8:$B$107,'ZC Curve'!T$9:T$108,,0))^(1/12)-1</f>
        <v>0</v>
      </c>
      <c r="E586" s="773">
        <f t="shared" si="36"/>
        <v>1</v>
      </c>
      <c r="F586" s="773">
        <f t="shared" si="37"/>
        <v>1</v>
      </c>
      <c r="G586" s="774">
        <f t="shared" si="38"/>
        <v>1</v>
      </c>
      <c r="H586" s="517">
        <f>'Table 5 - Liability Cashflows'!AV592</f>
        <v>0</v>
      </c>
    </row>
    <row r="587" spans="1:8" x14ac:dyDescent="0.25">
      <c r="A587" s="43">
        <f t="shared" si="40"/>
        <v>578</v>
      </c>
      <c r="B587" s="502">
        <f>(1+_xlfn.XLOOKUP(INT(($A587-1)/12)+1,'ZC Curve'!$B$8:$B$107,'ZC Curve'!R$9:R$108,,0))^(1/12)-1</f>
        <v>0</v>
      </c>
      <c r="C587" s="502">
        <f>(1+_xlfn.XLOOKUP(INT(($A587-1)/12)+1,'ZC Curve'!$B$8:$B$107,'ZC Curve'!S$9:S$108,,0))^(1/12)-1</f>
        <v>0</v>
      </c>
      <c r="D587" s="502">
        <f>(1+_xlfn.XLOOKUP(INT(($A587-1)/12)+1,'ZC Curve'!$B$8:$B$107,'ZC Curve'!T$9:T$108,,0))^(1/12)-1</f>
        <v>0</v>
      </c>
      <c r="E587" s="773">
        <f t="shared" si="36"/>
        <v>1</v>
      </c>
      <c r="F587" s="773">
        <f t="shared" si="37"/>
        <v>1</v>
      </c>
      <c r="G587" s="774">
        <f t="shared" si="38"/>
        <v>1</v>
      </c>
      <c r="H587" s="517">
        <f>'Table 5 - Liability Cashflows'!AV593</f>
        <v>0</v>
      </c>
    </row>
    <row r="588" spans="1:8" x14ac:dyDescent="0.25">
      <c r="A588" s="43">
        <f t="shared" si="40"/>
        <v>579</v>
      </c>
      <c r="B588" s="502">
        <f>(1+_xlfn.XLOOKUP(INT(($A588-1)/12)+1,'ZC Curve'!$B$8:$B$107,'ZC Curve'!R$9:R$108,,0))^(1/12)-1</f>
        <v>0</v>
      </c>
      <c r="C588" s="502">
        <f>(1+_xlfn.XLOOKUP(INT(($A588-1)/12)+1,'ZC Curve'!$B$8:$B$107,'ZC Curve'!S$9:S$108,,0))^(1/12)-1</f>
        <v>0</v>
      </c>
      <c r="D588" s="502">
        <f>(1+_xlfn.XLOOKUP(INT(($A588-1)/12)+1,'ZC Curve'!$B$8:$B$107,'ZC Curve'!T$9:T$108,,0))^(1/12)-1</f>
        <v>0</v>
      </c>
      <c r="E588" s="773">
        <f t="shared" ref="E588:E609" si="41">E587/(1+B588)</f>
        <v>1</v>
      </c>
      <c r="F588" s="773">
        <f t="shared" ref="F588:F609" si="42">F587/(1+C588)</f>
        <v>1</v>
      </c>
      <c r="G588" s="774">
        <f t="shared" ref="G588:G609" si="43">G587/(1+D588)</f>
        <v>1</v>
      </c>
      <c r="H588" s="517">
        <f>'Table 5 - Liability Cashflows'!AV594</f>
        <v>0</v>
      </c>
    </row>
    <row r="589" spans="1:8" x14ac:dyDescent="0.25">
      <c r="A589" s="43">
        <f t="shared" si="40"/>
        <v>580</v>
      </c>
      <c r="B589" s="502">
        <f>(1+_xlfn.XLOOKUP(INT(($A589-1)/12)+1,'ZC Curve'!$B$8:$B$107,'ZC Curve'!R$9:R$108,,0))^(1/12)-1</f>
        <v>0</v>
      </c>
      <c r="C589" s="502">
        <f>(1+_xlfn.XLOOKUP(INT(($A589-1)/12)+1,'ZC Curve'!$B$8:$B$107,'ZC Curve'!S$9:S$108,,0))^(1/12)-1</f>
        <v>0</v>
      </c>
      <c r="D589" s="502">
        <f>(1+_xlfn.XLOOKUP(INT(($A589-1)/12)+1,'ZC Curve'!$B$8:$B$107,'ZC Curve'!T$9:T$108,,0))^(1/12)-1</f>
        <v>0</v>
      </c>
      <c r="E589" s="773">
        <f t="shared" si="41"/>
        <v>1</v>
      </c>
      <c r="F589" s="773">
        <f t="shared" si="42"/>
        <v>1</v>
      </c>
      <c r="G589" s="774">
        <f t="shared" si="43"/>
        <v>1</v>
      </c>
      <c r="H589" s="517">
        <f>'Table 5 - Liability Cashflows'!AV595</f>
        <v>0</v>
      </c>
    </row>
    <row r="590" spans="1:8" x14ac:dyDescent="0.25">
      <c r="A590" s="43">
        <f t="shared" si="40"/>
        <v>581</v>
      </c>
      <c r="B590" s="502">
        <f>(1+_xlfn.XLOOKUP(INT(($A590-1)/12)+1,'ZC Curve'!$B$8:$B$107,'ZC Curve'!R$9:R$108,,0))^(1/12)-1</f>
        <v>0</v>
      </c>
      <c r="C590" s="502">
        <f>(1+_xlfn.XLOOKUP(INT(($A590-1)/12)+1,'ZC Curve'!$B$8:$B$107,'ZC Curve'!S$9:S$108,,0))^(1/12)-1</f>
        <v>0</v>
      </c>
      <c r="D590" s="502">
        <f>(1+_xlfn.XLOOKUP(INT(($A590-1)/12)+1,'ZC Curve'!$B$8:$B$107,'ZC Curve'!T$9:T$108,,0))^(1/12)-1</f>
        <v>0</v>
      </c>
      <c r="E590" s="773">
        <f t="shared" si="41"/>
        <v>1</v>
      </c>
      <c r="F590" s="773">
        <f t="shared" si="42"/>
        <v>1</v>
      </c>
      <c r="G590" s="774">
        <f t="shared" si="43"/>
        <v>1</v>
      </c>
      <c r="H590" s="517">
        <f>'Table 5 - Liability Cashflows'!AV596</f>
        <v>0</v>
      </c>
    </row>
    <row r="591" spans="1:8" x14ac:dyDescent="0.25">
      <c r="A591" s="43">
        <f t="shared" si="40"/>
        <v>582</v>
      </c>
      <c r="B591" s="502">
        <f>(1+_xlfn.XLOOKUP(INT(($A591-1)/12)+1,'ZC Curve'!$B$8:$B$107,'ZC Curve'!R$9:R$108,,0))^(1/12)-1</f>
        <v>0</v>
      </c>
      <c r="C591" s="502">
        <f>(1+_xlfn.XLOOKUP(INT(($A591-1)/12)+1,'ZC Curve'!$B$8:$B$107,'ZC Curve'!S$9:S$108,,0))^(1/12)-1</f>
        <v>0</v>
      </c>
      <c r="D591" s="502">
        <f>(1+_xlfn.XLOOKUP(INT(($A591-1)/12)+1,'ZC Curve'!$B$8:$B$107,'ZC Curve'!T$9:T$108,,0))^(1/12)-1</f>
        <v>0</v>
      </c>
      <c r="E591" s="773">
        <f t="shared" si="41"/>
        <v>1</v>
      </c>
      <c r="F591" s="773">
        <f t="shared" si="42"/>
        <v>1</v>
      </c>
      <c r="G591" s="774">
        <f t="shared" si="43"/>
        <v>1</v>
      </c>
      <c r="H591" s="517">
        <f>'Table 5 - Liability Cashflows'!AV597</f>
        <v>0</v>
      </c>
    </row>
    <row r="592" spans="1:8" x14ac:dyDescent="0.25">
      <c r="A592" s="43">
        <f t="shared" si="40"/>
        <v>583</v>
      </c>
      <c r="B592" s="502">
        <f>(1+_xlfn.XLOOKUP(INT(($A592-1)/12)+1,'ZC Curve'!$B$8:$B$107,'ZC Curve'!R$9:R$108,,0))^(1/12)-1</f>
        <v>0</v>
      </c>
      <c r="C592" s="502">
        <f>(1+_xlfn.XLOOKUP(INT(($A592-1)/12)+1,'ZC Curve'!$B$8:$B$107,'ZC Curve'!S$9:S$108,,0))^(1/12)-1</f>
        <v>0</v>
      </c>
      <c r="D592" s="502">
        <f>(1+_xlfn.XLOOKUP(INT(($A592-1)/12)+1,'ZC Curve'!$B$8:$B$107,'ZC Curve'!T$9:T$108,,0))^(1/12)-1</f>
        <v>0</v>
      </c>
      <c r="E592" s="773">
        <f t="shared" si="41"/>
        <v>1</v>
      </c>
      <c r="F592" s="773">
        <f t="shared" si="42"/>
        <v>1</v>
      </c>
      <c r="G592" s="774">
        <f t="shared" si="43"/>
        <v>1</v>
      </c>
      <c r="H592" s="517">
        <f>'Table 5 - Liability Cashflows'!AV598</f>
        <v>0</v>
      </c>
    </row>
    <row r="593" spans="1:8" x14ac:dyDescent="0.25">
      <c r="A593" s="43">
        <f t="shared" si="40"/>
        <v>584</v>
      </c>
      <c r="B593" s="502">
        <f>(1+_xlfn.XLOOKUP(INT(($A593-1)/12)+1,'ZC Curve'!$B$8:$B$107,'ZC Curve'!R$9:R$108,,0))^(1/12)-1</f>
        <v>0</v>
      </c>
      <c r="C593" s="502">
        <f>(1+_xlfn.XLOOKUP(INT(($A593-1)/12)+1,'ZC Curve'!$B$8:$B$107,'ZC Curve'!S$9:S$108,,0))^(1/12)-1</f>
        <v>0</v>
      </c>
      <c r="D593" s="502">
        <f>(1+_xlfn.XLOOKUP(INT(($A593-1)/12)+1,'ZC Curve'!$B$8:$B$107,'ZC Curve'!T$9:T$108,,0))^(1/12)-1</f>
        <v>0</v>
      </c>
      <c r="E593" s="773">
        <f t="shared" si="41"/>
        <v>1</v>
      </c>
      <c r="F593" s="773">
        <f t="shared" si="42"/>
        <v>1</v>
      </c>
      <c r="G593" s="774">
        <f t="shared" si="43"/>
        <v>1</v>
      </c>
      <c r="H593" s="517">
        <f>'Table 5 - Liability Cashflows'!AV599</f>
        <v>0</v>
      </c>
    </row>
    <row r="594" spans="1:8" x14ac:dyDescent="0.25">
      <c r="A594" s="43">
        <f t="shared" si="40"/>
        <v>585</v>
      </c>
      <c r="B594" s="502">
        <f>(1+_xlfn.XLOOKUP(INT(($A594-1)/12)+1,'ZC Curve'!$B$8:$B$107,'ZC Curve'!R$9:R$108,,0))^(1/12)-1</f>
        <v>0</v>
      </c>
      <c r="C594" s="502">
        <f>(1+_xlfn.XLOOKUP(INT(($A594-1)/12)+1,'ZC Curve'!$B$8:$B$107,'ZC Curve'!S$9:S$108,,0))^(1/12)-1</f>
        <v>0</v>
      </c>
      <c r="D594" s="502">
        <f>(1+_xlfn.XLOOKUP(INT(($A594-1)/12)+1,'ZC Curve'!$B$8:$B$107,'ZC Curve'!T$9:T$108,,0))^(1/12)-1</f>
        <v>0</v>
      </c>
      <c r="E594" s="773">
        <f t="shared" si="41"/>
        <v>1</v>
      </c>
      <c r="F594" s="773">
        <f t="shared" si="42"/>
        <v>1</v>
      </c>
      <c r="G594" s="774">
        <f t="shared" si="43"/>
        <v>1</v>
      </c>
      <c r="H594" s="517">
        <f>'Table 5 - Liability Cashflows'!AV600</f>
        <v>0</v>
      </c>
    </row>
    <row r="595" spans="1:8" x14ac:dyDescent="0.25">
      <c r="A595" s="43">
        <f t="shared" si="40"/>
        <v>586</v>
      </c>
      <c r="B595" s="502">
        <f>(1+_xlfn.XLOOKUP(INT(($A595-1)/12)+1,'ZC Curve'!$B$8:$B$107,'ZC Curve'!R$9:R$108,,0))^(1/12)-1</f>
        <v>0</v>
      </c>
      <c r="C595" s="502">
        <f>(1+_xlfn.XLOOKUP(INT(($A595-1)/12)+1,'ZC Curve'!$B$8:$B$107,'ZC Curve'!S$9:S$108,,0))^(1/12)-1</f>
        <v>0</v>
      </c>
      <c r="D595" s="502">
        <f>(1+_xlfn.XLOOKUP(INT(($A595-1)/12)+1,'ZC Curve'!$B$8:$B$107,'ZC Curve'!T$9:T$108,,0))^(1/12)-1</f>
        <v>0</v>
      </c>
      <c r="E595" s="773">
        <f t="shared" si="41"/>
        <v>1</v>
      </c>
      <c r="F595" s="773">
        <f t="shared" si="42"/>
        <v>1</v>
      </c>
      <c r="G595" s="774">
        <f t="shared" si="43"/>
        <v>1</v>
      </c>
      <c r="H595" s="517">
        <f>'Table 5 - Liability Cashflows'!AV601</f>
        <v>0</v>
      </c>
    </row>
    <row r="596" spans="1:8" x14ac:dyDescent="0.25">
      <c r="A596" s="43">
        <f t="shared" si="40"/>
        <v>587</v>
      </c>
      <c r="B596" s="502">
        <f>(1+_xlfn.XLOOKUP(INT(($A596-1)/12)+1,'ZC Curve'!$B$8:$B$107,'ZC Curve'!R$9:R$108,,0))^(1/12)-1</f>
        <v>0</v>
      </c>
      <c r="C596" s="502">
        <f>(1+_xlfn.XLOOKUP(INT(($A596-1)/12)+1,'ZC Curve'!$B$8:$B$107,'ZC Curve'!S$9:S$108,,0))^(1/12)-1</f>
        <v>0</v>
      </c>
      <c r="D596" s="502">
        <f>(1+_xlfn.XLOOKUP(INT(($A596-1)/12)+1,'ZC Curve'!$B$8:$B$107,'ZC Curve'!T$9:T$108,,0))^(1/12)-1</f>
        <v>0</v>
      </c>
      <c r="E596" s="773">
        <f t="shared" si="41"/>
        <v>1</v>
      </c>
      <c r="F596" s="773">
        <f t="shared" si="42"/>
        <v>1</v>
      </c>
      <c r="G596" s="774">
        <f t="shared" si="43"/>
        <v>1</v>
      </c>
      <c r="H596" s="517">
        <f>'Table 5 - Liability Cashflows'!AV602</f>
        <v>0</v>
      </c>
    </row>
    <row r="597" spans="1:8" x14ac:dyDescent="0.25">
      <c r="A597" s="43">
        <f t="shared" si="40"/>
        <v>588</v>
      </c>
      <c r="B597" s="502">
        <f>(1+_xlfn.XLOOKUP(INT(($A597-1)/12)+1,'ZC Curve'!$B$8:$B$107,'ZC Curve'!R$9:R$108,,0))^(1/12)-1</f>
        <v>0</v>
      </c>
      <c r="C597" s="502">
        <f>(1+_xlfn.XLOOKUP(INT(($A597-1)/12)+1,'ZC Curve'!$B$8:$B$107,'ZC Curve'!S$9:S$108,,0))^(1/12)-1</f>
        <v>0</v>
      </c>
      <c r="D597" s="502">
        <f>(1+_xlfn.XLOOKUP(INT(($A597-1)/12)+1,'ZC Curve'!$B$8:$B$107,'ZC Curve'!T$9:T$108,,0))^(1/12)-1</f>
        <v>0</v>
      </c>
      <c r="E597" s="773">
        <f t="shared" si="41"/>
        <v>1</v>
      </c>
      <c r="F597" s="773">
        <f t="shared" si="42"/>
        <v>1</v>
      </c>
      <c r="G597" s="774">
        <f t="shared" si="43"/>
        <v>1</v>
      </c>
      <c r="H597" s="517">
        <f>'Table 5 - Liability Cashflows'!AV603</f>
        <v>0</v>
      </c>
    </row>
    <row r="598" spans="1:8" x14ac:dyDescent="0.25">
      <c r="A598" s="43">
        <f t="shared" si="40"/>
        <v>589</v>
      </c>
      <c r="B598" s="502">
        <f>(1+_xlfn.XLOOKUP(INT(($A598-1)/12)+1,'ZC Curve'!$B$8:$B$107,'ZC Curve'!R$9:R$108,,0))^(1/12)-1</f>
        <v>0</v>
      </c>
      <c r="C598" s="502">
        <f>(1+_xlfn.XLOOKUP(INT(($A598-1)/12)+1,'ZC Curve'!$B$8:$B$107,'ZC Curve'!S$9:S$108,,0))^(1/12)-1</f>
        <v>0</v>
      </c>
      <c r="D598" s="502">
        <f>(1+_xlfn.XLOOKUP(INT(($A598-1)/12)+1,'ZC Curve'!$B$8:$B$107,'ZC Curve'!T$9:T$108,,0))^(1/12)-1</f>
        <v>0</v>
      </c>
      <c r="E598" s="773">
        <f t="shared" si="41"/>
        <v>1</v>
      </c>
      <c r="F598" s="773">
        <f t="shared" si="42"/>
        <v>1</v>
      </c>
      <c r="G598" s="774">
        <f t="shared" si="43"/>
        <v>1</v>
      </c>
      <c r="H598" s="517">
        <f>'Table 5 - Liability Cashflows'!AV604</f>
        <v>0</v>
      </c>
    </row>
    <row r="599" spans="1:8" x14ac:dyDescent="0.25">
      <c r="A599" s="43">
        <f t="shared" si="40"/>
        <v>590</v>
      </c>
      <c r="B599" s="502">
        <f>(1+_xlfn.XLOOKUP(INT(($A599-1)/12)+1,'ZC Curve'!$B$8:$B$107,'ZC Curve'!R$9:R$108,,0))^(1/12)-1</f>
        <v>0</v>
      </c>
      <c r="C599" s="502">
        <f>(1+_xlfn.XLOOKUP(INT(($A599-1)/12)+1,'ZC Curve'!$B$8:$B$107,'ZC Curve'!S$9:S$108,,0))^(1/12)-1</f>
        <v>0</v>
      </c>
      <c r="D599" s="502">
        <f>(1+_xlfn.XLOOKUP(INT(($A599-1)/12)+1,'ZC Curve'!$B$8:$B$107,'ZC Curve'!T$9:T$108,,0))^(1/12)-1</f>
        <v>0</v>
      </c>
      <c r="E599" s="773">
        <f t="shared" si="41"/>
        <v>1</v>
      </c>
      <c r="F599" s="773">
        <f t="shared" si="42"/>
        <v>1</v>
      </c>
      <c r="G599" s="774">
        <f t="shared" si="43"/>
        <v>1</v>
      </c>
      <c r="H599" s="517">
        <f>'Table 5 - Liability Cashflows'!AV605</f>
        <v>0</v>
      </c>
    </row>
    <row r="600" spans="1:8" x14ac:dyDescent="0.25">
      <c r="A600" s="43">
        <f t="shared" si="40"/>
        <v>591</v>
      </c>
      <c r="B600" s="502">
        <f>(1+_xlfn.XLOOKUP(INT(($A600-1)/12)+1,'ZC Curve'!$B$8:$B$107,'ZC Curve'!R$9:R$108,,0))^(1/12)-1</f>
        <v>0</v>
      </c>
      <c r="C600" s="502">
        <f>(1+_xlfn.XLOOKUP(INT(($A600-1)/12)+1,'ZC Curve'!$B$8:$B$107,'ZC Curve'!S$9:S$108,,0))^(1/12)-1</f>
        <v>0</v>
      </c>
      <c r="D600" s="502">
        <f>(1+_xlfn.XLOOKUP(INT(($A600-1)/12)+1,'ZC Curve'!$B$8:$B$107,'ZC Curve'!T$9:T$108,,0))^(1/12)-1</f>
        <v>0</v>
      </c>
      <c r="E600" s="773">
        <f t="shared" si="41"/>
        <v>1</v>
      </c>
      <c r="F600" s="773">
        <f t="shared" si="42"/>
        <v>1</v>
      </c>
      <c r="G600" s="774">
        <f t="shared" si="43"/>
        <v>1</v>
      </c>
      <c r="H600" s="517">
        <f>'Table 5 - Liability Cashflows'!AV606</f>
        <v>0</v>
      </c>
    </row>
    <row r="601" spans="1:8" x14ac:dyDescent="0.25">
      <c r="A601" s="43">
        <f t="shared" si="40"/>
        <v>592</v>
      </c>
      <c r="B601" s="502">
        <f>(1+_xlfn.XLOOKUP(INT(($A601-1)/12)+1,'ZC Curve'!$B$8:$B$107,'ZC Curve'!R$9:R$108,,0))^(1/12)-1</f>
        <v>0</v>
      </c>
      <c r="C601" s="502">
        <f>(1+_xlfn.XLOOKUP(INT(($A601-1)/12)+1,'ZC Curve'!$B$8:$B$107,'ZC Curve'!S$9:S$108,,0))^(1/12)-1</f>
        <v>0</v>
      </c>
      <c r="D601" s="502">
        <f>(1+_xlfn.XLOOKUP(INT(($A601-1)/12)+1,'ZC Curve'!$B$8:$B$107,'ZC Curve'!T$9:T$108,,0))^(1/12)-1</f>
        <v>0</v>
      </c>
      <c r="E601" s="773">
        <f t="shared" si="41"/>
        <v>1</v>
      </c>
      <c r="F601" s="773">
        <f t="shared" si="42"/>
        <v>1</v>
      </c>
      <c r="G601" s="774">
        <f t="shared" si="43"/>
        <v>1</v>
      </c>
      <c r="H601" s="517">
        <f>'Table 5 - Liability Cashflows'!AV607</f>
        <v>0</v>
      </c>
    </row>
    <row r="602" spans="1:8" x14ac:dyDescent="0.25">
      <c r="A602" s="43">
        <f t="shared" si="40"/>
        <v>593</v>
      </c>
      <c r="B602" s="502">
        <f>(1+_xlfn.XLOOKUP(INT(($A602-1)/12)+1,'ZC Curve'!$B$8:$B$107,'ZC Curve'!R$9:R$108,,0))^(1/12)-1</f>
        <v>0</v>
      </c>
      <c r="C602" s="502">
        <f>(1+_xlfn.XLOOKUP(INT(($A602-1)/12)+1,'ZC Curve'!$B$8:$B$107,'ZC Curve'!S$9:S$108,,0))^(1/12)-1</f>
        <v>0</v>
      </c>
      <c r="D602" s="502">
        <f>(1+_xlfn.XLOOKUP(INT(($A602-1)/12)+1,'ZC Curve'!$B$8:$B$107,'ZC Curve'!T$9:T$108,,0))^(1/12)-1</f>
        <v>0</v>
      </c>
      <c r="E602" s="773">
        <f t="shared" si="41"/>
        <v>1</v>
      </c>
      <c r="F602" s="773">
        <f t="shared" si="42"/>
        <v>1</v>
      </c>
      <c r="G602" s="774">
        <f t="shared" si="43"/>
        <v>1</v>
      </c>
      <c r="H602" s="517">
        <f>'Table 5 - Liability Cashflows'!AV608</f>
        <v>0</v>
      </c>
    </row>
    <row r="603" spans="1:8" x14ac:dyDescent="0.25">
      <c r="A603" s="43">
        <f t="shared" si="40"/>
        <v>594</v>
      </c>
      <c r="B603" s="502">
        <f>(1+_xlfn.XLOOKUP(INT(($A603-1)/12)+1,'ZC Curve'!$B$8:$B$107,'ZC Curve'!R$9:R$108,,0))^(1/12)-1</f>
        <v>0</v>
      </c>
      <c r="C603" s="502">
        <f>(1+_xlfn.XLOOKUP(INT(($A603-1)/12)+1,'ZC Curve'!$B$8:$B$107,'ZC Curve'!S$9:S$108,,0))^(1/12)-1</f>
        <v>0</v>
      </c>
      <c r="D603" s="502">
        <f>(1+_xlfn.XLOOKUP(INT(($A603-1)/12)+1,'ZC Curve'!$B$8:$B$107,'ZC Curve'!T$9:T$108,,0))^(1/12)-1</f>
        <v>0</v>
      </c>
      <c r="E603" s="773">
        <f t="shared" si="41"/>
        <v>1</v>
      </c>
      <c r="F603" s="773">
        <f t="shared" si="42"/>
        <v>1</v>
      </c>
      <c r="G603" s="774">
        <f t="shared" si="43"/>
        <v>1</v>
      </c>
      <c r="H603" s="517">
        <f>'Table 5 - Liability Cashflows'!AV609</f>
        <v>0</v>
      </c>
    </row>
    <row r="604" spans="1:8" x14ac:dyDescent="0.25">
      <c r="A604" s="43">
        <f t="shared" si="40"/>
        <v>595</v>
      </c>
      <c r="B604" s="502">
        <f>(1+_xlfn.XLOOKUP(INT(($A604-1)/12)+1,'ZC Curve'!$B$8:$B$107,'ZC Curve'!R$9:R$108,,0))^(1/12)-1</f>
        <v>0</v>
      </c>
      <c r="C604" s="502">
        <f>(1+_xlfn.XLOOKUP(INT(($A604-1)/12)+1,'ZC Curve'!$B$8:$B$107,'ZC Curve'!S$9:S$108,,0))^(1/12)-1</f>
        <v>0</v>
      </c>
      <c r="D604" s="502">
        <f>(1+_xlfn.XLOOKUP(INT(($A604-1)/12)+1,'ZC Curve'!$B$8:$B$107,'ZC Curve'!T$9:T$108,,0))^(1/12)-1</f>
        <v>0</v>
      </c>
      <c r="E604" s="773">
        <f t="shared" si="41"/>
        <v>1</v>
      </c>
      <c r="F604" s="773">
        <f t="shared" si="42"/>
        <v>1</v>
      </c>
      <c r="G604" s="774">
        <f t="shared" si="43"/>
        <v>1</v>
      </c>
      <c r="H604" s="517">
        <f>'Table 5 - Liability Cashflows'!AV610</f>
        <v>0</v>
      </c>
    </row>
    <row r="605" spans="1:8" x14ac:dyDescent="0.25">
      <c r="A605" s="43">
        <f t="shared" si="40"/>
        <v>596</v>
      </c>
      <c r="B605" s="502">
        <f>(1+_xlfn.XLOOKUP(INT(($A605-1)/12)+1,'ZC Curve'!$B$8:$B$107,'ZC Curve'!R$9:R$108,,0))^(1/12)-1</f>
        <v>0</v>
      </c>
      <c r="C605" s="502">
        <f>(1+_xlfn.XLOOKUP(INT(($A605-1)/12)+1,'ZC Curve'!$B$8:$B$107,'ZC Curve'!S$9:S$108,,0))^(1/12)-1</f>
        <v>0</v>
      </c>
      <c r="D605" s="502">
        <f>(1+_xlfn.XLOOKUP(INT(($A605-1)/12)+1,'ZC Curve'!$B$8:$B$107,'ZC Curve'!T$9:T$108,,0))^(1/12)-1</f>
        <v>0</v>
      </c>
      <c r="E605" s="773">
        <f t="shared" si="41"/>
        <v>1</v>
      </c>
      <c r="F605" s="773">
        <f t="shared" si="42"/>
        <v>1</v>
      </c>
      <c r="G605" s="774">
        <f t="shared" si="43"/>
        <v>1</v>
      </c>
      <c r="H605" s="517">
        <f>'Table 5 - Liability Cashflows'!AV611</f>
        <v>0</v>
      </c>
    </row>
    <row r="606" spans="1:8" x14ac:dyDescent="0.25">
      <c r="A606" s="43">
        <f t="shared" ref="A606:A608" si="44">A605+1</f>
        <v>597</v>
      </c>
      <c r="B606" s="502">
        <f>(1+_xlfn.XLOOKUP(INT(($A606-1)/12)+1,'ZC Curve'!$B$8:$B$107,'ZC Curve'!R$9:R$108,,0))^(1/12)-1</f>
        <v>0</v>
      </c>
      <c r="C606" s="502">
        <f>(1+_xlfn.XLOOKUP(INT(($A606-1)/12)+1,'ZC Curve'!$B$8:$B$107,'ZC Curve'!S$9:S$108,,0))^(1/12)-1</f>
        <v>0</v>
      </c>
      <c r="D606" s="502">
        <f>(1+_xlfn.XLOOKUP(INT(($A606-1)/12)+1,'ZC Curve'!$B$8:$B$107,'ZC Curve'!T$9:T$108,,0))^(1/12)-1</f>
        <v>0</v>
      </c>
      <c r="E606" s="773">
        <f t="shared" si="41"/>
        <v>1</v>
      </c>
      <c r="F606" s="773">
        <f t="shared" si="42"/>
        <v>1</v>
      </c>
      <c r="G606" s="774">
        <f t="shared" si="43"/>
        <v>1</v>
      </c>
      <c r="H606" s="517">
        <f>'Table 5 - Liability Cashflows'!AV612</f>
        <v>0</v>
      </c>
    </row>
    <row r="607" spans="1:8" x14ac:dyDescent="0.25">
      <c r="A607" s="43">
        <f t="shared" si="44"/>
        <v>598</v>
      </c>
      <c r="B607" s="502">
        <f>(1+_xlfn.XLOOKUP(INT(($A607-1)/12)+1,'ZC Curve'!$B$8:$B$107,'ZC Curve'!R$9:R$108,,0))^(1/12)-1</f>
        <v>0</v>
      </c>
      <c r="C607" s="502">
        <f>(1+_xlfn.XLOOKUP(INT(($A607-1)/12)+1,'ZC Curve'!$B$8:$B$107,'ZC Curve'!S$9:S$108,,0))^(1/12)-1</f>
        <v>0</v>
      </c>
      <c r="D607" s="502">
        <f>(1+_xlfn.XLOOKUP(INT(($A607-1)/12)+1,'ZC Curve'!$B$8:$B$107,'ZC Curve'!T$9:T$108,,0))^(1/12)-1</f>
        <v>0</v>
      </c>
      <c r="E607" s="773">
        <f t="shared" si="41"/>
        <v>1</v>
      </c>
      <c r="F607" s="773">
        <f t="shared" si="42"/>
        <v>1</v>
      </c>
      <c r="G607" s="774">
        <f t="shared" si="43"/>
        <v>1</v>
      </c>
      <c r="H607" s="517">
        <f>'Table 5 - Liability Cashflows'!AV613</f>
        <v>0</v>
      </c>
    </row>
    <row r="608" spans="1:8" x14ac:dyDescent="0.25">
      <c r="A608" s="43">
        <f t="shared" si="44"/>
        <v>599</v>
      </c>
      <c r="B608" s="502">
        <f>(1+_xlfn.XLOOKUP(INT(($A608-1)/12)+1,'ZC Curve'!$B$8:$B$107,'ZC Curve'!R$9:R$108,,0))^(1/12)-1</f>
        <v>0</v>
      </c>
      <c r="C608" s="502">
        <f>(1+_xlfn.XLOOKUP(INT(($A608-1)/12)+1,'ZC Curve'!$B$8:$B$107,'ZC Curve'!S$9:S$108,,0))^(1/12)-1</f>
        <v>0</v>
      </c>
      <c r="D608" s="502">
        <f>(1+_xlfn.XLOOKUP(INT(($A608-1)/12)+1,'ZC Curve'!$B$8:$B$107,'ZC Curve'!T$9:T$108,,0))^(1/12)-1</f>
        <v>0</v>
      </c>
      <c r="E608" s="773">
        <f t="shared" si="41"/>
        <v>1</v>
      </c>
      <c r="F608" s="773">
        <f t="shared" si="42"/>
        <v>1</v>
      </c>
      <c r="G608" s="774">
        <f t="shared" si="43"/>
        <v>1</v>
      </c>
      <c r="H608" s="517">
        <f>'Table 5 - Liability Cashflows'!AV614</f>
        <v>0</v>
      </c>
    </row>
    <row r="609" spans="1:8" x14ac:dyDescent="0.25">
      <c r="A609" s="43">
        <f t="shared" ref="A609" si="45">A608+1</f>
        <v>600</v>
      </c>
      <c r="B609" s="502">
        <f>(1+_xlfn.XLOOKUP(INT(($A609-1)/12)+1,'ZC Curve'!$B$8:$B$107,'ZC Curve'!R$9:R$108,,0))^(1/12)-1</f>
        <v>0</v>
      </c>
      <c r="C609" s="502">
        <f>(1+_xlfn.XLOOKUP(INT(($A609-1)/12)+1,'ZC Curve'!$B$8:$B$107,'ZC Curve'!S$9:S$108,,0))^(1/12)-1</f>
        <v>0</v>
      </c>
      <c r="D609" s="502">
        <f>(1+_xlfn.XLOOKUP(INT(($A609-1)/12)+1,'ZC Curve'!$B$8:$B$107,'ZC Curve'!T$9:T$108,,0))^(1/12)-1</f>
        <v>0</v>
      </c>
      <c r="E609" s="773">
        <f t="shared" si="41"/>
        <v>1</v>
      </c>
      <c r="F609" s="773">
        <f t="shared" si="42"/>
        <v>1</v>
      </c>
      <c r="G609" s="774">
        <f t="shared" si="43"/>
        <v>1</v>
      </c>
      <c r="H609" s="517">
        <f>'Table 5 - Liability Cashflows'!AV615</f>
        <v>0</v>
      </c>
    </row>
  </sheetData>
  <mergeCells count="5">
    <mergeCell ref="E7:G7"/>
    <mergeCell ref="B7:D7"/>
    <mergeCell ref="A1:L1"/>
    <mergeCell ref="J7:L7"/>
    <mergeCell ref="A2:C2"/>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13E15-5D37-4E48-B16E-74A1154958A0}">
  <sheetPr>
    <tabColor rgb="FFFFFF99"/>
  </sheetPr>
  <dimension ref="A1:IV106"/>
  <sheetViews>
    <sheetView zoomScale="70" zoomScaleNormal="70" workbookViewId="0">
      <selection sqref="A1:G1"/>
    </sheetView>
  </sheetViews>
  <sheetFormatPr defaultColWidth="0" defaultRowHeight="13.2" zeroHeight="1" x14ac:dyDescent="0.25"/>
  <cols>
    <col min="1" max="1" width="4.5546875" style="18" customWidth="1"/>
    <col min="2" max="2" width="73.44140625" style="18" customWidth="1"/>
    <col min="3" max="7" width="20.77734375" style="18" customWidth="1"/>
    <col min="8" max="9" width="9.21875" style="18" customWidth="1"/>
    <col min="10" max="16384" width="9.21875" style="18" hidden="1"/>
  </cols>
  <sheetData>
    <row r="1" spans="1:256" x14ac:dyDescent="0.25">
      <c r="A1" s="1049" t="s">
        <v>902</v>
      </c>
      <c r="B1" s="1050"/>
      <c r="C1" s="1050"/>
      <c r="D1" s="1050"/>
      <c r="E1" s="1050"/>
      <c r="F1" s="1050"/>
      <c r="G1" s="1050"/>
      <c r="H1" s="57"/>
      <c r="I1" s="57"/>
      <c r="J1" s="57"/>
      <c r="K1" s="520"/>
    </row>
    <row r="2" spans="1:256" x14ac:dyDescent="0.25">
      <c r="A2" s="981" t="s">
        <v>435</v>
      </c>
      <c r="B2" s="981"/>
      <c r="C2" s="981"/>
      <c r="D2" s="627"/>
      <c r="E2" s="627"/>
      <c r="F2" s="627"/>
      <c r="G2" s="627"/>
    </row>
    <row r="3" spans="1:256" x14ac:dyDescent="0.25">
      <c r="A3" s="19" t="s">
        <v>436</v>
      </c>
      <c r="B3" s="40"/>
      <c r="C3" s="40"/>
    </row>
    <row r="4" spans="1:256" x14ac:dyDescent="0.25">
      <c r="A4" s="19" t="s">
        <v>693</v>
      </c>
      <c r="B4" s="40"/>
      <c r="C4" s="40"/>
    </row>
    <row r="5" spans="1:256" ht="21" customHeight="1" x14ac:dyDescent="0.25">
      <c r="A5" s="521" t="s">
        <v>903</v>
      </c>
    </row>
    <row r="6" spans="1:256" ht="16.350000000000001" customHeight="1" x14ac:dyDescent="0.25">
      <c r="A6" s="521" t="s">
        <v>904</v>
      </c>
      <c r="B6" s="30"/>
    </row>
    <row r="7" spans="1:256" ht="17.100000000000001" customHeight="1" x14ac:dyDescent="0.25">
      <c r="C7" s="30"/>
    </row>
    <row r="8" spans="1:256" ht="53.25" customHeight="1" x14ac:dyDescent="0.25">
      <c r="A8" s="351" t="s">
        <v>22</v>
      </c>
      <c r="B8" s="351" t="s">
        <v>291</v>
      </c>
      <c r="C8" s="352" t="s">
        <v>275</v>
      </c>
      <c r="D8" s="352" t="s">
        <v>274</v>
      </c>
      <c r="E8" s="352" t="s">
        <v>908</v>
      </c>
    </row>
    <row r="9" spans="1:256" ht="36" customHeight="1" x14ac:dyDescent="0.25">
      <c r="A9" s="20">
        <v>1</v>
      </c>
      <c r="B9" s="90" t="s">
        <v>601</v>
      </c>
      <c r="C9" s="834">
        <f>SUM(C10:C15)</f>
        <v>0</v>
      </c>
      <c r="D9" s="834"/>
      <c r="E9" s="834">
        <f>SUM(E10:E15)</f>
        <v>0</v>
      </c>
    </row>
    <row r="10" spans="1:256" x14ac:dyDescent="0.25">
      <c r="A10" s="20"/>
      <c r="B10" s="8" t="s">
        <v>582</v>
      </c>
      <c r="C10" s="228">
        <f>'Table 2B - Reinsurance'!C15</f>
        <v>0</v>
      </c>
      <c r="D10" s="522">
        <v>0</v>
      </c>
      <c r="E10" s="228">
        <f t="shared" ref="E10:E15" si="0">MAX(0,C10)*D10</f>
        <v>0</v>
      </c>
    </row>
    <row r="11" spans="1:256" x14ac:dyDescent="0.25">
      <c r="A11" s="20"/>
      <c r="B11" s="8" t="s">
        <v>0</v>
      </c>
      <c r="C11" s="228">
        <f>'Table 2B - Reinsurance'!C16</f>
        <v>0</v>
      </c>
      <c r="D11" s="522">
        <v>1.6E-2</v>
      </c>
      <c r="E11" s="228">
        <f t="shared" si="0"/>
        <v>0</v>
      </c>
    </row>
    <row r="12" spans="1:256" x14ac:dyDescent="0.25">
      <c r="A12" s="20"/>
      <c r="B12" s="8" t="s">
        <v>1</v>
      </c>
      <c r="C12" s="228">
        <f>'Table 2B - Reinsurance'!C17</f>
        <v>0</v>
      </c>
      <c r="D12" s="522">
        <v>0.04</v>
      </c>
      <c r="E12" s="228">
        <f t="shared" si="0"/>
        <v>0</v>
      </c>
    </row>
    <row r="13" spans="1:256" x14ac:dyDescent="0.25">
      <c r="A13" s="20"/>
      <c r="B13" s="9" t="s">
        <v>2</v>
      </c>
      <c r="C13" s="228">
        <f>'Table 2B - Reinsurance'!C18</f>
        <v>0</v>
      </c>
      <c r="D13" s="522">
        <v>0.08</v>
      </c>
      <c r="E13" s="228">
        <f t="shared" si="0"/>
        <v>0</v>
      </c>
    </row>
    <row r="14" spans="1:256" x14ac:dyDescent="0.25">
      <c r="A14" s="20"/>
      <c r="B14" s="9" t="s">
        <v>702</v>
      </c>
      <c r="C14" s="228">
        <f>'Table 2B - Reinsurance'!C19</f>
        <v>0</v>
      </c>
      <c r="D14" s="522">
        <v>0.12</v>
      </c>
      <c r="E14" s="228">
        <f t="shared" si="0"/>
        <v>0</v>
      </c>
    </row>
    <row r="15" spans="1:256" x14ac:dyDescent="0.25">
      <c r="A15" s="20"/>
      <c r="B15" s="8" t="s">
        <v>703</v>
      </c>
      <c r="C15" s="228">
        <f>'Table 2B - Reinsurance'!C20</f>
        <v>0</v>
      </c>
      <c r="D15" s="522">
        <v>0.16</v>
      </c>
      <c r="E15" s="228">
        <f t="shared" si="0"/>
        <v>0</v>
      </c>
    </row>
    <row r="16" spans="1:256" ht="26.4" x14ac:dyDescent="0.25">
      <c r="A16" s="20">
        <v>3</v>
      </c>
      <c r="B16" s="90" t="s">
        <v>302</v>
      </c>
      <c r="C16" s="834">
        <f>SUM(C17:C22)</f>
        <v>0</v>
      </c>
      <c r="D16" s="834"/>
      <c r="E16" s="834">
        <f>SUM(E17:E22)</f>
        <v>0</v>
      </c>
      <c r="J16" s="91">
        <f t="shared" ref="J16:BR16" si="1">SUM(J17:J22)</f>
        <v>0</v>
      </c>
      <c r="K16" s="91">
        <f t="shared" si="1"/>
        <v>0</v>
      </c>
      <c r="L16" s="91">
        <f t="shared" si="1"/>
        <v>0</v>
      </c>
      <c r="M16" s="91">
        <f t="shared" si="1"/>
        <v>0</v>
      </c>
      <c r="N16" s="91">
        <f t="shared" si="1"/>
        <v>0</v>
      </c>
      <c r="O16" s="91">
        <f t="shared" si="1"/>
        <v>0</v>
      </c>
      <c r="P16" s="91">
        <f t="shared" si="1"/>
        <v>0</v>
      </c>
      <c r="Q16" s="91">
        <f t="shared" si="1"/>
        <v>0</v>
      </c>
      <c r="R16" s="91">
        <f t="shared" si="1"/>
        <v>0</v>
      </c>
      <c r="S16" s="91">
        <f t="shared" si="1"/>
        <v>0</v>
      </c>
      <c r="T16" s="91">
        <f t="shared" si="1"/>
        <v>0</v>
      </c>
      <c r="U16" s="91">
        <f t="shared" si="1"/>
        <v>0</v>
      </c>
      <c r="V16" s="91">
        <f t="shared" si="1"/>
        <v>0</v>
      </c>
      <c r="W16" s="91">
        <f t="shared" si="1"/>
        <v>0</v>
      </c>
      <c r="X16" s="91">
        <f t="shared" si="1"/>
        <v>0</v>
      </c>
      <c r="Y16" s="91">
        <f t="shared" si="1"/>
        <v>0</v>
      </c>
      <c r="Z16" s="91">
        <f t="shared" si="1"/>
        <v>0</v>
      </c>
      <c r="AA16" s="91">
        <f t="shared" si="1"/>
        <v>0</v>
      </c>
      <c r="AB16" s="91">
        <f t="shared" si="1"/>
        <v>0</v>
      </c>
      <c r="AC16" s="91">
        <f t="shared" si="1"/>
        <v>0</v>
      </c>
      <c r="AD16" s="91">
        <f t="shared" si="1"/>
        <v>0</v>
      </c>
      <c r="AE16" s="91">
        <f t="shared" si="1"/>
        <v>0</v>
      </c>
      <c r="AF16" s="91">
        <f t="shared" si="1"/>
        <v>0</v>
      </c>
      <c r="AG16" s="91">
        <f t="shared" si="1"/>
        <v>0</v>
      </c>
      <c r="AH16" s="91">
        <f t="shared" si="1"/>
        <v>0</v>
      </c>
      <c r="AI16" s="91">
        <f t="shared" si="1"/>
        <v>0</v>
      </c>
      <c r="AJ16" s="91">
        <f t="shared" si="1"/>
        <v>0</v>
      </c>
      <c r="AK16" s="91">
        <f t="shared" si="1"/>
        <v>0</v>
      </c>
      <c r="AL16" s="91">
        <f t="shared" si="1"/>
        <v>0</v>
      </c>
      <c r="AM16" s="91">
        <f t="shared" si="1"/>
        <v>0</v>
      </c>
      <c r="AN16" s="91">
        <f t="shared" si="1"/>
        <v>0</v>
      </c>
      <c r="AO16" s="91">
        <f t="shared" si="1"/>
        <v>0</v>
      </c>
      <c r="AP16" s="91">
        <f t="shared" si="1"/>
        <v>0</v>
      </c>
      <c r="AQ16" s="91">
        <f t="shared" si="1"/>
        <v>0</v>
      </c>
      <c r="AR16" s="91">
        <f t="shared" si="1"/>
        <v>0</v>
      </c>
      <c r="AS16" s="91">
        <f t="shared" si="1"/>
        <v>0</v>
      </c>
      <c r="AT16" s="91">
        <f t="shared" si="1"/>
        <v>0</v>
      </c>
      <c r="AU16" s="91">
        <f t="shared" si="1"/>
        <v>0</v>
      </c>
      <c r="AV16" s="91">
        <f t="shared" si="1"/>
        <v>0</v>
      </c>
      <c r="AW16" s="91">
        <f t="shared" si="1"/>
        <v>0</v>
      </c>
      <c r="AX16" s="91">
        <f t="shared" si="1"/>
        <v>0</v>
      </c>
      <c r="AY16" s="91">
        <f t="shared" si="1"/>
        <v>0</v>
      </c>
      <c r="AZ16" s="91">
        <f t="shared" si="1"/>
        <v>0</v>
      </c>
      <c r="BA16" s="91">
        <f t="shared" si="1"/>
        <v>0</v>
      </c>
      <c r="BB16" s="91">
        <f t="shared" si="1"/>
        <v>0</v>
      </c>
      <c r="BC16" s="91">
        <f t="shared" si="1"/>
        <v>0</v>
      </c>
      <c r="BD16" s="91">
        <f t="shared" si="1"/>
        <v>0</v>
      </c>
      <c r="BE16" s="91">
        <f t="shared" si="1"/>
        <v>0</v>
      </c>
      <c r="BF16" s="91">
        <f t="shared" si="1"/>
        <v>0</v>
      </c>
      <c r="BG16" s="91">
        <f t="shared" si="1"/>
        <v>0</v>
      </c>
      <c r="BH16" s="91">
        <f t="shared" si="1"/>
        <v>0</v>
      </c>
      <c r="BI16" s="91">
        <f t="shared" si="1"/>
        <v>0</v>
      </c>
      <c r="BJ16" s="91">
        <f t="shared" si="1"/>
        <v>0</v>
      </c>
      <c r="BK16" s="91">
        <f t="shared" si="1"/>
        <v>0</v>
      </c>
      <c r="BL16" s="91">
        <f t="shared" si="1"/>
        <v>0</v>
      </c>
      <c r="BM16" s="91">
        <f t="shared" si="1"/>
        <v>0</v>
      </c>
      <c r="BN16" s="91">
        <f t="shared" si="1"/>
        <v>0</v>
      </c>
      <c r="BO16" s="91">
        <f t="shared" si="1"/>
        <v>0</v>
      </c>
      <c r="BP16" s="91">
        <f t="shared" si="1"/>
        <v>0</v>
      </c>
      <c r="BQ16" s="91">
        <f t="shared" si="1"/>
        <v>0</v>
      </c>
      <c r="BR16" s="91">
        <f t="shared" si="1"/>
        <v>0</v>
      </c>
      <c r="BS16" s="91">
        <f t="shared" ref="BS16:ED16" si="2">SUM(BS17:BS22)</f>
        <v>0</v>
      </c>
      <c r="BT16" s="91">
        <f t="shared" si="2"/>
        <v>0</v>
      </c>
      <c r="BU16" s="91">
        <f t="shared" si="2"/>
        <v>0</v>
      </c>
      <c r="BV16" s="91">
        <f t="shared" si="2"/>
        <v>0</v>
      </c>
      <c r="BW16" s="91">
        <f t="shared" si="2"/>
        <v>0</v>
      </c>
      <c r="BX16" s="91">
        <f t="shared" si="2"/>
        <v>0</v>
      </c>
      <c r="BY16" s="91">
        <f t="shared" si="2"/>
        <v>0</v>
      </c>
      <c r="BZ16" s="91">
        <f t="shared" si="2"/>
        <v>0</v>
      </c>
      <c r="CA16" s="91">
        <f t="shared" si="2"/>
        <v>0</v>
      </c>
      <c r="CB16" s="91">
        <f t="shared" si="2"/>
        <v>0</v>
      </c>
      <c r="CC16" s="91">
        <f t="shared" si="2"/>
        <v>0</v>
      </c>
      <c r="CD16" s="91">
        <f t="shared" si="2"/>
        <v>0</v>
      </c>
      <c r="CE16" s="91">
        <f t="shared" si="2"/>
        <v>0</v>
      </c>
      <c r="CF16" s="91">
        <f t="shared" si="2"/>
        <v>0</v>
      </c>
      <c r="CG16" s="91">
        <f t="shared" si="2"/>
        <v>0</v>
      </c>
      <c r="CH16" s="91">
        <f t="shared" si="2"/>
        <v>0</v>
      </c>
      <c r="CI16" s="91">
        <f t="shared" si="2"/>
        <v>0</v>
      </c>
      <c r="CJ16" s="91">
        <f t="shared" si="2"/>
        <v>0</v>
      </c>
      <c r="CK16" s="91">
        <f t="shared" si="2"/>
        <v>0</v>
      </c>
      <c r="CL16" s="91">
        <f t="shared" si="2"/>
        <v>0</v>
      </c>
      <c r="CM16" s="91">
        <f t="shared" si="2"/>
        <v>0</v>
      </c>
      <c r="CN16" s="91">
        <f t="shared" si="2"/>
        <v>0</v>
      </c>
      <c r="CO16" s="91">
        <f t="shared" si="2"/>
        <v>0</v>
      </c>
      <c r="CP16" s="91">
        <f t="shared" si="2"/>
        <v>0</v>
      </c>
      <c r="CQ16" s="91">
        <f t="shared" si="2"/>
        <v>0</v>
      </c>
      <c r="CR16" s="91">
        <f t="shared" si="2"/>
        <v>0</v>
      </c>
      <c r="CS16" s="91">
        <f t="shared" si="2"/>
        <v>0</v>
      </c>
      <c r="CT16" s="91">
        <f t="shared" si="2"/>
        <v>0</v>
      </c>
      <c r="CU16" s="91">
        <f t="shared" si="2"/>
        <v>0</v>
      </c>
      <c r="CV16" s="91">
        <f t="shared" si="2"/>
        <v>0</v>
      </c>
      <c r="CW16" s="91">
        <f t="shared" si="2"/>
        <v>0</v>
      </c>
      <c r="CX16" s="91">
        <f t="shared" si="2"/>
        <v>0</v>
      </c>
      <c r="CY16" s="91">
        <f t="shared" si="2"/>
        <v>0</v>
      </c>
      <c r="CZ16" s="91">
        <f t="shared" si="2"/>
        <v>0</v>
      </c>
      <c r="DA16" s="91">
        <f t="shared" si="2"/>
        <v>0</v>
      </c>
      <c r="DB16" s="91">
        <f t="shared" si="2"/>
        <v>0</v>
      </c>
      <c r="DC16" s="91">
        <f t="shared" si="2"/>
        <v>0</v>
      </c>
      <c r="DD16" s="91">
        <f t="shared" si="2"/>
        <v>0</v>
      </c>
      <c r="DE16" s="91">
        <f t="shared" si="2"/>
        <v>0</v>
      </c>
      <c r="DF16" s="91">
        <f t="shared" si="2"/>
        <v>0</v>
      </c>
      <c r="DG16" s="91">
        <f t="shared" si="2"/>
        <v>0</v>
      </c>
      <c r="DH16" s="91">
        <f t="shared" si="2"/>
        <v>0</v>
      </c>
      <c r="DI16" s="91">
        <f t="shared" si="2"/>
        <v>0</v>
      </c>
      <c r="DJ16" s="91">
        <f t="shared" si="2"/>
        <v>0</v>
      </c>
      <c r="DK16" s="91">
        <f t="shared" si="2"/>
        <v>0</v>
      </c>
      <c r="DL16" s="91">
        <f t="shared" si="2"/>
        <v>0</v>
      </c>
      <c r="DM16" s="91">
        <f t="shared" si="2"/>
        <v>0</v>
      </c>
      <c r="DN16" s="91">
        <f t="shared" si="2"/>
        <v>0</v>
      </c>
      <c r="DO16" s="91">
        <f t="shared" si="2"/>
        <v>0</v>
      </c>
      <c r="DP16" s="91">
        <f t="shared" si="2"/>
        <v>0</v>
      </c>
      <c r="DQ16" s="91">
        <f t="shared" si="2"/>
        <v>0</v>
      </c>
      <c r="DR16" s="91">
        <f t="shared" si="2"/>
        <v>0</v>
      </c>
      <c r="DS16" s="91">
        <f t="shared" si="2"/>
        <v>0</v>
      </c>
      <c r="DT16" s="91">
        <f t="shared" si="2"/>
        <v>0</v>
      </c>
      <c r="DU16" s="91">
        <f t="shared" si="2"/>
        <v>0</v>
      </c>
      <c r="DV16" s="91">
        <f t="shared" si="2"/>
        <v>0</v>
      </c>
      <c r="DW16" s="91">
        <f t="shared" si="2"/>
        <v>0</v>
      </c>
      <c r="DX16" s="91">
        <f t="shared" si="2"/>
        <v>0</v>
      </c>
      <c r="DY16" s="91">
        <f t="shared" si="2"/>
        <v>0</v>
      </c>
      <c r="DZ16" s="91">
        <f t="shared" si="2"/>
        <v>0</v>
      </c>
      <c r="EA16" s="91">
        <f t="shared" si="2"/>
        <v>0</v>
      </c>
      <c r="EB16" s="91">
        <f t="shared" si="2"/>
        <v>0</v>
      </c>
      <c r="EC16" s="91">
        <f t="shared" si="2"/>
        <v>0</v>
      </c>
      <c r="ED16" s="91">
        <f t="shared" si="2"/>
        <v>0</v>
      </c>
      <c r="EE16" s="91">
        <f t="shared" ref="EE16:GP16" si="3">SUM(EE17:EE22)</f>
        <v>0</v>
      </c>
      <c r="EF16" s="91">
        <f t="shared" si="3"/>
        <v>0</v>
      </c>
      <c r="EG16" s="91">
        <f t="shared" si="3"/>
        <v>0</v>
      </c>
      <c r="EH16" s="91">
        <f t="shared" si="3"/>
        <v>0</v>
      </c>
      <c r="EI16" s="91">
        <f t="shared" si="3"/>
        <v>0</v>
      </c>
      <c r="EJ16" s="91">
        <f t="shared" si="3"/>
        <v>0</v>
      </c>
      <c r="EK16" s="91">
        <f t="shared" si="3"/>
        <v>0</v>
      </c>
      <c r="EL16" s="91">
        <f t="shared" si="3"/>
        <v>0</v>
      </c>
      <c r="EM16" s="91">
        <f t="shared" si="3"/>
        <v>0</v>
      </c>
      <c r="EN16" s="91">
        <f t="shared" si="3"/>
        <v>0</v>
      </c>
      <c r="EO16" s="91">
        <f t="shared" si="3"/>
        <v>0</v>
      </c>
      <c r="EP16" s="91">
        <f t="shared" si="3"/>
        <v>0</v>
      </c>
      <c r="EQ16" s="91">
        <f t="shared" si="3"/>
        <v>0</v>
      </c>
      <c r="ER16" s="91">
        <f t="shared" si="3"/>
        <v>0</v>
      </c>
      <c r="ES16" s="91">
        <f t="shared" si="3"/>
        <v>0</v>
      </c>
      <c r="ET16" s="91">
        <f t="shared" si="3"/>
        <v>0</v>
      </c>
      <c r="EU16" s="91">
        <f t="shared" si="3"/>
        <v>0</v>
      </c>
      <c r="EV16" s="91">
        <f t="shared" si="3"/>
        <v>0</v>
      </c>
      <c r="EW16" s="91">
        <f t="shared" si="3"/>
        <v>0</v>
      </c>
      <c r="EX16" s="91">
        <f t="shared" si="3"/>
        <v>0</v>
      </c>
      <c r="EY16" s="91">
        <f t="shared" si="3"/>
        <v>0</v>
      </c>
      <c r="EZ16" s="91">
        <f t="shared" si="3"/>
        <v>0</v>
      </c>
      <c r="FA16" s="91">
        <f t="shared" si="3"/>
        <v>0</v>
      </c>
      <c r="FB16" s="91">
        <f t="shared" si="3"/>
        <v>0</v>
      </c>
      <c r="FC16" s="91">
        <f t="shared" si="3"/>
        <v>0</v>
      </c>
      <c r="FD16" s="91">
        <f t="shared" si="3"/>
        <v>0</v>
      </c>
      <c r="FE16" s="91">
        <f t="shared" si="3"/>
        <v>0</v>
      </c>
      <c r="FF16" s="91">
        <f t="shared" si="3"/>
        <v>0</v>
      </c>
      <c r="FG16" s="91">
        <f t="shared" si="3"/>
        <v>0</v>
      </c>
      <c r="FH16" s="91">
        <f t="shared" si="3"/>
        <v>0</v>
      </c>
      <c r="FI16" s="91">
        <f t="shared" si="3"/>
        <v>0</v>
      </c>
      <c r="FJ16" s="91">
        <f t="shared" si="3"/>
        <v>0</v>
      </c>
      <c r="FK16" s="91">
        <f t="shared" si="3"/>
        <v>0</v>
      </c>
      <c r="FL16" s="91">
        <f t="shared" si="3"/>
        <v>0</v>
      </c>
      <c r="FM16" s="91">
        <f t="shared" si="3"/>
        <v>0</v>
      </c>
      <c r="FN16" s="91">
        <f t="shared" si="3"/>
        <v>0</v>
      </c>
      <c r="FO16" s="91">
        <f t="shared" si="3"/>
        <v>0</v>
      </c>
      <c r="FP16" s="91">
        <f t="shared" si="3"/>
        <v>0</v>
      </c>
      <c r="FQ16" s="91">
        <f t="shared" si="3"/>
        <v>0</v>
      </c>
      <c r="FR16" s="91">
        <f t="shared" si="3"/>
        <v>0</v>
      </c>
      <c r="FS16" s="91">
        <f t="shared" si="3"/>
        <v>0</v>
      </c>
      <c r="FT16" s="91">
        <f t="shared" si="3"/>
        <v>0</v>
      </c>
      <c r="FU16" s="91">
        <f t="shared" si="3"/>
        <v>0</v>
      </c>
      <c r="FV16" s="91">
        <f t="shared" si="3"/>
        <v>0</v>
      </c>
      <c r="FW16" s="91">
        <f t="shared" si="3"/>
        <v>0</v>
      </c>
      <c r="FX16" s="91">
        <f t="shared" si="3"/>
        <v>0</v>
      </c>
      <c r="FY16" s="91">
        <f t="shared" si="3"/>
        <v>0</v>
      </c>
      <c r="FZ16" s="91">
        <f t="shared" si="3"/>
        <v>0</v>
      </c>
      <c r="GA16" s="91">
        <f t="shared" si="3"/>
        <v>0</v>
      </c>
      <c r="GB16" s="91">
        <f t="shared" si="3"/>
        <v>0</v>
      </c>
      <c r="GC16" s="91">
        <f t="shared" si="3"/>
        <v>0</v>
      </c>
      <c r="GD16" s="91">
        <f t="shared" si="3"/>
        <v>0</v>
      </c>
      <c r="GE16" s="91">
        <f t="shared" si="3"/>
        <v>0</v>
      </c>
      <c r="GF16" s="91">
        <f t="shared" si="3"/>
        <v>0</v>
      </c>
      <c r="GG16" s="91">
        <f t="shared" si="3"/>
        <v>0</v>
      </c>
      <c r="GH16" s="91">
        <f t="shared" si="3"/>
        <v>0</v>
      </c>
      <c r="GI16" s="91">
        <f t="shared" si="3"/>
        <v>0</v>
      </c>
      <c r="GJ16" s="91">
        <f t="shared" si="3"/>
        <v>0</v>
      </c>
      <c r="GK16" s="91">
        <f t="shared" si="3"/>
        <v>0</v>
      </c>
      <c r="GL16" s="91">
        <f t="shared" si="3"/>
        <v>0</v>
      </c>
      <c r="GM16" s="91">
        <f t="shared" si="3"/>
        <v>0</v>
      </c>
      <c r="GN16" s="91">
        <f t="shared" si="3"/>
        <v>0</v>
      </c>
      <c r="GO16" s="91">
        <f t="shared" si="3"/>
        <v>0</v>
      </c>
      <c r="GP16" s="91">
        <f t="shared" si="3"/>
        <v>0</v>
      </c>
      <c r="GQ16" s="91">
        <f t="shared" ref="GQ16:IV16" si="4">SUM(GQ17:GQ22)</f>
        <v>0</v>
      </c>
      <c r="GR16" s="91">
        <f t="shared" si="4"/>
        <v>0</v>
      </c>
      <c r="GS16" s="91">
        <f t="shared" si="4"/>
        <v>0</v>
      </c>
      <c r="GT16" s="91">
        <f t="shared" si="4"/>
        <v>0</v>
      </c>
      <c r="GU16" s="91">
        <f t="shared" si="4"/>
        <v>0</v>
      </c>
      <c r="GV16" s="91">
        <f t="shared" si="4"/>
        <v>0</v>
      </c>
      <c r="GW16" s="91">
        <f t="shared" si="4"/>
        <v>0</v>
      </c>
      <c r="GX16" s="91">
        <f t="shared" si="4"/>
        <v>0</v>
      </c>
      <c r="GY16" s="91">
        <f t="shared" si="4"/>
        <v>0</v>
      </c>
      <c r="GZ16" s="91">
        <f t="shared" si="4"/>
        <v>0</v>
      </c>
      <c r="HA16" s="91">
        <f t="shared" si="4"/>
        <v>0</v>
      </c>
      <c r="HB16" s="91">
        <f t="shared" si="4"/>
        <v>0</v>
      </c>
      <c r="HC16" s="91">
        <f t="shared" si="4"/>
        <v>0</v>
      </c>
      <c r="HD16" s="91">
        <f t="shared" si="4"/>
        <v>0</v>
      </c>
      <c r="HE16" s="91">
        <f t="shared" si="4"/>
        <v>0</v>
      </c>
      <c r="HF16" s="91">
        <f t="shared" si="4"/>
        <v>0</v>
      </c>
      <c r="HG16" s="91">
        <f t="shared" si="4"/>
        <v>0</v>
      </c>
      <c r="HH16" s="91">
        <f t="shared" si="4"/>
        <v>0</v>
      </c>
      <c r="HI16" s="91">
        <f t="shared" si="4"/>
        <v>0</v>
      </c>
      <c r="HJ16" s="91">
        <f t="shared" si="4"/>
        <v>0</v>
      </c>
      <c r="HK16" s="91">
        <f t="shared" si="4"/>
        <v>0</v>
      </c>
      <c r="HL16" s="91">
        <f t="shared" si="4"/>
        <v>0</v>
      </c>
      <c r="HM16" s="91">
        <f t="shared" si="4"/>
        <v>0</v>
      </c>
      <c r="HN16" s="91">
        <f t="shared" si="4"/>
        <v>0</v>
      </c>
      <c r="HO16" s="91">
        <f t="shared" si="4"/>
        <v>0</v>
      </c>
      <c r="HP16" s="91">
        <f t="shared" si="4"/>
        <v>0</v>
      </c>
      <c r="HQ16" s="91">
        <f t="shared" si="4"/>
        <v>0</v>
      </c>
      <c r="HR16" s="91">
        <f t="shared" si="4"/>
        <v>0</v>
      </c>
      <c r="HS16" s="91">
        <f t="shared" si="4"/>
        <v>0</v>
      </c>
      <c r="HT16" s="91">
        <f t="shared" si="4"/>
        <v>0</v>
      </c>
      <c r="HU16" s="91">
        <f t="shared" si="4"/>
        <v>0</v>
      </c>
      <c r="HV16" s="91">
        <f t="shared" si="4"/>
        <v>0</v>
      </c>
      <c r="HW16" s="91">
        <f t="shared" si="4"/>
        <v>0</v>
      </c>
      <c r="HX16" s="91">
        <f t="shared" si="4"/>
        <v>0</v>
      </c>
      <c r="HY16" s="91">
        <f t="shared" si="4"/>
        <v>0</v>
      </c>
      <c r="HZ16" s="91">
        <f t="shared" si="4"/>
        <v>0</v>
      </c>
      <c r="IA16" s="91">
        <f t="shared" si="4"/>
        <v>0</v>
      </c>
      <c r="IB16" s="91">
        <f t="shared" si="4"/>
        <v>0</v>
      </c>
      <c r="IC16" s="91">
        <f t="shared" si="4"/>
        <v>0</v>
      </c>
      <c r="ID16" s="91">
        <f t="shared" si="4"/>
        <v>0</v>
      </c>
      <c r="IE16" s="91">
        <f t="shared" si="4"/>
        <v>0</v>
      </c>
      <c r="IF16" s="91">
        <f t="shared" si="4"/>
        <v>0</v>
      </c>
      <c r="IG16" s="91">
        <f t="shared" si="4"/>
        <v>0</v>
      </c>
      <c r="IH16" s="91">
        <f t="shared" si="4"/>
        <v>0</v>
      </c>
      <c r="II16" s="91">
        <f t="shared" si="4"/>
        <v>0</v>
      </c>
      <c r="IJ16" s="91">
        <f t="shared" si="4"/>
        <v>0</v>
      </c>
      <c r="IK16" s="91">
        <f t="shared" si="4"/>
        <v>0</v>
      </c>
      <c r="IL16" s="91">
        <f t="shared" si="4"/>
        <v>0</v>
      </c>
      <c r="IM16" s="91">
        <f t="shared" si="4"/>
        <v>0</v>
      </c>
      <c r="IN16" s="91">
        <f t="shared" si="4"/>
        <v>0</v>
      </c>
      <c r="IO16" s="91">
        <f t="shared" si="4"/>
        <v>0</v>
      </c>
      <c r="IP16" s="91">
        <f t="shared" si="4"/>
        <v>0</v>
      </c>
      <c r="IQ16" s="91">
        <f t="shared" si="4"/>
        <v>0</v>
      </c>
      <c r="IR16" s="91">
        <f t="shared" si="4"/>
        <v>0</v>
      </c>
      <c r="IS16" s="91">
        <f t="shared" si="4"/>
        <v>0</v>
      </c>
      <c r="IT16" s="91">
        <f t="shared" si="4"/>
        <v>0</v>
      </c>
      <c r="IU16" s="91">
        <f t="shared" si="4"/>
        <v>0</v>
      </c>
      <c r="IV16" s="91">
        <f t="shared" si="4"/>
        <v>0</v>
      </c>
    </row>
    <row r="17" spans="1:256" x14ac:dyDescent="0.25">
      <c r="A17" s="20"/>
      <c r="B17" s="8" t="s">
        <v>582</v>
      </c>
      <c r="C17" s="228">
        <f>'Table 2B - Reinsurance'!C29</f>
        <v>0</v>
      </c>
      <c r="D17" s="522">
        <v>0</v>
      </c>
      <c r="E17" s="228">
        <f>D17*MAX(0,C17)</f>
        <v>0</v>
      </c>
    </row>
    <row r="18" spans="1:256" x14ac:dyDescent="0.25">
      <c r="A18" s="20"/>
      <c r="B18" s="8" t="s">
        <v>0</v>
      </c>
      <c r="C18" s="228">
        <f>'Table 2B - Reinsurance'!C30</f>
        <v>0</v>
      </c>
      <c r="D18" s="522">
        <v>1.6E-2</v>
      </c>
      <c r="E18" s="228">
        <f t="shared" ref="E18:E29" si="5">D18*MAX(0,C18)</f>
        <v>0</v>
      </c>
    </row>
    <row r="19" spans="1:256" x14ac:dyDescent="0.25">
      <c r="A19" s="20"/>
      <c r="B19" s="8" t="s">
        <v>1</v>
      </c>
      <c r="C19" s="228">
        <f>'Table 2B - Reinsurance'!C31</f>
        <v>0</v>
      </c>
      <c r="D19" s="522">
        <v>0.04</v>
      </c>
      <c r="E19" s="228">
        <f t="shared" si="5"/>
        <v>0</v>
      </c>
    </row>
    <row r="20" spans="1:256" x14ac:dyDescent="0.25">
      <c r="A20" s="20"/>
      <c r="B20" s="9" t="s">
        <v>2</v>
      </c>
      <c r="C20" s="228">
        <f>'Table 2B - Reinsurance'!C32</f>
        <v>0</v>
      </c>
      <c r="D20" s="522">
        <v>0.08</v>
      </c>
      <c r="E20" s="228">
        <f t="shared" si="5"/>
        <v>0</v>
      </c>
    </row>
    <row r="21" spans="1:256" x14ac:dyDescent="0.25">
      <c r="A21" s="20"/>
      <c r="B21" s="9" t="s">
        <v>702</v>
      </c>
      <c r="C21" s="228">
        <f>'Table 2B - Reinsurance'!C33</f>
        <v>0</v>
      </c>
      <c r="D21" s="522">
        <v>0.12</v>
      </c>
      <c r="E21" s="228">
        <f t="shared" si="5"/>
        <v>0</v>
      </c>
    </row>
    <row r="22" spans="1:256" x14ac:dyDescent="0.25">
      <c r="A22" s="20"/>
      <c r="B22" s="8" t="s">
        <v>703</v>
      </c>
      <c r="C22" s="228">
        <f>'Table 2B - Reinsurance'!C34</f>
        <v>0</v>
      </c>
      <c r="D22" s="522">
        <v>0.16</v>
      </c>
      <c r="E22" s="228">
        <f t="shared" si="5"/>
        <v>0</v>
      </c>
    </row>
    <row r="23" spans="1:256" x14ac:dyDescent="0.25">
      <c r="A23" s="20">
        <v>4</v>
      </c>
      <c r="B23" s="90" t="s">
        <v>272</v>
      </c>
      <c r="C23" s="834">
        <f>SUM(C24:C29)</f>
        <v>0</v>
      </c>
      <c r="D23" s="834"/>
      <c r="E23" s="834">
        <f>SUM(E24:E29)</f>
        <v>0</v>
      </c>
      <c r="J23" s="91">
        <f t="shared" ref="J23:BR23" si="6">SUM(J24:J29)</f>
        <v>0</v>
      </c>
      <c r="K23" s="91">
        <f t="shared" si="6"/>
        <v>0</v>
      </c>
      <c r="L23" s="91">
        <f t="shared" si="6"/>
        <v>0</v>
      </c>
      <c r="M23" s="91">
        <f t="shared" si="6"/>
        <v>0</v>
      </c>
      <c r="N23" s="91">
        <f t="shared" si="6"/>
        <v>0</v>
      </c>
      <c r="O23" s="91">
        <f t="shared" si="6"/>
        <v>0</v>
      </c>
      <c r="P23" s="91">
        <f t="shared" si="6"/>
        <v>0</v>
      </c>
      <c r="Q23" s="91">
        <f t="shared" si="6"/>
        <v>0</v>
      </c>
      <c r="R23" s="91">
        <f t="shared" si="6"/>
        <v>0</v>
      </c>
      <c r="S23" s="91">
        <f t="shared" si="6"/>
        <v>0</v>
      </c>
      <c r="T23" s="91">
        <f t="shared" si="6"/>
        <v>0</v>
      </c>
      <c r="U23" s="91">
        <f t="shared" si="6"/>
        <v>0</v>
      </c>
      <c r="V23" s="91">
        <f t="shared" si="6"/>
        <v>0</v>
      </c>
      <c r="W23" s="91">
        <f t="shared" si="6"/>
        <v>0</v>
      </c>
      <c r="X23" s="91">
        <f t="shared" si="6"/>
        <v>0</v>
      </c>
      <c r="Y23" s="91">
        <f t="shared" si="6"/>
        <v>0</v>
      </c>
      <c r="Z23" s="91">
        <f t="shared" si="6"/>
        <v>0</v>
      </c>
      <c r="AA23" s="91">
        <f t="shared" si="6"/>
        <v>0</v>
      </c>
      <c r="AB23" s="91">
        <f t="shared" si="6"/>
        <v>0</v>
      </c>
      <c r="AC23" s="91">
        <f t="shared" si="6"/>
        <v>0</v>
      </c>
      <c r="AD23" s="91">
        <f t="shared" si="6"/>
        <v>0</v>
      </c>
      <c r="AE23" s="91">
        <f t="shared" si="6"/>
        <v>0</v>
      </c>
      <c r="AF23" s="91">
        <f t="shared" si="6"/>
        <v>0</v>
      </c>
      <c r="AG23" s="91">
        <f t="shared" si="6"/>
        <v>0</v>
      </c>
      <c r="AH23" s="91">
        <f t="shared" si="6"/>
        <v>0</v>
      </c>
      <c r="AI23" s="91">
        <f t="shared" si="6"/>
        <v>0</v>
      </c>
      <c r="AJ23" s="91">
        <f t="shared" si="6"/>
        <v>0</v>
      </c>
      <c r="AK23" s="91">
        <f t="shared" si="6"/>
        <v>0</v>
      </c>
      <c r="AL23" s="91">
        <f t="shared" si="6"/>
        <v>0</v>
      </c>
      <c r="AM23" s="91">
        <f t="shared" si="6"/>
        <v>0</v>
      </c>
      <c r="AN23" s="91">
        <f t="shared" si="6"/>
        <v>0</v>
      </c>
      <c r="AO23" s="91">
        <f t="shared" si="6"/>
        <v>0</v>
      </c>
      <c r="AP23" s="91">
        <f t="shared" si="6"/>
        <v>0</v>
      </c>
      <c r="AQ23" s="91">
        <f t="shared" si="6"/>
        <v>0</v>
      </c>
      <c r="AR23" s="91">
        <f t="shared" si="6"/>
        <v>0</v>
      </c>
      <c r="AS23" s="91">
        <f t="shared" si="6"/>
        <v>0</v>
      </c>
      <c r="AT23" s="91">
        <f t="shared" si="6"/>
        <v>0</v>
      </c>
      <c r="AU23" s="91">
        <f t="shared" si="6"/>
        <v>0</v>
      </c>
      <c r="AV23" s="91">
        <f t="shared" si="6"/>
        <v>0</v>
      </c>
      <c r="AW23" s="91">
        <f t="shared" si="6"/>
        <v>0</v>
      </c>
      <c r="AX23" s="91">
        <f t="shared" si="6"/>
        <v>0</v>
      </c>
      <c r="AY23" s="91">
        <f t="shared" si="6"/>
        <v>0</v>
      </c>
      <c r="AZ23" s="91">
        <f t="shared" si="6"/>
        <v>0</v>
      </c>
      <c r="BA23" s="91">
        <f t="shared" si="6"/>
        <v>0</v>
      </c>
      <c r="BB23" s="91">
        <f t="shared" si="6"/>
        <v>0</v>
      </c>
      <c r="BC23" s="91">
        <f t="shared" si="6"/>
        <v>0</v>
      </c>
      <c r="BD23" s="91">
        <f t="shared" si="6"/>
        <v>0</v>
      </c>
      <c r="BE23" s="91">
        <f t="shared" si="6"/>
        <v>0</v>
      </c>
      <c r="BF23" s="91">
        <f t="shared" si="6"/>
        <v>0</v>
      </c>
      <c r="BG23" s="91">
        <f t="shared" si="6"/>
        <v>0</v>
      </c>
      <c r="BH23" s="91">
        <f t="shared" si="6"/>
        <v>0</v>
      </c>
      <c r="BI23" s="91">
        <f t="shared" si="6"/>
        <v>0</v>
      </c>
      <c r="BJ23" s="91">
        <f t="shared" si="6"/>
        <v>0</v>
      </c>
      <c r="BK23" s="91">
        <f t="shared" si="6"/>
        <v>0</v>
      </c>
      <c r="BL23" s="91">
        <f t="shared" si="6"/>
        <v>0</v>
      </c>
      <c r="BM23" s="91">
        <f t="shared" si="6"/>
        <v>0</v>
      </c>
      <c r="BN23" s="91">
        <f t="shared" si="6"/>
        <v>0</v>
      </c>
      <c r="BO23" s="91">
        <f t="shared" si="6"/>
        <v>0</v>
      </c>
      <c r="BP23" s="91">
        <f t="shared" si="6"/>
        <v>0</v>
      </c>
      <c r="BQ23" s="91">
        <f t="shared" si="6"/>
        <v>0</v>
      </c>
      <c r="BR23" s="91">
        <f t="shared" si="6"/>
        <v>0</v>
      </c>
      <c r="BS23" s="91">
        <f t="shared" ref="BS23:ED23" si="7">SUM(BS24:BS29)</f>
        <v>0</v>
      </c>
      <c r="BT23" s="91">
        <f t="shared" si="7"/>
        <v>0</v>
      </c>
      <c r="BU23" s="91">
        <f t="shared" si="7"/>
        <v>0</v>
      </c>
      <c r="BV23" s="91">
        <f t="shared" si="7"/>
        <v>0</v>
      </c>
      <c r="BW23" s="91">
        <f t="shared" si="7"/>
        <v>0</v>
      </c>
      <c r="BX23" s="91">
        <f t="shared" si="7"/>
        <v>0</v>
      </c>
      <c r="BY23" s="91">
        <f t="shared" si="7"/>
        <v>0</v>
      </c>
      <c r="BZ23" s="91">
        <f t="shared" si="7"/>
        <v>0</v>
      </c>
      <c r="CA23" s="91">
        <f t="shared" si="7"/>
        <v>0</v>
      </c>
      <c r="CB23" s="91">
        <f t="shared" si="7"/>
        <v>0</v>
      </c>
      <c r="CC23" s="91">
        <f t="shared" si="7"/>
        <v>0</v>
      </c>
      <c r="CD23" s="91">
        <f t="shared" si="7"/>
        <v>0</v>
      </c>
      <c r="CE23" s="91">
        <f t="shared" si="7"/>
        <v>0</v>
      </c>
      <c r="CF23" s="91">
        <f t="shared" si="7"/>
        <v>0</v>
      </c>
      <c r="CG23" s="91">
        <f t="shared" si="7"/>
        <v>0</v>
      </c>
      <c r="CH23" s="91">
        <f t="shared" si="7"/>
        <v>0</v>
      </c>
      <c r="CI23" s="91">
        <f t="shared" si="7"/>
        <v>0</v>
      </c>
      <c r="CJ23" s="91">
        <f t="shared" si="7"/>
        <v>0</v>
      </c>
      <c r="CK23" s="91">
        <f t="shared" si="7"/>
        <v>0</v>
      </c>
      <c r="CL23" s="91">
        <f t="shared" si="7"/>
        <v>0</v>
      </c>
      <c r="CM23" s="91">
        <f t="shared" si="7"/>
        <v>0</v>
      </c>
      <c r="CN23" s="91">
        <f t="shared" si="7"/>
        <v>0</v>
      </c>
      <c r="CO23" s="91">
        <f t="shared" si="7"/>
        <v>0</v>
      </c>
      <c r="CP23" s="91">
        <f t="shared" si="7"/>
        <v>0</v>
      </c>
      <c r="CQ23" s="91">
        <f t="shared" si="7"/>
        <v>0</v>
      </c>
      <c r="CR23" s="91">
        <f t="shared" si="7"/>
        <v>0</v>
      </c>
      <c r="CS23" s="91">
        <f t="shared" si="7"/>
        <v>0</v>
      </c>
      <c r="CT23" s="91">
        <f t="shared" si="7"/>
        <v>0</v>
      </c>
      <c r="CU23" s="91">
        <f t="shared" si="7"/>
        <v>0</v>
      </c>
      <c r="CV23" s="91">
        <f t="shared" si="7"/>
        <v>0</v>
      </c>
      <c r="CW23" s="91">
        <f t="shared" si="7"/>
        <v>0</v>
      </c>
      <c r="CX23" s="91">
        <f t="shared" si="7"/>
        <v>0</v>
      </c>
      <c r="CY23" s="91">
        <f t="shared" si="7"/>
        <v>0</v>
      </c>
      <c r="CZ23" s="91">
        <f t="shared" si="7"/>
        <v>0</v>
      </c>
      <c r="DA23" s="91">
        <f t="shared" si="7"/>
        <v>0</v>
      </c>
      <c r="DB23" s="91">
        <f t="shared" si="7"/>
        <v>0</v>
      </c>
      <c r="DC23" s="91">
        <f t="shared" si="7"/>
        <v>0</v>
      </c>
      <c r="DD23" s="91">
        <f t="shared" si="7"/>
        <v>0</v>
      </c>
      <c r="DE23" s="91">
        <f t="shared" si="7"/>
        <v>0</v>
      </c>
      <c r="DF23" s="91">
        <f t="shared" si="7"/>
        <v>0</v>
      </c>
      <c r="DG23" s="91">
        <f t="shared" si="7"/>
        <v>0</v>
      </c>
      <c r="DH23" s="91">
        <f t="shared" si="7"/>
        <v>0</v>
      </c>
      <c r="DI23" s="91">
        <f t="shared" si="7"/>
        <v>0</v>
      </c>
      <c r="DJ23" s="91">
        <f t="shared" si="7"/>
        <v>0</v>
      </c>
      <c r="DK23" s="91">
        <f t="shared" si="7"/>
        <v>0</v>
      </c>
      <c r="DL23" s="91">
        <f t="shared" si="7"/>
        <v>0</v>
      </c>
      <c r="DM23" s="91">
        <f t="shared" si="7"/>
        <v>0</v>
      </c>
      <c r="DN23" s="91">
        <f t="shared" si="7"/>
        <v>0</v>
      </c>
      <c r="DO23" s="91">
        <f t="shared" si="7"/>
        <v>0</v>
      </c>
      <c r="DP23" s="91">
        <f t="shared" si="7"/>
        <v>0</v>
      </c>
      <c r="DQ23" s="91">
        <f t="shared" si="7"/>
        <v>0</v>
      </c>
      <c r="DR23" s="91">
        <f t="shared" si="7"/>
        <v>0</v>
      </c>
      <c r="DS23" s="91">
        <f t="shared" si="7"/>
        <v>0</v>
      </c>
      <c r="DT23" s="91">
        <f t="shared" si="7"/>
        <v>0</v>
      </c>
      <c r="DU23" s="91">
        <f t="shared" si="7"/>
        <v>0</v>
      </c>
      <c r="DV23" s="91">
        <f t="shared" si="7"/>
        <v>0</v>
      </c>
      <c r="DW23" s="91">
        <f t="shared" si="7"/>
        <v>0</v>
      </c>
      <c r="DX23" s="91">
        <f t="shared" si="7"/>
        <v>0</v>
      </c>
      <c r="DY23" s="91">
        <f t="shared" si="7"/>
        <v>0</v>
      </c>
      <c r="DZ23" s="91">
        <f t="shared" si="7"/>
        <v>0</v>
      </c>
      <c r="EA23" s="91">
        <f t="shared" si="7"/>
        <v>0</v>
      </c>
      <c r="EB23" s="91">
        <f t="shared" si="7"/>
        <v>0</v>
      </c>
      <c r="EC23" s="91">
        <f t="shared" si="7"/>
        <v>0</v>
      </c>
      <c r="ED23" s="91">
        <f t="shared" si="7"/>
        <v>0</v>
      </c>
      <c r="EE23" s="91">
        <f t="shared" ref="EE23:GP23" si="8">SUM(EE24:EE29)</f>
        <v>0</v>
      </c>
      <c r="EF23" s="91">
        <f t="shared" si="8"/>
        <v>0</v>
      </c>
      <c r="EG23" s="91">
        <f t="shared" si="8"/>
        <v>0</v>
      </c>
      <c r="EH23" s="91">
        <f t="shared" si="8"/>
        <v>0</v>
      </c>
      <c r="EI23" s="91">
        <f t="shared" si="8"/>
        <v>0</v>
      </c>
      <c r="EJ23" s="91">
        <f t="shared" si="8"/>
        <v>0</v>
      </c>
      <c r="EK23" s="91">
        <f t="shared" si="8"/>
        <v>0</v>
      </c>
      <c r="EL23" s="91">
        <f t="shared" si="8"/>
        <v>0</v>
      </c>
      <c r="EM23" s="91">
        <f t="shared" si="8"/>
        <v>0</v>
      </c>
      <c r="EN23" s="91">
        <f t="shared" si="8"/>
        <v>0</v>
      </c>
      <c r="EO23" s="91">
        <f t="shared" si="8"/>
        <v>0</v>
      </c>
      <c r="EP23" s="91">
        <f t="shared" si="8"/>
        <v>0</v>
      </c>
      <c r="EQ23" s="91">
        <f t="shared" si="8"/>
        <v>0</v>
      </c>
      <c r="ER23" s="91">
        <f t="shared" si="8"/>
        <v>0</v>
      </c>
      <c r="ES23" s="91">
        <f t="shared" si="8"/>
        <v>0</v>
      </c>
      <c r="ET23" s="91">
        <f t="shared" si="8"/>
        <v>0</v>
      </c>
      <c r="EU23" s="91">
        <f t="shared" si="8"/>
        <v>0</v>
      </c>
      <c r="EV23" s="91">
        <f t="shared" si="8"/>
        <v>0</v>
      </c>
      <c r="EW23" s="91">
        <f t="shared" si="8"/>
        <v>0</v>
      </c>
      <c r="EX23" s="91">
        <f t="shared" si="8"/>
        <v>0</v>
      </c>
      <c r="EY23" s="91">
        <f t="shared" si="8"/>
        <v>0</v>
      </c>
      <c r="EZ23" s="91">
        <f t="shared" si="8"/>
        <v>0</v>
      </c>
      <c r="FA23" s="91">
        <f t="shared" si="8"/>
        <v>0</v>
      </c>
      <c r="FB23" s="91">
        <f t="shared" si="8"/>
        <v>0</v>
      </c>
      <c r="FC23" s="91">
        <f t="shared" si="8"/>
        <v>0</v>
      </c>
      <c r="FD23" s="91">
        <f t="shared" si="8"/>
        <v>0</v>
      </c>
      <c r="FE23" s="91">
        <f t="shared" si="8"/>
        <v>0</v>
      </c>
      <c r="FF23" s="91">
        <f t="shared" si="8"/>
        <v>0</v>
      </c>
      <c r="FG23" s="91">
        <f t="shared" si="8"/>
        <v>0</v>
      </c>
      <c r="FH23" s="91">
        <f t="shared" si="8"/>
        <v>0</v>
      </c>
      <c r="FI23" s="91">
        <f t="shared" si="8"/>
        <v>0</v>
      </c>
      <c r="FJ23" s="91">
        <f t="shared" si="8"/>
        <v>0</v>
      </c>
      <c r="FK23" s="91">
        <f t="shared" si="8"/>
        <v>0</v>
      </c>
      <c r="FL23" s="91">
        <f t="shared" si="8"/>
        <v>0</v>
      </c>
      <c r="FM23" s="91">
        <f t="shared" si="8"/>
        <v>0</v>
      </c>
      <c r="FN23" s="91">
        <f t="shared" si="8"/>
        <v>0</v>
      </c>
      <c r="FO23" s="91">
        <f t="shared" si="8"/>
        <v>0</v>
      </c>
      <c r="FP23" s="91">
        <f t="shared" si="8"/>
        <v>0</v>
      </c>
      <c r="FQ23" s="91">
        <f t="shared" si="8"/>
        <v>0</v>
      </c>
      <c r="FR23" s="91">
        <f t="shared" si="8"/>
        <v>0</v>
      </c>
      <c r="FS23" s="91">
        <f t="shared" si="8"/>
        <v>0</v>
      </c>
      <c r="FT23" s="91">
        <f t="shared" si="8"/>
        <v>0</v>
      </c>
      <c r="FU23" s="91">
        <f t="shared" si="8"/>
        <v>0</v>
      </c>
      <c r="FV23" s="91">
        <f t="shared" si="8"/>
        <v>0</v>
      </c>
      <c r="FW23" s="91">
        <f t="shared" si="8"/>
        <v>0</v>
      </c>
      <c r="FX23" s="91">
        <f t="shared" si="8"/>
        <v>0</v>
      </c>
      <c r="FY23" s="91">
        <f t="shared" si="8"/>
        <v>0</v>
      </c>
      <c r="FZ23" s="91">
        <f t="shared" si="8"/>
        <v>0</v>
      </c>
      <c r="GA23" s="91">
        <f t="shared" si="8"/>
        <v>0</v>
      </c>
      <c r="GB23" s="91">
        <f t="shared" si="8"/>
        <v>0</v>
      </c>
      <c r="GC23" s="91">
        <f t="shared" si="8"/>
        <v>0</v>
      </c>
      <c r="GD23" s="91">
        <f t="shared" si="8"/>
        <v>0</v>
      </c>
      <c r="GE23" s="91">
        <f t="shared" si="8"/>
        <v>0</v>
      </c>
      <c r="GF23" s="91">
        <f t="shared" si="8"/>
        <v>0</v>
      </c>
      <c r="GG23" s="91">
        <f t="shared" si="8"/>
        <v>0</v>
      </c>
      <c r="GH23" s="91">
        <f t="shared" si="8"/>
        <v>0</v>
      </c>
      <c r="GI23" s="91">
        <f t="shared" si="8"/>
        <v>0</v>
      </c>
      <c r="GJ23" s="91">
        <f t="shared" si="8"/>
        <v>0</v>
      </c>
      <c r="GK23" s="91">
        <f t="shared" si="8"/>
        <v>0</v>
      </c>
      <c r="GL23" s="91">
        <f t="shared" si="8"/>
        <v>0</v>
      </c>
      <c r="GM23" s="91">
        <f t="shared" si="8"/>
        <v>0</v>
      </c>
      <c r="GN23" s="91">
        <f t="shared" si="8"/>
        <v>0</v>
      </c>
      <c r="GO23" s="91">
        <f t="shared" si="8"/>
        <v>0</v>
      </c>
      <c r="GP23" s="91">
        <f t="shared" si="8"/>
        <v>0</v>
      </c>
      <c r="GQ23" s="91">
        <f t="shared" ref="GQ23:IV23" si="9">SUM(GQ24:GQ29)</f>
        <v>0</v>
      </c>
      <c r="GR23" s="91">
        <f t="shared" si="9"/>
        <v>0</v>
      </c>
      <c r="GS23" s="91">
        <f t="shared" si="9"/>
        <v>0</v>
      </c>
      <c r="GT23" s="91">
        <f t="shared" si="9"/>
        <v>0</v>
      </c>
      <c r="GU23" s="91">
        <f t="shared" si="9"/>
        <v>0</v>
      </c>
      <c r="GV23" s="91">
        <f t="shared" si="9"/>
        <v>0</v>
      </c>
      <c r="GW23" s="91">
        <f t="shared" si="9"/>
        <v>0</v>
      </c>
      <c r="GX23" s="91">
        <f t="shared" si="9"/>
        <v>0</v>
      </c>
      <c r="GY23" s="91">
        <f t="shared" si="9"/>
        <v>0</v>
      </c>
      <c r="GZ23" s="91">
        <f t="shared" si="9"/>
        <v>0</v>
      </c>
      <c r="HA23" s="91">
        <f t="shared" si="9"/>
        <v>0</v>
      </c>
      <c r="HB23" s="91">
        <f t="shared" si="9"/>
        <v>0</v>
      </c>
      <c r="HC23" s="91">
        <f t="shared" si="9"/>
        <v>0</v>
      </c>
      <c r="HD23" s="91">
        <f t="shared" si="9"/>
        <v>0</v>
      </c>
      <c r="HE23" s="91">
        <f t="shared" si="9"/>
        <v>0</v>
      </c>
      <c r="HF23" s="91">
        <f t="shared" si="9"/>
        <v>0</v>
      </c>
      <c r="HG23" s="91">
        <f t="shared" si="9"/>
        <v>0</v>
      </c>
      <c r="HH23" s="91">
        <f t="shared" si="9"/>
        <v>0</v>
      </c>
      <c r="HI23" s="91">
        <f t="shared" si="9"/>
        <v>0</v>
      </c>
      <c r="HJ23" s="91">
        <f t="shared" si="9"/>
        <v>0</v>
      </c>
      <c r="HK23" s="91">
        <f t="shared" si="9"/>
        <v>0</v>
      </c>
      <c r="HL23" s="91">
        <f t="shared" si="9"/>
        <v>0</v>
      </c>
      <c r="HM23" s="91">
        <f t="shared" si="9"/>
        <v>0</v>
      </c>
      <c r="HN23" s="91">
        <f t="shared" si="9"/>
        <v>0</v>
      </c>
      <c r="HO23" s="91">
        <f t="shared" si="9"/>
        <v>0</v>
      </c>
      <c r="HP23" s="91">
        <f t="shared" si="9"/>
        <v>0</v>
      </c>
      <c r="HQ23" s="91">
        <f t="shared" si="9"/>
        <v>0</v>
      </c>
      <c r="HR23" s="91">
        <f t="shared" si="9"/>
        <v>0</v>
      </c>
      <c r="HS23" s="91">
        <f t="shared" si="9"/>
        <v>0</v>
      </c>
      <c r="HT23" s="91">
        <f t="shared" si="9"/>
        <v>0</v>
      </c>
      <c r="HU23" s="91">
        <f t="shared" si="9"/>
        <v>0</v>
      </c>
      <c r="HV23" s="91">
        <f t="shared" si="9"/>
        <v>0</v>
      </c>
      <c r="HW23" s="91">
        <f t="shared" si="9"/>
        <v>0</v>
      </c>
      <c r="HX23" s="91">
        <f t="shared" si="9"/>
        <v>0</v>
      </c>
      <c r="HY23" s="91">
        <f t="shared" si="9"/>
        <v>0</v>
      </c>
      <c r="HZ23" s="91">
        <f t="shared" si="9"/>
        <v>0</v>
      </c>
      <c r="IA23" s="91">
        <f t="shared" si="9"/>
        <v>0</v>
      </c>
      <c r="IB23" s="91">
        <f t="shared" si="9"/>
        <v>0</v>
      </c>
      <c r="IC23" s="91">
        <f t="shared" si="9"/>
        <v>0</v>
      </c>
      <c r="ID23" s="91">
        <f t="shared" si="9"/>
        <v>0</v>
      </c>
      <c r="IE23" s="91">
        <f t="shared" si="9"/>
        <v>0</v>
      </c>
      <c r="IF23" s="91">
        <f t="shared" si="9"/>
        <v>0</v>
      </c>
      <c r="IG23" s="91">
        <f t="shared" si="9"/>
        <v>0</v>
      </c>
      <c r="IH23" s="91">
        <f t="shared" si="9"/>
        <v>0</v>
      </c>
      <c r="II23" s="91">
        <f t="shared" si="9"/>
        <v>0</v>
      </c>
      <c r="IJ23" s="91">
        <f t="shared" si="9"/>
        <v>0</v>
      </c>
      <c r="IK23" s="91">
        <f t="shared" si="9"/>
        <v>0</v>
      </c>
      <c r="IL23" s="91">
        <f t="shared" si="9"/>
        <v>0</v>
      </c>
      <c r="IM23" s="91">
        <f t="shared" si="9"/>
        <v>0</v>
      </c>
      <c r="IN23" s="91">
        <f t="shared" si="9"/>
        <v>0</v>
      </c>
      <c r="IO23" s="91">
        <f t="shared" si="9"/>
        <v>0</v>
      </c>
      <c r="IP23" s="91">
        <f t="shared" si="9"/>
        <v>0</v>
      </c>
      <c r="IQ23" s="91">
        <f t="shared" si="9"/>
        <v>0</v>
      </c>
      <c r="IR23" s="91">
        <f t="shared" si="9"/>
        <v>0</v>
      </c>
      <c r="IS23" s="91">
        <f t="shared" si="9"/>
        <v>0</v>
      </c>
      <c r="IT23" s="91">
        <f t="shared" si="9"/>
        <v>0</v>
      </c>
      <c r="IU23" s="91">
        <f t="shared" si="9"/>
        <v>0</v>
      </c>
      <c r="IV23" s="91">
        <f t="shared" si="9"/>
        <v>0</v>
      </c>
    </row>
    <row r="24" spans="1:256" x14ac:dyDescent="0.25">
      <c r="A24" s="20"/>
      <c r="B24" s="8" t="s">
        <v>582</v>
      </c>
      <c r="C24" s="228">
        <f>'Table 2B - Reinsurance'!C36</f>
        <v>0</v>
      </c>
      <c r="D24" s="522">
        <v>0</v>
      </c>
      <c r="E24" s="228">
        <f t="shared" si="5"/>
        <v>0</v>
      </c>
    </row>
    <row r="25" spans="1:256" x14ac:dyDescent="0.25">
      <c r="A25" s="20"/>
      <c r="B25" s="8" t="s">
        <v>0</v>
      </c>
      <c r="C25" s="228">
        <f>'Table 2B - Reinsurance'!C37</f>
        <v>0</v>
      </c>
      <c r="D25" s="522">
        <v>1.6E-2</v>
      </c>
      <c r="E25" s="228">
        <f t="shared" si="5"/>
        <v>0</v>
      </c>
    </row>
    <row r="26" spans="1:256" x14ac:dyDescent="0.25">
      <c r="A26" s="20"/>
      <c r="B26" s="8" t="s">
        <v>1</v>
      </c>
      <c r="C26" s="228">
        <f>'Table 2B - Reinsurance'!C38</f>
        <v>0</v>
      </c>
      <c r="D26" s="522">
        <v>0.04</v>
      </c>
      <c r="E26" s="228">
        <f t="shared" si="5"/>
        <v>0</v>
      </c>
    </row>
    <row r="27" spans="1:256" x14ac:dyDescent="0.25">
      <c r="A27" s="20"/>
      <c r="B27" s="9" t="s">
        <v>2</v>
      </c>
      <c r="C27" s="228">
        <f>'Table 2B - Reinsurance'!C39</f>
        <v>0</v>
      </c>
      <c r="D27" s="522">
        <v>0.08</v>
      </c>
      <c r="E27" s="228">
        <f t="shared" si="5"/>
        <v>0</v>
      </c>
    </row>
    <row r="28" spans="1:256" x14ac:dyDescent="0.25">
      <c r="A28" s="20"/>
      <c r="B28" s="9" t="s">
        <v>702</v>
      </c>
      <c r="C28" s="228">
        <f>'Table 2B - Reinsurance'!C40</f>
        <v>0</v>
      </c>
      <c r="D28" s="522">
        <v>0.12</v>
      </c>
      <c r="E28" s="228">
        <f t="shared" si="5"/>
        <v>0</v>
      </c>
    </row>
    <row r="29" spans="1:256" x14ac:dyDescent="0.25">
      <c r="A29" s="20"/>
      <c r="B29" s="8" t="s">
        <v>703</v>
      </c>
      <c r="C29" s="228">
        <f>'Table 2B - Reinsurance'!C41</f>
        <v>0</v>
      </c>
      <c r="D29" s="522">
        <v>0.16</v>
      </c>
      <c r="E29" s="228">
        <f t="shared" si="5"/>
        <v>0</v>
      </c>
    </row>
    <row r="30" spans="1:256" x14ac:dyDescent="0.25">
      <c r="A30" s="20">
        <v>5</v>
      </c>
      <c r="B30" s="688" t="s">
        <v>768</v>
      </c>
      <c r="C30" s="834">
        <f>SUM(C31:C36)</f>
        <v>0</v>
      </c>
      <c r="D30" s="834"/>
      <c r="E30" s="834">
        <f>SUM(E31:E36)</f>
        <v>0</v>
      </c>
      <c r="J30" s="91">
        <f t="shared" ref="J30:BR30" si="10">SUM(J31:J36)</f>
        <v>0</v>
      </c>
      <c r="K30" s="91">
        <f t="shared" si="10"/>
        <v>0</v>
      </c>
      <c r="L30" s="91">
        <f t="shared" si="10"/>
        <v>0</v>
      </c>
      <c r="M30" s="91">
        <f t="shared" si="10"/>
        <v>0</v>
      </c>
      <c r="N30" s="91">
        <f t="shared" si="10"/>
        <v>0</v>
      </c>
      <c r="O30" s="91">
        <f t="shared" si="10"/>
        <v>0</v>
      </c>
      <c r="P30" s="91">
        <f t="shared" si="10"/>
        <v>0</v>
      </c>
      <c r="Q30" s="91">
        <f t="shared" si="10"/>
        <v>0</v>
      </c>
      <c r="R30" s="91">
        <f t="shared" si="10"/>
        <v>0</v>
      </c>
      <c r="S30" s="91">
        <f t="shared" si="10"/>
        <v>0</v>
      </c>
      <c r="T30" s="91">
        <f t="shared" si="10"/>
        <v>0</v>
      </c>
      <c r="U30" s="91">
        <f t="shared" si="10"/>
        <v>0</v>
      </c>
      <c r="V30" s="91">
        <f t="shared" si="10"/>
        <v>0</v>
      </c>
      <c r="W30" s="91">
        <f t="shared" si="10"/>
        <v>0</v>
      </c>
      <c r="X30" s="91">
        <f t="shared" si="10"/>
        <v>0</v>
      </c>
      <c r="Y30" s="91">
        <f t="shared" si="10"/>
        <v>0</v>
      </c>
      <c r="Z30" s="91">
        <f t="shared" si="10"/>
        <v>0</v>
      </c>
      <c r="AA30" s="91">
        <f t="shared" si="10"/>
        <v>0</v>
      </c>
      <c r="AB30" s="91">
        <f t="shared" si="10"/>
        <v>0</v>
      </c>
      <c r="AC30" s="91">
        <f t="shared" si="10"/>
        <v>0</v>
      </c>
      <c r="AD30" s="91">
        <f t="shared" si="10"/>
        <v>0</v>
      </c>
      <c r="AE30" s="91">
        <f t="shared" si="10"/>
        <v>0</v>
      </c>
      <c r="AF30" s="91">
        <f t="shared" si="10"/>
        <v>0</v>
      </c>
      <c r="AG30" s="91">
        <f t="shared" si="10"/>
        <v>0</v>
      </c>
      <c r="AH30" s="91">
        <f t="shared" si="10"/>
        <v>0</v>
      </c>
      <c r="AI30" s="91">
        <f t="shared" si="10"/>
        <v>0</v>
      </c>
      <c r="AJ30" s="91">
        <f t="shared" si="10"/>
        <v>0</v>
      </c>
      <c r="AK30" s="91">
        <f t="shared" si="10"/>
        <v>0</v>
      </c>
      <c r="AL30" s="91">
        <f t="shared" si="10"/>
        <v>0</v>
      </c>
      <c r="AM30" s="91">
        <f t="shared" si="10"/>
        <v>0</v>
      </c>
      <c r="AN30" s="91">
        <f t="shared" si="10"/>
        <v>0</v>
      </c>
      <c r="AO30" s="91">
        <f t="shared" si="10"/>
        <v>0</v>
      </c>
      <c r="AP30" s="91">
        <f t="shared" si="10"/>
        <v>0</v>
      </c>
      <c r="AQ30" s="91">
        <f t="shared" si="10"/>
        <v>0</v>
      </c>
      <c r="AR30" s="91">
        <f t="shared" si="10"/>
        <v>0</v>
      </c>
      <c r="AS30" s="91">
        <f t="shared" si="10"/>
        <v>0</v>
      </c>
      <c r="AT30" s="91">
        <f t="shared" si="10"/>
        <v>0</v>
      </c>
      <c r="AU30" s="91">
        <f t="shared" si="10"/>
        <v>0</v>
      </c>
      <c r="AV30" s="91">
        <f t="shared" si="10"/>
        <v>0</v>
      </c>
      <c r="AW30" s="91">
        <f t="shared" si="10"/>
        <v>0</v>
      </c>
      <c r="AX30" s="91">
        <f t="shared" si="10"/>
        <v>0</v>
      </c>
      <c r="AY30" s="91">
        <f t="shared" si="10"/>
        <v>0</v>
      </c>
      <c r="AZ30" s="91">
        <f t="shared" si="10"/>
        <v>0</v>
      </c>
      <c r="BA30" s="91">
        <f t="shared" si="10"/>
        <v>0</v>
      </c>
      <c r="BB30" s="91">
        <f t="shared" si="10"/>
        <v>0</v>
      </c>
      <c r="BC30" s="91">
        <f t="shared" si="10"/>
        <v>0</v>
      </c>
      <c r="BD30" s="91">
        <f t="shared" si="10"/>
        <v>0</v>
      </c>
      <c r="BE30" s="91">
        <f t="shared" si="10"/>
        <v>0</v>
      </c>
      <c r="BF30" s="91">
        <f t="shared" si="10"/>
        <v>0</v>
      </c>
      <c r="BG30" s="91">
        <f t="shared" si="10"/>
        <v>0</v>
      </c>
      <c r="BH30" s="91">
        <f t="shared" si="10"/>
        <v>0</v>
      </c>
      <c r="BI30" s="91">
        <f t="shared" si="10"/>
        <v>0</v>
      </c>
      <c r="BJ30" s="91">
        <f t="shared" si="10"/>
        <v>0</v>
      </c>
      <c r="BK30" s="91">
        <f t="shared" si="10"/>
        <v>0</v>
      </c>
      <c r="BL30" s="91">
        <f t="shared" si="10"/>
        <v>0</v>
      </c>
      <c r="BM30" s="91">
        <f t="shared" si="10"/>
        <v>0</v>
      </c>
      <c r="BN30" s="91">
        <f t="shared" si="10"/>
        <v>0</v>
      </c>
      <c r="BO30" s="91">
        <f t="shared" si="10"/>
        <v>0</v>
      </c>
      <c r="BP30" s="91">
        <f t="shared" si="10"/>
        <v>0</v>
      </c>
      <c r="BQ30" s="91">
        <f t="shared" si="10"/>
        <v>0</v>
      </c>
      <c r="BR30" s="91">
        <f t="shared" si="10"/>
        <v>0</v>
      </c>
      <c r="BS30" s="91">
        <f t="shared" ref="BS30:ED30" si="11">SUM(BS31:BS36)</f>
        <v>0</v>
      </c>
      <c r="BT30" s="91">
        <f t="shared" si="11"/>
        <v>0</v>
      </c>
      <c r="BU30" s="91">
        <f t="shared" si="11"/>
        <v>0</v>
      </c>
      <c r="BV30" s="91">
        <f t="shared" si="11"/>
        <v>0</v>
      </c>
      <c r="BW30" s="91">
        <f t="shared" si="11"/>
        <v>0</v>
      </c>
      <c r="BX30" s="91">
        <f t="shared" si="11"/>
        <v>0</v>
      </c>
      <c r="BY30" s="91">
        <f t="shared" si="11"/>
        <v>0</v>
      </c>
      <c r="BZ30" s="91">
        <f t="shared" si="11"/>
        <v>0</v>
      </c>
      <c r="CA30" s="91">
        <f t="shared" si="11"/>
        <v>0</v>
      </c>
      <c r="CB30" s="91">
        <f t="shared" si="11"/>
        <v>0</v>
      </c>
      <c r="CC30" s="91">
        <f t="shared" si="11"/>
        <v>0</v>
      </c>
      <c r="CD30" s="91">
        <f t="shared" si="11"/>
        <v>0</v>
      </c>
      <c r="CE30" s="91">
        <f t="shared" si="11"/>
        <v>0</v>
      </c>
      <c r="CF30" s="91">
        <f t="shared" si="11"/>
        <v>0</v>
      </c>
      <c r="CG30" s="91">
        <f t="shared" si="11"/>
        <v>0</v>
      </c>
      <c r="CH30" s="91">
        <f t="shared" si="11"/>
        <v>0</v>
      </c>
      <c r="CI30" s="91">
        <f t="shared" si="11"/>
        <v>0</v>
      </c>
      <c r="CJ30" s="91">
        <f t="shared" si="11"/>
        <v>0</v>
      </c>
      <c r="CK30" s="91">
        <f t="shared" si="11"/>
        <v>0</v>
      </c>
      <c r="CL30" s="91">
        <f t="shared" si="11"/>
        <v>0</v>
      </c>
      <c r="CM30" s="91">
        <f t="shared" si="11"/>
        <v>0</v>
      </c>
      <c r="CN30" s="91">
        <f t="shared" si="11"/>
        <v>0</v>
      </c>
      <c r="CO30" s="91">
        <f t="shared" si="11"/>
        <v>0</v>
      </c>
      <c r="CP30" s="91">
        <f t="shared" si="11"/>
        <v>0</v>
      </c>
      <c r="CQ30" s="91">
        <f t="shared" si="11"/>
        <v>0</v>
      </c>
      <c r="CR30" s="91">
        <f t="shared" si="11"/>
        <v>0</v>
      </c>
      <c r="CS30" s="91">
        <f t="shared" si="11"/>
        <v>0</v>
      </c>
      <c r="CT30" s="91">
        <f t="shared" si="11"/>
        <v>0</v>
      </c>
      <c r="CU30" s="91">
        <f t="shared" si="11"/>
        <v>0</v>
      </c>
      <c r="CV30" s="91">
        <f t="shared" si="11"/>
        <v>0</v>
      </c>
      <c r="CW30" s="91">
        <f t="shared" si="11"/>
        <v>0</v>
      </c>
      <c r="CX30" s="91">
        <f t="shared" si="11"/>
        <v>0</v>
      </c>
      <c r="CY30" s="91">
        <f t="shared" si="11"/>
        <v>0</v>
      </c>
      <c r="CZ30" s="91">
        <f t="shared" si="11"/>
        <v>0</v>
      </c>
      <c r="DA30" s="91">
        <f t="shared" si="11"/>
        <v>0</v>
      </c>
      <c r="DB30" s="91">
        <f t="shared" si="11"/>
        <v>0</v>
      </c>
      <c r="DC30" s="91">
        <f t="shared" si="11"/>
        <v>0</v>
      </c>
      <c r="DD30" s="91">
        <f t="shared" si="11"/>
        <v>0</v>
      </c>
      <c r="DE30" s="91">
        <f t="shared" si="11"/>
        <v>0</v>
      </c>
      <c r="DF30" s="91">
        <f t="shared" si="11"/>
        <v>0</v>
      </c>
      <c r="DG30" s="91">
        <f t="shared" si="11"/>
        <v>0</v>
      </c>
      <c r="DH30" s="91">
        <f t="shared" si="11"/>
        <v>0</v>
      </c>
      <c r="DI30" s="91">
        <f t="shared" si="11"/>
        <v>0</v>
      </c>
      <c r="DJ30" s="91">
        <f t="shared" si="11"/>
        <v>0</v>
      </c>
      <c r="DK30" s="91">
        <f t="shared" si="11"/>
        <v>0</v>
      </c>
      <c r="DL30" s="91">
        <f t="shared" si="11"/>
        <v>0</v>
      </c>
      <c r="DM30" s="91">
        <f t="shared" si="11"/>
        <v>0</v>
      </c>
      <c r="DN30" s="91">
        <f t="shared" si="11"/>
        <v>0</v>
      </c>
      <c r="DO30" s="91">
        <f t="shared" si="11"/>
        <v>0</v>
      </c>
      <c r="DP30" s="91">
        <f t="shared" si="11"/>
        <v>0</v>
      </c>
      <c r="DQ30" s="91">
        <f t="shared" si="11"/>
        <v>0</v>
      </c>
      <c r="DR30" s="91">
        <f t="shared" si="11"/>
        <v>0</v>
      </c>
      <c r="DS30" s="91">
        <f t="shared" si="11"/>
        <v>0</v>
      </c>
      <c r="DT30" s="91">
        <f t="shared" si="11"/>
        <v>0</v>
      </c>
      <c r="DU30" s="91">
        <f t="shared" si="11"/>
        <v>0</v>
      </c>
      <c r="DV30" s="91">
        <f t="shared" si="11"/>
        <v>0</v>
      </c>
      <c r="DW30" s="91">
        <f t="shared" si="11"/>
        <v>0</v>
      </c>
      <c r="DX30" s="91">
        <f t="shared" si="11"/>
        <v>0</v>
      </c>
      <c r="DY30" s="91">
        <f t="shared" si="11"/>
        <v>0</v>
      </c>
      <c r="DZ30" s="91">
        <f t="shared" si="11"/>
        <v>0</v>
      </c>
      <c r="EA30" s="91">
        <f t="shared" si="11"/>
        <v>0</v>
      </c>
      <c r="EB30" s="91">
        <f t="shared" si="11"/>
        <v>0</v>
      </c>
      <c r="EC30" s="91">
        <f t="shared" si="11"/>
        <v>0</v>
      </c>
      <c r="ED30" s="91">
        <f t="shared" si="11"/>
        <v>0</v>
      </c>
      <c r="EE30" s="91">
        <f t="shared" ref="EE30:GP30" si="12">SUM(EE31:EE36)</f>
        <v>0</v>
      </c>
      <c r="EF30" s="91">
        <f t="shared" si="12"/>
        <v>0</v>
      </c>
      <c r="EG30" s="91">
        <f t="shared" si="12"/>
        <v>0</v>
      </c>
      <c r="EH30" s="91">
        <f t="shared" si="12"/>
        <v>0</v>
      </c>
      <c r="EI30" s="91">
        <f t="shared" si="12"/>
        <v>0</v>
      </c>
      <c r="EJ30" s="91">
        <f t="shared" si="12"/>
        <v>0</v>
      </c>
      <c r="EK30" s="91">
        <f t="shared" si="12"/>
        <v>0</v>
      </c>
      <c r="EL30" s="91">
        <f t="shared" si="12"/>
        <v>0</v>
      </c>
      <c r="EM30" s="91">
        <f t="shared" si="12"/>
        <v>0</v>
      </c>
      <c r="EN30" s="91">
        <f t="shared" si="12"/>
        <v>0</v>
      </c>
      <c r="EO30" s="91">
        <f t="shared" si="12"/>
        <v>0</v>
      </c>
      <c r="EP30" s="91">
        <f t="shared" si="12"/>
        <v>0</v>
      </c>
      <c r="EQ30" s="91">
        <f t="shared" si="12"/>
        <v>0</v>
      </c>
      <c r="ER30" s="91">
        <f t="shared" si="12"/>
        <v>0</v>
      </c>
      <c r="ES30" s="91">
        <f t="shared" si="12"/>
        <v>0</v>
      </c>
      <c r="ET30" s="91">
        <f t="shared" si="12"/>
        <v>0</v>
      </c>
      <c r="EU30" s="91">
        <f t="shared" si="12"/>
        <v>0</v>
      </c>
      <c r="EV30" s="91">
        <f t="shared" si="12"/>
        <v>0</v>
      </c>
      <c r="EW30" s="91">
        <f t="shared" si="12"/>
        <v>0</v>
      </c>
      <c r="EX30" s="91">
        <f t="shared" si="12"/>
        <v>0</v>
      </c>
      <c r="EY30" s="91">
        <f t="shared" si="12"/>
        <v>0</v>
      </c>
      <c r="EZ30" s="91">
        <f t="shared" si="12"/>
        <v>0</v>
      </c>
      <c r="FA30" s="91">
        <f t="shared" si="12"/>
        <v>0</v>
      </c>
      <c r="FB30" s="91">
        <f t="shared" si="12"/>
        <v>0</v>
      </c>
      <c r="FC30" s="91">
        <f t="shared" si="12"/>
        <v>0</v>
      </c>
      <c r="FD30" s="91">
        <f t="shared" si="12"/>
        <v>0</v>
      </c>
      <c r="FE30" s="91">
        <f t="shared" si="12"/>
        <v>0</v>
      </c>
      <c r="FF30" s="91">
        <f t="shared" si="12"/>
        <v>0</v>
      </c>
      <c r="FG30" s="91">
        <f t="shared" si="12"/>
        <v>0</v>
      </c>
      <c r="FH30" s="91">
        <f t="shared" si="12"/>
        <v>0</v>
      </c>
      <c r="FI30" s="91">
        <f t="shared" si="12"/>
        <v>0</v>
      </c>
      <c r="FJ30" s="91">
        <f t="shared" si="12"/>
        <v>0</v>
      </c>
      <c r="FK30" s="91">
        <f t="shared" si="12"/>
        <v>0</v>
      </c>
      <c r="FL30" s="91">
        <f t="shared" si="12"/>
        <v>0</v>
      </c>
      <c r="FM30" s="91">
        <f t="shared" si="12"/>
        <v>0</v>
      </c>
      <c r="FN30" s="91">
        <f t="shared" si="12"/>
        <v>0</v>
      </c>
      <c r="FO30" s="91">
        <f t="shared" si="12"/>
        <v>0</v>
      </c>
      <c r="FP30" s="91">
        <f t="shared" si="12"/>
        <v>0</v>
      </c>
      <c r="FQ30" s="91">
        <f t="shared" si="12"/>
        <v>0</v>
      </c>
      <c r="FR30" s="91">
        <f t="shared" si="12"/>
        <v>0</v>
      </c>
      <c r="FS30" s="91">
        <f t="shared" si="12"/>
        <v>0</v>
      </c>
      <c r="FT30" s="91">
        <f t="shared" si="12"/>
        <v>0</v>
      </c>
      <c r="FU30" s="91">
        <f t="shared" si="12"/>
        <v>0</v>
      </c>
      <c r="FV30" s="91">
        <f t="shared" si="12"/>
        <v>0</v>
      </c>
      <c r="FW30" s="91">
        <f t="shared" si="12"/>
        <v>0</v>
      </c>
      <c r="FX30" s="91">
        <f t="shared" si="12"/>
        <v>0</v>
      </c>
      <c r="FY30" s="91">
        <f t="shared" si="12"/>
        <v>0</v>
      </c>
      <c r="FZ30" s="91">
        <f t="shared" si="12"/>
        <v>0</v>
      </c>
      <c r="GA30" s="91">
        <f t="shared" si="12"/>
        <v>0</v>
      </c>
      <c r="GB30" s="91">
        <f t="shared" si="12"/>
        <v>0</v>
      </c>
      <c r="GC30" s="91">
        <f t="shared" si="12"/>
        <v>0</v>
      </c>
      <c r="GD30" s="91">
        <f t="shared" si="12"/>
        <v>0</v>
      </c>
      <c r="GE30" s="91">
        <f t="shared" si="12"/>
        <v>0</v>
      </c>
      <c r="GF30" s="91">
        <f t="shared" si="12"/>
        <v>0</v>
      </c>
      <c r="GG30" s="91">
        <f t="shared" si="12"/>
        <v>0</v>
      </c>
      <c r="GH30" s="91">
        <f t="shared" si="12"/>
        <v>0</v>
      </c>
      <c r="GI30" s="91">
        <f t="shared" si="12"/>
        <v>0</v>
      </c>
      <c r="GJ30" s="91">
        <f t="shared" si="12"/>
        <v>0</v>
      </c>
      <c r="GK30" s="91">
        <f t="shared" si="12"/>
        <v>0</v>
      </c>
      <c r="GL30" s="91">
        <f t="shared" si="12"/>
        <v>0</v>
      </c>
      <c r="GM30" s="91">
        <f t="shared" si="12"/>
        <v>0</v>
      </c>
      <c r="GN30" s="91">
        <f t="shared" si="12"/>
        <v>0</v>
      </c>
      <c r="GO30" s="91">
        <f t="shared" si="12"/>
        <v>0</v>
      </c>
      <c r="GP30" s="91">
        <f t="shared" si="12"/>
        <v>0</v>
      </c>
      <c r="GQ30" s="91">
        <f t="shared" ref="GQ30:IV30" si="13">SUM(GQ31:GQ36)</f>
        <v>0</v>
      </c>
      <c r="GR30" s="91">
        <f t="shared" si="13"/>
        <v>0</v>
      </c>
      <c r="GS30" s="91">
        <f t="shared" si="13"/>
        <v>0</v>
      </c>
      <c r="GT30" s="91">
        <f t="shared" si="13"/>
        <v>0</v>
      </c>
      <c r="GU30" s="91">
        <f t="shared" si="13"/>
        <v>0</v>
      </c>
      <c r="GV30" s="91">
        <f t="shared" si="13"/>
        <v>0</v>
      </c>
      <c r="GW30" s="91">
        <f t="shared" si="13"/>
        <v>0</v>
      </c>
      <c r="GX30" s="91">
        <f t="shared" si="13"/>
        <v>0</v>
      </c>
      <c r="GY30" s="91">
        <f t="shared" si="13"/>
        <v>0</v>
      </c>
      <c r="GZ30" s="91">
        <f t="shared" si="13"/>
        <v>0</v>
      </c>
      <c r="HA30" s="91">
        <f t="shared" si="13"/>
        <v>0</v>
      </c>
      <c r="HB30" s="91">
        <f t="shared" si="13"/>
        <v>0</v>
      </c>
      <c r="HC30" s="91">
        <f t="shared" si="13"/>
        <v>0</v>
      </c>
      <c r="HD30" s="91">
        <f t="shared" si="13"/>
        <v>0</v>
      </c>
      <c r="HE30" s="91">
        <f t="shared" si="13"/>
        <v>0</v>
      </c>
      <c r="HF30" s="91">
        <f t="shared" si="13"/>
        <v>0</v>
      </c>
      <c r="HG30" s="91">
        <f t="shared" si="13"/>
        <v>0</v>
      </c>
      <c r="HH30" s="91">
        <f t="shared" si="13"/>
        <v>0</v>
      </c>
      <c r="HI30" s="91">
        <f t="shared" si="13"/>
        <v>0</v>
      </c>
      <c r="HJ30" s="91">
        <f t="shared" si="13"/>
        <v>0</v>
      </c>
      <c r="HK30" s="91">
        <f t="shared" si="13"/>
        <v>0</v>
      </c>
      <c r="HL30" s="91">
        <f t="shared" si="13"/>
        <v>0</v>
      </c>
      <c r="HM30" s="91">
        <f t="shared" si="13"/>
        <v>0</v>
      </c>
      <c r="HN30" s="91">
        <f t="shared" si="13"/>
        <v>0</v>
      </c>
      <c r="HO30" s="91">
        <f t="shared" si="13"/>
        <v>0</v>
      </c>
      <c r="HP30" s="91">
        <f t="shared" si="13"/>
        <v>0</v>
      </c>
      <c r="HQ30" s="91">
        <f t="shared" si="13"/>
        <v>0</v>
      </c>
      <c r="HR30" s="91">
        <f t="shared" si="13"/>
        <v>0</v>
      </c>
      <c r="HS30" s="91">
        <f t="shared" si="13"/>
        <v>0</v>
      </c>
      <c r="HT30" s="91">
        <f t="shared" si="13"/>
        <v>0</v>
      </c>
      <c r="HU30" s="91">
        <f t="shared" si="13"/>
        <v>0</v>
      </c>
      <c r="HV30" s="91">
        <f t="shared" si="13"/>
        <v>0</v>
      </c>
      <c r="HW30" s="91">
        <f t="shared" si="13"/>
        <v>0</v>
      </c>
      <c r="HX30" s="91">
        <f t="shared" si="13"/>
        <v>0</v>
      </c>
      <c r="HY30" s="91">
        <f t="shared" si="13"/>
        <v>0</v>
      </c>
      <c r="HZ30" s="91">
        <f t="shared" si="13"/>
        <v>0</v>
      </c>
      <c r="IA30" s="91">
        <f t="shared" si="13"/>
        <v>0</v>
      </c>
      <c r="IB30" s="91">
        <f t="shared" si="13"/>
        <v>0</v>
      </c>
      <c r="IC30" s="91">
        <f t="shared" si="13"/>
        <v>0</v>
      </c>
      <c r="ID30" s="91">
        <f t="shared" si="13"/>
        <v>0</v>
      </c>
      <c r="IE30" s="91">
        <f t="shared" si="13"/>
        <v>0</v>
      </c>
      <c r="IF30" s="91">
        <f t="shared" si="13"/>
        <v>0</v>
      </c>
      <c r="IG30" s="91">
        <f t="shared" si="13"/>
        <v>0</v>
      </c>
      <c r="IH30" s="91">
        <f t="shared" si="13"/>
        <v>0</v>
      </c>
      <c r="II30" s="91">
        <f t="shared" si="13"/>
        <v>0</v>
      </c>
      <c r="IJ30" s="91">
        <f t="shared" si="13"/>
        <v>0</v>
      </c>
      <c r="IK30" s="91">
        <f t="shared" si="13"/>
        <v>0</v>
      </c>
      <c r="IL30" s="91">
        <f t="shared" si="13"/>
        <v>0</v>
      </c>
      <c r="IM30" s="91">
        <f t="shared" si="13"/>
        <v>0</v>
      </c>
      <c r="IN30" s="91">
        <f t="shared" si="13"/>
        <v>0</v>
      </c>
      <c r="IO30" s="91">
        <f t="shared" si="13"/>
        <v>0</v>
      </c>
      <c r="IP30" s="91">
        <f t="shared" si="13"/>
        <v>0</v>
      </c>
      <c r="IQ30" s="91">
        <f t="shared" si="13"/>
        <v>0</v>
      </c>
      <c r="IR30" s="91">
        <f t="shared" si="13"/>
        <v>0</v>
      </c>
      <c r="IS30" s="91">
        <f t="shared" si="13"/>
        <v>0</v>
      </c>
      <c r="IT30" s="91">
        <f t="shared" si="13"/>
        <v>0</v>
      </c>
      <c r="IU30" s="91">
        <f t="shared" si="13"/>
        <v>0</v>
      </c>
      <c r="IV30" s="91">
        <f t="shared" si="13"/>
        <v>0</v>
      </c>
    </row>
    <row r="31" spans="1:256" x14ac:dyDescent="0.25">
      <c r="A31" s="20"/>
      <c r="B31" s="8" t="s">
        <v>582</v>
      </c>
      <c r="C31" s="712"/>
      <c r="D31" s="522">
        <v>0</v>
      </c>
      <c r="E31" s="228">
        <f t="shared" ref="E31:E36" si="14">D31*MAX(0,C31)</f>
        <v>0</v>
      </c>
    </row>
    <row r="32" spans="1:256" x14ac:dyDescent="0.25">
      <c r="A32" s="20"/>
      <c r="B32" s="8" t="s">
        <v>0</v>
      </c>
      <c r="C32" s="712"/>
      <c r="D32" s="522">
        <v>1.6E-2</v>
      </c>
      <c r="E32" s="228">
        <f t="shared" si="14"/>
        <v>0</v>
      </c>
    </row>
    <row r="33" spans="1:256" x14ac:dyDescent="0.25">
      <c r="A33" s="20"/>
      <c r="B33" s="8" t="s">
        <v>1</v>
      </c>
      <c r="C33" s="712"/>
      <c r="D33" s="522">
        <v>0.04</v>
      </c>
      <c r="E33" s="228">
        <f t="shared" si="14"/>
        <v>0</v>
      </c>
    </row>
    <row r="34" spans="1:256" x14ac:dyDescent="0.25">
      <c r="A34" s="20"/>
      <c r="B34" s="9" t="s">
        <v>2</v>
      </c>
      <c r="C34" s="712"/>
      <c r="D34" s="522">
        <v>0.08</v>
      </c>
      <c r="E34" s="228">
        <f t="shared" si="14"/>
        <v>0</v>
      </c>
    </row>
    <row r="35" spans="1:256" x14ac:dyDescent="0.25">
      <c r="A35" s="20"/>
      <c r="B35" s="9" t="s">
        <v>702</v>
      </c>
      <c r="C35" s="712"/>
      <c r="D35" s="522">
        <v>0.12</v>
      </c>
      <c r="E35" s="228">
        <f t="shared" si="14"/>
        <v>0</v>
      </c>
    </row>
    <row r="36" spans="1:256" x14ac:dyDescent="0.25">
      <c r="A36" s="20"/>
      <c r="B36" s="8" t="s">
        <v>703</v>
      </c>
      <c r="C36" s="712"/>
      <c r="D36" s="522">
        <v>0.16</v>
      </c>
      <c r="E36" s="228">
        <f t="shared" si="14"/>
        <v>0</v>
      </c>
    </row>
    <row r="37" spans="1:256" x14ac:dyDescent="0.25">
      <c r="C37" s="72" t="b">
        <f>SUM(C31:C36)='7 Catastrophe Risk'!E7</f>
        <v>1</v>
      </c>
    </row>
    <row r="38" spans="1:256" x14ac:dyDescent="0.25">
      <c r="B38" s="650" t="s">
        <v>766</v>
      </c>
    </row>
    <row r="39" spans="1:256" x14ac:dyDescent="0.25"/>
    <row r="40" spans="1:256" ht="36" customHeight="1" x14ac:dyDescent="0.25">
      <c r="A40" s="20">
        <v>1</v>
      </c>
      <c r="B40" s="688" t="s">
        <v>767</v>
      </c>
      <c r="C40" s="834">
        <f>SUM(C41:C46)</f>
        <v>0</v>
      </c>
      <c r="D40" s="834"/>
      <c r="E40" s="834">
        <f>SUM(E41:E46)</f>
        <v>0</v>
      </c>
    </row>
    <row r="41" spans="1:256" x14ac:dyDescent="0.25">
      <c r="A41" s="20"/>
      <c r="B41" s="8" t="s">
        <v>582</v>
      </c>
      <c r="C41" s="228">
        <f>'Table 2D - Coinsurance'!C14</f>
        <v>0</v>
      </c>
      <c r="D41" s="522">
        <v>0</v>
      </c>
      <c r="E41" s="228">
        <f t="shared" ref="E41:E46" si="15">MAX(0,C41)*D41</f>
        <v>0</v>
      </c>
    </row>
    <row r="42" spans="1:256" x14ac:dyDescent="0.25">
      <c r="A42" s="20"/>
      <c r="B42" s="8" t="s">
        <v>0</v>
      </c>
      <c r="C42" s="228">
        <f>'Table 2D - Coinsurance'!C15</f>
        <v>0</v>
      </c>
      <c r="D42" s="522">
        <v>1.6E-2</v>
      </c>
      <c r="E42" s="228">
        <f t="shared" si="15"/>
        <v>0</v>
      </c>
    </row>
    <row r="43" spans="1:256" x14ac:dyDescent="0.25">
      <c r="A43" s="20"/>
      <c r="B43" s="8" t="s">
        <v>1</v>
      </c>
      <c r="C43" s="228">
        <f>'Table 2D - Coinsurance'!C16</f>
        <v>0</v>
      </c>
      <c r="D43" s="522">
        <v>0.04</v>
      </c>
      <c r="E43" s="228">
        <f t="shared" si="15"/>
        <v>0</v>
      </c>
    </row>
    <row r="44" spans="1:256" x14ac:dyDescent="0.25">
      <c r="A44" s="20"/>
      <c r="B44" s="9" t="s">
        <v>2</v>
      </c>
      <c r="C44" s="228">
        <f>'Table 2D - Coinsurance'!C17</f>
        <v>0</v>
      </c>
      <c r="D44" s="522">
        <v>0.08</v>
      </c>
      <c r="E44" s="228">
        <f t="shared" si="15"/>
        <v>0</v>
      </c>
    </row>
    <row r="45" spans="1:256" x14ac:dyDescent="0.25">
      <c r="A45" s="20"/>
      <c r="B45" s="9" t="s">
        <v>702</v>
      </c>
      <c r="C45" s="228">
        <f>'Table 2D - Coinsurance'!C18</f>
        <v>0</v>
      </c>
      <c r="D45" s="522">
        <v>0.12</v>
      </c>
      <c r="E45" s="228">
        <f t="shared" si="15"/>
        <v>0</v>
      </c>
    </row>
    <row r="46" spans="1:256" x14ac:dyDescent="0.25">
      <c r="A46" s="20"/>
      <c r="B46" s="8" t="s">
        <v>703</v>
      </c>
      <c r="C46" s="228">
        <f>'Table 2D - Coinsurance'!C19</f>
        <v>0</v>
      </c>
      <c r="D46" s="522">
        <v>0.16</v>
      </c>
      <c r="E46" s="228">
        <f t="shared" si="15"/>
        <v>0</v>
      </c>
    </row>
    <row r="47" spans="1:256" ht="26.4" x14ac:dyDescent="0.25">
      <c r="A47" s="20">
        <v>3</v>
      </c>
      <c r="B47" s="90" t="s">
        <v>764</v>
      </c>
      <c r="C47" s="834">
        <f>SUM(C48:C53)</f>
        <v>0</v>
      </c>
      <c r="D47" s="834"/>
      <c r="E47" s="834">
        <f>SUM(E48:E53)</f>
        <v>0</v>
      </c>
      <c r="J47" s="91">
        <f t="shared" ref="J47:BR47" si="16">SUM(J48:J53)</f>
        <v>0</v>
      </c>
      <c r="K47" s="91">
        <f t="shared" si="16"/>
        <v>0</v>
      </c>
      <c r="L47" s="91">
        <f t="shared" si="16"/>
        <v>0</v>
      </c>
      <c r="M47" s="91">
        <f t="shared" si="16"/>
        <v>0</v>
      </c>
      <c r="N47" s="91">
        <f t="shared" si="16"/>
        <v>0</v>
      </c>
      <c r="O47" s="91">
        <f t="shared" si="16"/>
        <v>0</v>
      </c>
      <c r="P47" s="91">
        <f t="shared" si="16"/>
        <v>0</v>
      </c>
      <c r="Q47" s="91">
        <f t="shared" si="16"/>
        <v>0</v>
      </c>
      <c r="R47" s="91">
        <f t="shared" si="16"/>
        <v>0</v>
      </c>
      <c r="S47" s="91">
        <f t="shared" si="16"/>
        <v>0</v>
      </c>
      <c r="T47" s="91">
        <f t="shared" si="16"/>
        <v>0</v>
      </c>
      <c r="U47" s="91">
        <f t="shared" si="16"/>
        <v>0</v>
      </c>
      <c r="V47" s="91">
        <f t="shared" si="16"/>
        <v>0</v>
      </c>
      <c r="W47" s="91">
        <f t="shared" si="16"/>
        <v>0</v>
      </c>
      <c r="X47" s="91">
        <f t="shared" si="16"/>
        <v>0</v>
      </c>
      <c r="Y47" s="91">
        <f t="shared" si="16"/>
        <v>0</v>
      </c>
      <c r="Z47" s="91">
        <f t="shared" si="16"/>
        <v>0</v>
      </c>
      <c r="AA47" s="91">
        <f t="shared" si="16"/>
        <v>0</v>
      </c>
      <c r="AB47" s="91">
        <f t="shared" si="16"/>
        <v>0</v>
      </c>
      <c r="AC47" s="91">
        <f t="shared" si="16"/>
        <v>0</v>
      </c>
      <c r="AD47" s="91">
        <f t="shared" si="16"/>
        <v>0</v>
      </c>
      <c r="AE47" s="91">
        <f t="shared" si="16"/>
        <v>0</v>
      </c>
      <c r="AF47" s="91">
        <f t="shared" si="16"/>
        <v>0</v>
      </c>
      <c r="AG47" s="91">
        <f t="shared" si="16"/>
        <v>0</v>
      </c>
      <c r="AH47" s="91">
        <f t="shared" si="16"/>
        <v>0</v>
      </c>
      <c r="AI47" s="91">
        <f t="shared" si="16"/>
        <v>0</v>
      </c>
      <c r="AJ47" s="91">
        <f t="shared" si="16"/>
        <v>0</v>
      </c>
      <c r="AK47" s="91">
        <f t="shared" si="16"/>
        <v>0</v>
      </c>
      <c r="AL47" s="91">
        <f t="shared" si="16"/>
        <v>0</v>
      </c>
      <c r="AM47" s="91">
        <f t="shared" si="16"/>
        <v>0</v>
      </c>
      <c r="AN47" s="91">
        <f t="shared" si="16"/>
        <v>0</v>
      </c>
      <c r="AO47" s="91">
        <f t="shared" si="16"/>
        <v>0</v>
      </c>
      <c r="AP47" s="91">
        <f t="shared" si="16"/>
        <v>0</v>
      </c>
      <c r="AQ47" s="91">
        <f t="shared" si="16"/>
        <v>0</v>
      </c>
      <c r="AR47" s="91">
        <f t="shared" si="16"/>
        <v>0</v>
      </c>
      <c r="AS47" s="91">
        <f t="shared" si="16"/>
        <v>0</v>
      </c>
      <c r="AT47" s="91">
        <f t="shared" si="16"/>
        <v>0</v>
      </c>
      <c r="AU47" s="91">
        <f t="shared" si="16"/>
        <v>0</v>
      </c>
      <c r="AV47" s="91">
        <f t="shared" si="16"/>
        <v>0</v>
      </c>
      <c r="AW47" s="91">
        <f t="shared" si="16"/>
        <v>0</v>
      </c>
      <c r="AX47" s="91">
        <f t="shared" si="16"/>
        <v>0</v>
      </c>
      <c r="AY47" s="91">
        <f t="shared" si="16"/>
        <v>0</v>
      </c>
      <c r="AZ47" s="91">
        <f t="shared" si="16"/>
        <v>0</v>
      </c>
      <c r="BA47" s="91">
        <f t="shared" si="16"/>
        <v>0</v>
      </c>
      <c r="BB47" s="91">
        <f t="shared" si="16"/>
        <v>0</v>
      </c>
      <c r="BC47" s="91">
        <f t="shared" si="16"/>
        <v>0</v>
      </c>
      <c r="BD47" s="91">
        <f t="shared" si="16"/>
        <v>0</v>
      </c>
      <c r="BE47" s="91">
        <f t="shared" si="16"/>
        <v>0</v>
      </c>
      <c r="BF47" s="91">
        <f t="shared" si="16"/>
        <v>0</v>
      </c>
      <c r="BG47" s="91">
        <f t="shared" si="16"/>
        <v>0</v>
      </c>
      <c r="BH47" s="91">
        <f t="shared" si="16"/>
        <v>0</v>
      </c>
      <c r="BI47" s="91">
        <f t="shared" si="16"/>
        <v>0</v>
      </c>
      <c r="BJ47" s="91">
        <f t="shared" si="16"/>
        <v>0</v>
      </c>
      <c r="BK47" s="91">
        <f t="shared" si="16"/>
        <v>0</v>
      </c>
      <c r="BL47" s="91">
        <f t="shared" si="16"/>
        <v>0</v>
      </c>
      <c r="BM47" s="91">
        <f t="shared" si="16"/>
        <v>0</v>
      </c>
      <c r="BN47" s="91">
        <f t="shared" si="16"/>
        <v>0</v>
      </c>
      <c r="BO47" s="91">
        <f t="shared" si="16"/>
        <v>0</v>
      </c>
      <c r="BP47" s="91">
        <f t="shared" si="16"/>
        <v>0</v>
      </c>
      <c r="BQ47" s="91">
        <f t="shared" si="16"/>
        <v>0</v>
      </c>
      <c r="BR47" s="91">
        <f t="shared" si="16"/>
        <v>0</v>
      </c>
      <c r="BS47" s="91">
        <f t="shared" ref="BS47:ED47" si="17">SUM(BS48:BS53)</f>
        <v>0</v>
      </c>
      <c r="BT47" s="91">
        <f t="shared" si="17"/>
        <v>0</v>
      </c>
      <c r="BU47" s="91">
        <f t="shared" si="17"/>
        <v>0</v>
      </c>
      <c r="BV47" s="91">
        <f t="shared" si="17"/>
        <v>0</v>
      </c>
      <c r="BW47" s="91">
        <f t="shared" si="17"/>
        <v>0</v>
      </c>
      <c r="BX47" s="91">
        <f t="shared" si="17"/>
        <v>0</v>
      </c>
      <c r="BY47" s="91">
        <f t="shared" si="17"/>
        <v>0</v>
      </c>
      <c r="BZ47" s="91">
        <f t="shared" si="17"/>
        <v>0</v>
      </c>
      <c r="CA47" s="91">
        <f t="shared" si="17"/>
        <v>0</v>
      </c>
      <c r="CB47" s="91">
        <f t="shared" si="17"/>
        <v>0</v>
      </c>
      <c r="CC47" s="91">
        <f t="shared" si="17"/>
        <v>0</v>
      </c>
      <c r="CD47" s="91">
        <f t="shared" si="17"/>
        <v>0</v>
      </c>
      <c r="CE47" s="91">
        <f t="shared" si="17"/>
        <v>0</v>
      </c>
      <c r="CF47" s="91">
        <f t="shared" si="17"/>
        <v>0</v>
      </c>
      <c r="CG47" s="91">
        <f t="shared" si="17"/>
        <v>0</v>
      </c>
      <c r="CH47" s="91">
        <f t="shared" si="17"/>
        <v>0</v>
      </c>
      <c r="CI47" s="91">
        <f t="shared" si="17"/>
        <v>0</v>
      </c>
      <c r="CJ47" s="91">
        <f t="shared" si="17"/>
        <v>0</v>
      </c>
      <c r="CK47" s="91">
        <f t="shared" si="17"/>
        <v>0</v>
      </c>
      <c r="CL47" s="91">
        <f t="shared" si="17"/>
        <v>0</v>
      </c>
      <c r="CM47" s="91">
        <f t="shared" si="17"/>
        <v>0</v>
      </c>
      <c r="CN47" s="91">
        <f t="shared" si="17"/>
        <v>0</v>
      </c>
      <c r="CO47" s="91">
        <f t="shared" si="17"/>
        <v>0</v>
      </c>
      <c r="CP47" s="91">
        <f t="shared" si="17"/>
        <v>0</v>
      </c>
      <c r="CQ47" s="91">
        <f t="shared" si="17"/>
        <v>0</v>
      </c>
      <c r="CR47" s="91">
        <f t="shared" si="17"/>
        <v>0</v>
      </c>
      <c r="CS47" s="91">
        <f t="shared" si="17"/>
        <v>0</v>
      </c>
      <c r="CT47" s="91">
        <f t="shared" si="17"/>
        <v>0</v>
      </c>
      <c r="CU47" s="91">
        <f t="shared" si="17"/>
        <v>0</v>
      </c>
      <c r="CV47" s="91">
        <f t="shared" si="17"/>
        <v>0</v>
      </c>
      <c r="CW47" s="91">
        <f t="shared" si="17"/>
        <v>0</v>
      </c>
      <c r="CX47" s="91">
        <f t="shared" si="17"/>
        <v>0</v>
      </c>
      <c r="CY47" s="91">
        <f t="shared" si="17"/>
        <v>0</v>
      </c>
      <c r="CZ47" s="91">
        <f t="shared" si="17"/>
        <v>0</v>
      </c>
      <c r="DA47" s="91">
        <f t="shared" si="17"/>
        <v>0</v>
      </c>
      <c r="DB47" s="91">
        <f t="shared" si="17"/>
        <v>0</v>
      </c>
      <c r="DC47" s="91">
        <f t="shared" si="17"/>
        <v>0</v>
      </c>
      <c r="DD47" s="91">
        <f t="shared" si="17"/>
        <v>0</v>
      </c>
      <c r="DE47" s="91">
        <f t="shared" si="17"/>
        <v>0</v>
      </c>
      <c r="DF47" s="91">
        <f t="shared" si="17"/>
        <v>0</v>
      </c>
      <c r="DG47" s="91">
        <f t="shared" si="17"/>
        <v>0</v>
      </c>
      <c r="DH47" s="91">
        <f t="shared" si="17"/>
        <v>0</v>
      </c>
      <c r="DI47" s="91">
        <f t="shared" si="17"/>
        <v>0</v>
      </c>
      <c r="DJ47" s="91">
        <f t="shared" si="17"/>
        <v>0</v>
      </c>
      <c r="DK47" s="91">
        <f t="shared" si="17"/>
        <v>0</v>
      </c>
      <c r="DL47" s="91">
        <f t="shared" si="17"/>
        <v>0</v>
      </c>
      <c r="DM47" s="91">
        <f t="shared" si="17"/>
        <v>0</v>
      </c>
      <c r="DN47" s="91">
        <f t="shared" si="17"/>
        <v>0</v>
      </c>
      <c r="DO47" s="91">
        <f t="shared" si="17"/>
        <v>0</v>
      </c>
      <c r="DP47" s="91">
        <f t="shared" si="17"/>
        <v>0</v>
      </c>
      <c r="DQ47" s="91">
        <f t="shared" si="17"/>
        <v>0</v>
      </c>
      <c r="DR47" s="91">
        <f t="shared" si="17"/>
        <v>0</v>
      </c>
      <c r="DS47" s="91">
        <f t="shared" si="17"/>
        <v>0</v>
      </c>
      <c r="DT47" s="91">
        <f t="shared" si="17"/>
        <v>0</v>
      </c>
      <c r="DU47" s="91">
        <f t="shared" si="17"/>
        <v>0</v>
      </c>
      <c r="DV47" s="91">
        <f t="shared" si="17"/>
        <v>0</v>
      </c>
      <c r="DW47" s="91">
        <f t="shared" si="17"/>
        <v>0</v>
      </c>
      <c r="DX47" s="91">
        <f t="shared" si="17"/>
        <v>0</v>
      </c>
      <c r="DY47" s="91">
        <f t="shared" si="17"/>
        <v>0</v>
      </c>
      <c r="DZ47" s="91">
        <f t="shared" si="17"/>
        <v>0</v>
      </c>
      <c r="EA47" s="91">
        <f t="shared" si="17"/>
        <v>0</v>
      </c>
      <c r="EB47" s="91">
        <f t="shared" si="17"/>
        <v>0</v>
      </c>
      <c r="EC47" s="91">
        <f t="shared" si="17"/>
        <v>0</v>
      </c>
      <c r="ED47" s="91">
        <f t="shared" si="17"/>
        <v>0</v>
      </c>
      <c r="EE47" s="91">
        <f t="shared" ref="EE47:GP47" si="18">SUM(EE48:EE53)</f>
        <v>0</v>
      </c>
      <c r="EF47" s="91">
        <f t="shared" si="18"/>
        <v>0</v>
      </c>
      <c r="EG47" s="91">
        <f t="shared" si="18"/>
        <v>0</v>
      </c>
      <c r="EH47" s="91">
        <f t="shared" si="18"/>
        <v>0</v>
      </c>
      <c r="EI47" s="91">
        <f t="shared" si="18"/>
        <v>0</v>
      </c>
      <c r="EJ47" s="91">
        <f t="shared" si="18"/>
        <v>0</v>
      </c>
      <c r="EK47" s="91">
        <f t="shared" si="18"/>
        <v>0</v>
      </c>
      <c r="EL47" s="91">
        <f t="shared" si="18"/>
        <v>0</v>
      </c>
      <c r="EM47" s="91">
        <f t="shared" si="18"/>
        <v>0</v>
      </c>
      <c r="EN47" s="91">
        <f t="shared" si="18"/>
        <v>0</v>
      </c>
      <c r="EO47" s="91">
        <f t="shared" si="18"/>
        <v>0</v>
      </c>
      <c r="EP47" s="91">
        <f t="shared" si="18"/>
        <v>0</v>
      </c>
      <c r="EQ47" s="91">
        <f t="shared" si="18"/>
        <v>0</v>
      </c>
      <c r="ER47" s="91">
        <f t="shared" si="18"/>
        <v>0</v>
      </c>
      <c r="ES47" s="91">
        <f t="shared" si="18"/>
        <v>0</v>
      </c>
      <c r="ET47" s="91">
        <f t="shared" si="18"/>
        <v>0</v>
      </c>
      <c r="EU47" s="91">
        <f t="shared" si="18"/>
        <v>0</v>
      </c>
      <c r="EV47" s="91">
        <f t="shared" si="18"/>
        <v>0</v>
      </c>
      <c r="EW47" s="91">
        <f t="shared" si="18"/>
        <v>0</v>
      </c>
      <c r="EX47" s="91">
        <f t="shared" si="18"/>
        <v>0</v>
      </c>
      <c r="EY47" s="91">
        <f t="shared" si="18"/>
        <v>0</v>
      </c>
      <c r="EZ47" s="91">
        <f t="shared" si="18"/>
        <v>0</v>
      </c>
      <c r="FA47" s="91">
        <f t="shared" si="18"/>
        <v>0</v>
      </c>
      <c r="FB47" s="91">
        <f t="shared" si="18"/>
        <v>0</v>
      </c>
      <c r="FC47" s="91">
        <f t="shared" si="18"/>
        <v>0</v>
      </c>
      <c r="FD47" s="91">
        <f t="shared" si="18"/>
        <v>0</v>
      </c>
      <c r="FE47" s="91">
        <f t="shared" si="18"/>
        <v>0</v>
      </c>
      <c r="FF47" s="91">
        <f t="shared" si="18"/>
        <v>0</v>
      </c>
      <c r="FG47" s="91">
        <f t="shared" si="18"/>
        <v>0</v>
      </c>
      <c r="FH47" s="91">
        <f t="shared" si="18"/>
        <v>0</v>
      </c>
      <c r="FI47" s="91">
        <f t="shared" si="18"/>
        <v>0</v>
      </c>
      <c r="FJ47" s="91">
        <f t="shared" si="18"/>
        <v>0</v>
      </c>
      <c r="FK47" s="91">
        <f t="shared" si="18"/>
        <v>0</v>
      </c>
      <c r="FL47" s="91">
        <f t="shared" si="18"/>
        <v>0</v>
      </c>
      <c r="FM47" s="91">
        <f t="shared" si="18"/>
        <v>0</v>
      </c>
      <c r="FN47" s="91">
        <f t="shared" si="18"/>
        <v>0</v>
      </c>
      <c r="FO47" s="91">
        <f t="shared" si="18"/>
        <v>0</v>
      </c>
      <c r="FP47" s="91">
        <f t="shared" si="18"/>
        <v>0</v>
      </c>
      <c r="FQ47" s="91">
        <f t="shared" si="18"/>
        <v>0</v>
      </c>
      <c r="FR47" s="91">
        <f t="shared" si="18"/>
        <v>0</v>
      </c>
      <c r="FS47" s="91">
        <f t="shared" si="18"/>
        <v>0</v>
      </c>
      <c r="FT47" s="91">
        <f t="shared" si="18"/>
        <v>0</v>
      </c>
      <c r="FU47" s="91">
        <f t="shared" si="18"/>
        <v>0</v>
      </c>
      <c r="FV47" s="91">
        <f t="shared" si="18"/>
        <v>0</v>
      </c>
      <c r="FW47" s="91">
        <f t="shared" si="18"/>
        <v>0</v>
      </c>
      <c r="FX47" s="91">
        <f t="shared" si="18"/>
        <v>0</v>
      </c>
      <c r="FY47" s="91">
        <f t="shared" si="18"/>
        <v>0</v>
      </c>
      <c r="FZ47" s="91">
        <f t="shared" si="18"/>
        <v>0</v>
      </c>
      <c r="GA47" s="91">
        <f t="shared" si="18"/>
        <v>0</v>
      </c>
      <c r="GB47" s="91">
        <f t="shared" si="18"/>
        <v>0</v>
      </c>
      <c r="GC47" s="91">
        <f t="shared" si="18"/>
        <v>0</v>
      </c>
      <c r="GD47" s="91">
        <f t="shared" si="18"/>
        <v>0</v>
      </c>
      <c r="GE47" s="91">
        <f t="shared" si="18"/>
        <v>0</v>
      </c>
      <c r="GF47" s="91">
        <f t="shared" si="18"/>
        <v>0</v>
      </c>
      <c r="GG47" s="91">
        <f t="shared" si="18"/>
        <v>0</v>
      </c>
      <c r="GH47" s="91">
        <f t="shared" si="18"/>
        <v>0</v>
      </c>
      <c r="GI47" s="91">
        <f t="shared" si="18"/>
        <v>0</v>
      </c>
      <c r="GJ47" s="91">
        <f t="shared" si="18"/>
        <v>0</v>
      </c>
      <c r="GK47" s="91">
        <f t="shared" si="18"/>
        <v>0</v>
      </c>
      <c r="GL47" s="91">
        <f t="shared" si="18"/>
        <v>0</v>
      </c>
      <c r="GM47" s="91">
        <f t="shared" si="18"/>
        <v>0</v>
      </c>
      <c r="GN47" s="91">
        <f t="shared" si="18"/>
        <v>0</v>
      </c>
      <c r="GO47" s="91">
        <f t="shared" si="18"/>
        <v>0</v>
      </c>
      <c r="GP47" s="91">
        <f t="shared" si="18"/>
        <v>0</v>
      </c>
      <c r="GQ47" s="91">
        <f t="shared" ref="GQ47:IV47" si="19">SUM(GQ48:GQ53)</f>
        <v>0</v>
      </c>
      <c r="GR47" s="91">
        <f t="shared" si="19"/>
        <v>0</v>
      </c>
      <c r="GS47" s="91">
        <f t="shared" si="19"/>
        <v>0</v>
      </c>
      <c r="GT47" s="91">
        <f t="shared" si="19"/>
        <v>0</v>
      </c>
      <c r="GU47" s="91">
        <f t="shared" si="19"/>
        <v>0</v>
      </c>
      <c r="GV47" s="91">
        <f t="shared" si="19"/>
        <v>0</v>
      </c>
      <c r="GW47" s="91">
        <f t="shared" si="19"/>
        <v>0</v>
      </c>
      <c r="GX47" s="91">
        <f t="shared" si="19"/>
        <v>0</v>
      </c>
      <c r="GY47" s="91">
        <f t="shared" si="19"/>
        <v>0</v>
      </c>
      <c r="GZ47" s="91">
        <f t="shared" si="19"/>
        <v>0</v>
      </c>
      <c r="HA47" s="91">
        <f t="shared" si="19"/>
        <v>0</v>
      </c>
      <c r="HB47" s="91">
        <f t="shared" si="19"/>
        <v>0</v>
      </c>
      <c r="HC47" s="91">
        <f t="shared" si="19"/>
        <v>0</v>
      </c>
      <c r="HD47" s="91">
        <f t="shared" si="19"/>
        <v>0</v>
      </c>
      <c r="HE47" s="91">
        <f t="shared" si="19"/>
        <v>0</v>
      </c>
      <c r="HF47" s="91">
        <f t="shared" si="19"/>
        <v>0</v>
      </c>
      <c r="HG47" s="91">
        <f t="shared" si="19"/>
        <v>0</v>
      </c>
      <c r="HH47" s="91">
        <f t="shared" si="19"/>
        <v>0</v>
      </c>
      <c r="HI47" s="91">
        <f t="shared" si="19"/>
        <v>0</v>
      </c>
      <c r="HJ47" s="91">
        <f t="shared" si="19"/>
        <v>0</v>
      </c>
      <c r="HK47" s="91">
        <f t="shared" si="19"/>
        <v>0</v>
      </c>
      <c r="HL47" s="91">
        <f t="shared" si="19"/>
        <v>0</v>
      </c>
      <c r="HM47" s="91">
        <f t="shared" si="19"/>
        <v>0</v>
      </c>
      <c r="HN47" s="91">
        <f t="shared" si="19"/>
        <v>0</v>
      </c>
      <c r="HO47" s="91">
        <f t="shared" si="19"/>
        <v>0</v>
      </c>
      <c r="HP47" s="91">
        <f t="shared" si="19"/>
        <v>0</v>
      </c>
      <c r="HQ47" s="91">
        <f t="shared" si="19"/>
        <v>0</v>
      </c>
      <c r="HR47" s="91">
        <f t="shared" si="19"/>
        <v>0</v>
      </c>
      <c r="HS47" s="91">
        <f t="shared" si="19"/>
        <v>0</v>
      </c>
      <c r="HT47" s="91">
        <f t="shared" si="19"/>
        <v>0</v>
      </c>
      <c r="HU47" s="91">
        <f t="shared" si="19"/>
        <v>0</v>
      </c>
      <c r="HV47" s="91">
        <f t="shared" si="19"/>
        <v>0</v>
      </c>
      <c r="HW47" s="91">
        <f t="shared" si="19"/>
        <v>0</v>
      </c>
      <c r="HX47" s="91">
        <f t="shared" si="19"/>
        <v>0</v>
      </c>
      <c r="HY47" s="91">
        <f t="shared" si="19"/>
        <v>0</v>
      </c>
      <c r="HZ47" s="91">
        <f t="shared" si="19"/>
        <v>0</v>
      </c>
      <c r="IA47" s="91">
        <f t="shared" si="19"/>
        <v>0</v>
      </c>
      <c r="IB47" s="91">
        <f t="shared" si="19"/>
        <v>0</v>
      </c>
      <c r="IC47" s="91">
        <f t="shared" si="19"/>
        <v>0</v>
      </c>
      <c r="ID47" s="91">
        <f t="shared" si="19"/>
        <v>0</v>
      </c>
      <c r="IE47" s="91">
        <f t="shared" si="19"/>
        <v>0</v>
      </c>
      <c r="IF47" s="91">
        <f t="shared" si="19"/>
        <v>0</v>
      </c>
      <c r="IG47" s="91">
        <f t="shared" si="19"/>
        <v>0</v>
      </c>
      <c r="IH47" s="91">
        <f t="shared" si="19"/>
        <v>0</v>
      </c>
      <c r="II47" s="91">
        <f t="shared" si="19"/>
        <v>0</v>
      </c>
      <c r="IJ47" s="91">
        <f t="shared" si="19"/>
        <v>0</v>
      </c>
      <c r="IK47" s="91">
        <f t="shared" si="19"/>
        <v>0</v>
      </c>
      <c r="IL47" s="91">
        <f t="shared" si="19"/>
        <v>0</v>
      </c>
      <c r="IM47" s="91">
        <f t="shared" si="19"/>
        <v>0</v>
      </c>
      <c r="IN47" s="91">
        <f t="shared" si="19"/>
        <v>0</v>
      </c>
      <c r="IO47" s="91">
        <f t="shared" si="19"/>
        <v>0</v>
      </c>
      <c r="IP47" s="91">
        <f t="shared" si="19"/>
        <v>0</v>
      </c>
      <c r="IQ47" s="91">
        <f t="shared" si="19"/>
        <v>0</v>
      </c>
      <c r="IR47" s="91">
        <f t="shared" si="19"/>
        <v>0</v>
      </c>
      <c r="IS47" s="91">
        <f t="shared" si="19"/>
        <v>0</v>
      </c>
      <c r="IT47" s="91">
        <f t="shared" si="19"/>
        <v>0</v>
      </c>
      <c r="IU47" s="91">
        <f t="shared" si="19"/>
        <v>0</v>
      </c>
      <c r="IV47" s="91">
        <f t="shared" si="19"/>
        <v>0</v>
      </c>
    </row>
    <row r="48" spans="1:256" x14ac:dyDescent="0.25">
      <c r="A48" s="20"/>
      <c r="B48" s="8" t="s">
        <v>582</v>
      </c>
      <c r="C48" s="228">
        <f>'Table 2D - Coinsurance'!C28</f>
        <v>0</v>
      </c>
      <c r="D48" s="522">
        <v>0</v>
      </c>
      <c r="E48" s="228">
        <f t="shared" ref="E48:E53" si="20">D48*MAX(0,C48)</f>
        <v>0</v>
      </c>
    </row>
    <row r="49" spans="1:256" x14ac:dyDescent="0.25">
      <c r="A49" s="20"/>
      <c r="B49" s="8" t="s">
        <v>0</v>
      </c>
      <c r="C49" s="228">
        <f>'Table 2D - Coinsurance'!C29</f>
        <v>0</v>
      </c>
      <c r="D49" s="522">
        <v>1.6E-2</v>
      </c>
      <c r="E49" s="228">
        <f t="shared" si="20"/>
        <v>0</v>
      </c>
    </row>
    <row r="50" spans="1:256" x14ac:dyDescent="0.25">
      <c r="A50" s="20"/>
      <c r="B50" s="8" t="s">
        <v>1</v>
      </c>
      <c r="C50" s="228">
        <f>'Table 2D - Coinsurance'!C30</f>
        <v>0</v>
      </c>
      <c r="D50" s="522">
        <v>0.04</v>
      </c>
      <c r="E50" s="228">
        <f t="shared" si="20"/>
        <v>0</v>
      </c>
    </row>
    <row r="51" spans="1:256" x14ac:dyDescent="0.25">
      <c r="A51" s="20"/>
      <c r="B51" s="9" t="s">
        <v>2</v>
      </c>
      <c r="C51" s="228">
        <f>'Table 2D - Coinsurance'!C31</f>
        <v>0</v>
      </c>
      <c r="D51" s="522">
        <v>0.08</v>
      </c>
      <c r="E51" s="228">
        <f t="shared" si="20"/>
        <v>0</v>
      </c>
    </row>
    <row r="52" spans="1:256" x14ac:dyDescent="0.25">
      <c r="A52" s="20"/>
      <c r="B52" s="9" t="s">
        <v>702</v>
      </c>
      <c r="C52" s="228">
        <f>'Table 2D - Coinsurance'!C32</f>
        <v>0</v>
      </c>
      <c r="D52" s="522">
        <v>0.12</v>
      </c>
      <c r="E52" s="228">
        <f t="shared" si="20"/>
        <v>0</v>
      </c>
    </row>
    <row r="53" spans="1:256" x14ac:dyDescent="0.25">
      <c r="A53" s="20"/>
      <c r="B53" s="8" t="s">
        <v>703</v>
      </c>
      <c r="C53" s="228">
        <f>'Table 2D - Coinsurance'!C33</f>
        <v>0</v>
      </c>
      <c r="D53" s="522">
        <v>0.16</v>
      </c>
      <c r="E53" s="228">
        <f t="shared" si="20"/>
        <v>0</v>
      </c>
    </row>
    <row r="54" spans="1:256" x14ac:dyDescent="0.25">
      <c r="A54" s="20">
        <v>4</v>
      </c>
      <c r="B54" s="90" t="s">
        <v>765</v>
      </c>
      <c r="C54" s="834">
        <f>SUM(C55:C60)</f>
        <v>0</v>
      </c>
      <c r="D54" s="834"/>
      <c r="E54" s="834">
        <f>SUM(E55:E60)</f>
        <v>0</v>
      </c>
      <c r="J54" s="91">
        <f t="shared" ref="J54:BR54" si="21">SUM(J55:J60)</f>
        <v>0</v>
      </c>
      <c r="K54" s="91">
        <f t="shared" si="21"/>
        <v>0</v>
      </c>
      <c r="L54" s="91">
        <f t="shared" si="21"/>
        <v>0</v>
      </c>
      <c r="M54" s="91">
        <f t="shared" si="21"/>
        <v>0</v>
      </c>
      <c r="N54" s="91">
        <f t="shared" si="21"/>
        <v>0</v>
      </c>
      <c r="O54" s="91">
        <f t="shared" si="21"/>
        <v>0</v>
      </c>
      <c r="P54" s="91">
        <f t="shared" si="21"/>
        <v>0</v>
      </c>
      <c r="Q54" s="91">
        <f t="shared" si="21"/>
        <v>0</v>
      </c>
      <c r="R54" s="91">
        <f t="shared" si="21"/>
        <v>0</v>
      </c>
      <c r="S54" s="91">
        <f t="shared" si="21"/>
        <v>0</v>
      </c>
      <c r="T54" s="91">
        <f t="shared" si="21"/>
        <v>0</v>
      </c>
      <c r="U54" s="91">
        <f t="shared" si="21"/>
        <v>0</v>
      </c>
      <c r="V54" s="91">
        <f t="shared" si="21"/>
        <v>0</v>
      </c>
      <c r="W54" s="91">
        <f t="shared" si="21"/>
        <v>0</v>
      </c>
      <c r="X54" s="91">
        <f t="shared" si="21"/>
        <v>0</v>
      </c>
      <c r="Y54" s="91">
        <f t="shared" si="21"/>
        <v>0</v>
      </c>
      <c r="Z54" s="91">
        <f t="shared" si="21"/>
        <v>0</v>
      </c>
      <c r="AA54" s="91">
        <f t="shared" si="21"/>
        <v>0</v>
      </c>
      <c r="AB54" s="91">
        <f t="shared" si="21"/>
        <v>0</v>
      </c>
      <c r="AC54" s="91">
        <f t="shared" si="21"/>
        <v>0</v>
      </c>
      <c r="AD54" s="91">
        <f t="shared" si="21"/>
        <v>0</v>
      </c>
      <c r="AE54" s="91">
        <f t="shared" si="21"/>
        <v>0</v>
      </c>
      <c r="AF54" s="91">
        <f t="shared" si="21"/>
        <v>0</v>
      </c>
      <c r="AG54" s="91">
        <f t="shared" si="21"/>
        <v>0</v>
      </c>
      <c r="AH54" s="91">
        <f t="shared" si="21"/>
        <v>0</v>
      </c>
      <c r="AI54" s="91">
        <f t="shared" si="21"/>
        <v>0</v>
      </c>
      <c r="AJ54" s="91">
        <f t="shared" si="21"/>
        <v>0</v>
      </c>
      <c r="AK54" s="91">
        <f t="shared" si="21"/>
        <v>0</v>
      </c>
      <c r="AL54" s="91">
        <f t="shared" si="21"/>
        <v>0</v>
      </c>
      <c r="AM54" s="91">
        <f t="shared" si="21"/>
        <v>0</v>
      </c>
      <c r="AN54" s="91">
        <f t="shared" si="21"/>
        <v>0</v>
      </c>
      <c r="AO54" s="91">
        <f t="shared" si="21"/>
        <v>0</v>
      </c>
      <c r="AP54" s="91">
        <f t="shared" si="21"/>
        <v>0</v>
      </c>
      <c r="AQ54" s="91">
        <f t="shared" si="21"/>
        <v>0</v>
      </c>
      <c r="AR54" s="91">
        <f t="shared" si="21"/>
        <v>0</v>
      </c>
      <c r="AS54" s="91">
        <f t="shared" si="21"/>
        <v>0</v>
      </c>
      <c r="AT54" s="91">
        <f t="shared" si="21"/>
        <v>0</v>
      </c>
      <c r="AU54" s="91">
        <f t="shared" si="21"/>
        <v>0</v>
      </c>
      <c r="AV54" s="91">
        <f t="shared" si="21"/>
        <v>0</v>
      </c>
      <c r="AW54" s="91">
        <f t="shared" si="21"/>
        <v>0</v>
      </c>
      <c r="AX54" s="91">
        <f t="shared" si="21"/>
        <v>0</v>
      </c>
      <c r="AY54" s="91">
        <f t="shared" si="21"/>
        <v>0</v>
      </c>
      <c r="AZ54" s="91">
        <f t="shared" si="21"/>
        <v>0</v>
      </c>
      <c r="BA54" s="91">
        <f t="shared" si="21"/>
        <v>0</v>
      </c>
      <c r="BB54" s="91">
        <f t="shared" si="21"/>
        <v>0</v>
      </c>
      <c r="BC54" s="91">
        <f t="shared" si="21"/>
        <v>0</v>
      </c>
      <c r="BD54" s="91">
        <f t="shared" si="21"/>
        <v>0</v>
      </c>
      <c r="BE54" s="91">
        <f t="shared" si="21"/>
        <v>0</v>
      </c>
      <c r="BF54" s="91">
        <f t="shared" si="21"/>
        <v>0</v>
      </c>
      <c r="BG54" s="91">
        <f t="shared" si="21"/>
        <v>0</v>
      </c>
      <c r="BH54" s="91">
        <f t="shared" si="21"/>
        <v>0</v>
      </c>
      <c r="BI54" s="91">
        <f t="shared" si="21"/>
        <v>0</v>
      </c>
      <c r="BJ54" s="91">
        <f t="shared" si="21"/>
        <v>0</v>
      </c>
      <c r="BK54" s="91">
        <f t="shared" si="21"/>
        <v>0</v>
      </c>
      <c r="BL54" s="91">
        <f t="shared" si="21"/>
        <v>0</v>
      </c>
      <c r="BM54" s="91">
        <f t="shared" si="21"/>
        <v>0</v>
      </c>
      <c r="BN54" s="91">
        <f t="shared" si="21"/>
        <v>0</v>
      </c>
      <c r="BO54" s="91">
        <f t="shared" si="21"/>
        <v>0</v>
      </c>
      <c r="BP54" s="91">
        <f t="shared" si="21"/>
        <v>0</v>
      </c>
      <c r="BQ54" s="91">
        <f t="shared" si="21"/>
        <v>0</v>
      </c>
      <c r="BR54" s="91">
        <f t="shared" si="21"/>
        <v>0</v>
      </c>
      <c r="BS54" s="91">
        <f t="shared" ref="BS54:ED54" si="22">SUM(BS55:BS60)</f>
        <v>0</v>
      </c>
      <c r="BT54" s="91">
        <f t="shared" si="22"/>
        <v>0</v>
      </c>
      <c r="BU54" s="91">
        <f t="shared" si="22"/>
        <v>0</v>
      </c>
      <c r="BV54" s="91">
        <f t="shared" si="22"/>
        <v>0</v>
      </c>
      <c r="BW54" s="91">
        <f t="shared" si="22"/>
        <v>0</v>
      </c>
      <c r="BX54" s="91">
        <f t="shared" si="22"/>
        <v>0</v>
      </c>
      <c r="BY54" s="91">
        <f t="shared" si="22"/>
        <v>0</v>
      </c>
      <c r="BZ54" s="91">
        <f t="shared" si="22"/>
        <v>0</v>
      </c>
      <c r="CA54" s="91">
        <f t="shared" si="22"/>
        <v>0</v>
      </c>
      <c r="CB54" s="91">
        <f t="shared" si="22"/>
        <v>0</v>
      </c>
      <c r="CC54" s="91">
        <f t="shared" si="22"/>
        <v>0</v>
      </c>
      <c r="CD54" s="91">
        <f t="shared" si="22"/>
        <v>0</v>
      </c>
      <c r="CE54" s="91">
        <f t="shared" si="22"/>
        <v>0</v>
      </c>
      <c r="CF54" s="91">
        <f t="shared" si="22"/>
        <v>0</v>
      </c>
      <c r="CG54" s="91">
        <f t="shared" si="22"/>
        <v>0</v>
      </c>
      <c r="CH54" s="91">
        <f t="shared" si="22"/>
        <v>0</v>
      </c>
      <c r="CI54" s="91">
        <f t="shared" si="22"/>
        <v>0</v>
      </c>
      <c r="CJ54" s="91">
        <f t="shared" si="22"/>
        <v>0</v>
      </c>
      <c r="CK54" s="91">
        <f t="shared" si="22"/>
        <v>0</v>
      </c>
      <c r="CL54" s="91">
        <f t="shared" si="22"/>
        <v>0</v>
      </c>
      <c r="CM54" s="91">
        <f t="shared" si="22"/>
        <v>0</v>
      </c>
      <c r="CN54" s="91">
        <f t="shared" si="22"/>
        <v>0</v>
      </c>
      <c r="CO54" s="91">
        <f t="shared" si="22"/>
        <v>0</v>
      </c>
      <c r="CP54" s="91">
        <f t="shared" si="22"/>
        <v>0</v>
      </c>
      <c r="CQ54" s="91">
        <f t="shared" si="22"/>
        <v>0</v>
      </c>
      <c r="CR54" s="91">
        <f t="shared" si="22"/>
        <v>0</v>
      </c>
      <c r="CS54" s="91">
        <f t="shared" si="22"/>
        <v>0</v>
      </c>
      <c r="CT54" s="91">
        <f t="shared" si="22"/>
        <v>0</v>
      </c>
      <c r="CU54" s="91">
        <f t="shared" si="22"/>
        <v>0</v>
      </c>
      <c r="CV54" s="91">
        <f t="shared" si="22"/>
        <v>0</v>
      </c>
      <c r="CW54" s="91">
        <f t="shared" si="22"/>
        <v>0</v>
      </c>
      <c r="CX54" s="91">
        <f t="shared" si="22"/>
        <v>0</v>
      </c>
      <c r="CY54" s="91">
        <f t="shared" si="22"/>
        <v>0</v>
      </c>
      <c r="CZ54" s="91">
        <f t="shared" si="22"/>
        <v>0</v>
      </c>
      <c r="DA54" s="91">
        <f t="shared" si="22"/>
        <v>0</v>
      </c>
      <c r="DB54" s="91">
        <f t="shared" si="22"/>
        <v>0</v>
      </c>
      <c r="DC54" s="91">
        <f t="shared" si="22"/>
        <v>0</v>
      </c>
      <c r="DD54" s="91">
        <f t="shared" si="22"/>
        <v>0</v>
      </c>
      <c r="DE54" s="91">
        <f t="shared" si="22"/>
        <v>0</v>
      </c>
      <c r="DF54" s="91">
        <f t="shared" si="22"/>
        <v>0</v>
      </c>
      <c r="DG54" s="91">
        <f t="shared" si="22"/>
        <v>0</v>
      </c>
      <c r="DH54" s="91">
        <f t="shared" si="22"/>
        <v>0</v>
      </c>
      <c r="DI54" s="91">
        <f t="shared" si="22"/>
        <v>0</v>
      </c>
      <c r="DJ54" s="91">
        <f t="shared" si="22"/>
        <v>0</v>
      </c>
      <c r="DK54" s="91">
        <f t="shared" si="22"/>
        <v>0</v>
      </c>
      <c r="DL54" s="91">
        <f t="shared" si="22"/>
        <v>0</v>
      </c>
      <c r="DM54" s="91">
        <f t="shared" si="22"/>
        <v>0</v>
      </c>
      <c r="DN54" s="91">
        <f t="shared" si="22"/>
        <v>0</v>
      </c>
      <c r="DO54" s="91">
        <f t="shared" si="22"/>
        <v>0</v>
      </c>
      <c r="DP54" s="91">
        <f t="shared" si="22"/>
        <v>0</v>
      </c>
      <c r="DQ54" s="91">
        <f t="shared" si="22"/>
        <v>0</v>
      </c>
      <c r="DR54" s="91">
        <f t="shared" si="22"/>
        <v>0</v>
      </c>
      <c r="DS54" s="91">
        <f t="shared" si="22"/>
        <v>0</v>
      </c>
      <c r="DT54" s="91">
        <f t="shared" si="22"/>
        <v>0</v>
      </c>
      <c r="DU54" s="91">
        <f t="shared" si="22"/>
        <v>0</v>
      </c>
      <c r="DV54" s="91">
        <f t="shared" si="22"/>
        <v>0</v>
      </c>
      <c r="DW54" s="91">
        <f t="shared" si="22"/>
        <v>0</v>
      </c>
      <c r="DX54" s="91">
        <f t="shared" si="22"/>
        <v>0</v>
      </c>
      <c r="DY54" s="91">
        <f t="shared" si="22"/>
        <v>0</v>
      </c>
      <c r="DZ54" s="91">
        <f t="shared" si="22"/>
        <v>0</v>
      </c>
      <c r="EA54" s="91">
        <f t="shared" si="22"/>
        <v>0</v>
      </c>
      <c r="EB54" s="91">
        <f t="shared" si="22"/>
        <v>0</v>
      </c>
      <c r="EC54" s="91">
        <f t="shared" si="22"/>
        <v>0</v>
      </c>
      <c r="ED54" s="91">
        <f t="shared" si="22"/>
        <v>0</v>
      </c>
      <c r="EE54" s="91">
        <f t="shared" ref="EE54:GP54" si="23">SUM(EE55:EE60)</f>
        <v>0</v>
      </c>
      <c r="EF54" s="91">
        <f t="shared" si="23"/>
        <v>0</v>
      </c>
      <c r="EG54" s="91">
        <f t="shared" si="23"/>
        <v>0</v>
      </c>
      <c r="EH54" s="91">
        <f t="shared" si="23"/>
        <v>0</v>
      </c>
      <c r="EI54" s="91">
        <f t="shared" si="23"/>
        <v>0</v>
      </c>
      <c r="EJ54" s="91">
        <f t="shared" si="23"/>
        <v>0</v>
      </c>
      <c r="EK54" s="91">
        <f t="shared" si="23"/>
        <v>0</v>
      </c>
      <c r="EL54" s="91">
        <f t="shared" si="23"/>
        <v>0</v>
      </c>
      <c r="EM54" s="91">
        <f t="shared" si="23"/>
        <v>0</v>
      </c>
      <c r="EN54" s="91">
        <f t="shared" si="23"/>
        <v>0</v>
      </c>
      <c r="EO54" s="91">
        <f t="shared" si="23"/>
        <v>0</v>
      </c>
      <c r="EP54" s="91">
        <f t="shared" si="23"/>
        <v>0</v>
      </c>
      <c r="EQ54" s="91">
        <f t="shared" si="23"/>
        <v>0</v>
      </c>
      <c r="ER54" s="91">
        <f t="shared" si="23"/>
        <v>0</v>
      </c>
      <c r="ES54" s="91">
        <f t="shared" si="23"/>
        <v>0</v>
      </c>
      <c r="ET54" s="91">
        <f t="shared" si="23"/>
        <v>0</v>
      </c>
      <c r="EU54" s="91">
        <f t="shared" si="23"/>
        <v>0</v>
      </c>
      <c r="EV54" s="91">
        <f t="shared" si="23"/>
        <v>0</v>
      </c>
      <c r="EW54" s="91">
        <f t="shared" si="23"/>
        <v>0</v>
      </c>
      <c r="EX54" s="91">
        <f t="shared" si="23"/>
        <v>0</v>
      </c>
      <c r="EY54" s="91">
        <f t="shared" si="23"/>
        <v>0</v>
      </c>
      <c r="EZ54" s="91">
        <f t="shared" si="23"/>
        <v>0</v>
      </c>
      <c r="FA54" s="91">
        <f t="shared" si="23"/>
        <v>0</v>
      </c>
      <c r="FB54" s="91">
        <f t="shared" si="23"/>
        <v>0</v>
      </c>
      <c r="FC54" s="91">
        <f t="shared" si="23"/>
        <v>0</v>
      </c>
      <c r="FD54" s="91">
        <f t="shared" si="23"/>
        <v>0</v>
      </c>
      <c r="FE54" s="91">
        <f t="shared" si="23"/>
        <v>0</v>
      </c>
      <c r="FF54" s="91">
        <f t="shared" si="23"/>
        <v>0</v>
      </c>
      <c r="FG54" s="91">
        <f t="shared" si="23"/>
        <v>0</v>
      </c>
      <c r="FH54" s="91">
        <f t="shared" si="23"/>
        <v>0</v>
      </c>
      <c r="FI54" s="91">
        <f t="shared" si="23"/>
        <v>0</v>
      </c>
      <c r="FJ54" s="91">
        <f t="shared" si="23"/>
        <v>0</v>
      </c>
      <c r="FK54" s="91">
        <f t="shared" si="23"/>
        <v>0</v>
      </c>
      <c r="FL54" s="91">
        <f t="shared" si="23"/>
        <v>0</v>
      </c>
      <c r="FM54" s="91">
        <f t="shared" si="23"/>
        <v>0</v>
      </c>
      <c r="FN54" s="91">
        <f t="shared" si="23"/>
        <v>0</v>
      </c>
      <c r="FO54" s="91">
        <f t="shared" si="23"/>
        <v>0</v>
      </c>
      <c r="FP54" s="91">
        <f t="shared" si="23"/>
        <v>0</v>
      </c>
      <c r="FQ54" s="91">
        <f t="shared" si="23"/>
        <v>0</v>
      </c>
      <c r="FR54" s="91">
        <f t="shared" si="23"/>
        <v>0</v>
      </c>
      <c r="FS54" s="91">
        <f t="shared" si="23"/>
        <v>0</v>
      </c>
      <c r="FT54" s="91">
        <f t="shared" si="23"/>
        <v>0</v>
      </c>
      <c r="FU54" s="91">
        <f t="shared" si="23"/>
        <v>0</v>
      </c>
      <c r="FV54" s="91">
        <f t="shared" si="23"/>
        <v>0</v>
      </c>
      <c r="FW54" s="91">
        <f t="shared" si="23"/>
        <v>0</v>
      </c>
      <c r="FX54" s="91">
        <f t="shared" si="23"/>
        <v>0</v>
      </c>
      <c r="FY54" s="91">
        <f t="shared" si="23"/>
        <v>0</v>
      </c>
      <c r="FZ54" s="91">
        <f t="shared" si="23"/>
        <v>0</v>
      </c>
      <c r="GA54" s="91">
        <f t="shared" si="23"/>
        <v>0</v>
      </c>
      <c r="GB54" s="91">
        <f t="shared" si="23"/>
        <v>0</v>
      </c>
      <c r="GC54" s="91">
        <f t="shared" si="23"/>
        <v>0</v>
      </c>
      <c r="GD54" s="91">
        <f t="shared" si="23"/>
        <v>0</v>
      </c>
      <c r="GE54" s="91">
        <f t="shared" si="23"/>
        <v>0</v>
      </c>
      <c r="GF54" s="91">
        <f t="shared" si="23"/>
        <v>0</v>
      </c>
      <c r="GG54" s="91">
        <f t="shared" si="23"/>
        <v>0</v>
      </c>
      <c r="GH54" s="91">
        <f t="shared" si="23"/>
        <v>0</v>
      </c>
      <c r="GI54" s="91">
        <f t="shared" si="23"/>
        <v>0</v>
      </c>
      <c r="GJ54" s="91">
        <f t="shared" si="23"/>
        <v>0</v>
      </c>
      <c r="GK54" s="91">
        <f t="shared" si="23"/>
        <v>0</v>
      </c>
      <c r="GL54" s="91">
        <f t="shared" si="23"/>
        <v>0</v>
      </c>
      <c r="GM54" s="91">
        <f t="shared" si="23"/>
        <v>0</v>
      </c>
      <c r="GN54" s="91">
        <f t="shared" si="23"/>
        <v>0</v>
      </c>
      <c r="GO54" s="91">
        <f t="shared" si="23"/>
        <v>0</v>
      </c>
      <c r="GP54" s="91">
        <f t="shared" si="23"/>
        <v>0</v>
      </c>
      <c r="GQ54" s="91">
        <f t="shared" ref="GQ54:IV54" si="24">SUM(GQ55:GQ60)</f>
        <v>0</v>
      </c>
      <c r="GR54" s="91">
        <f t="shared" si="24"/>
        <v>0</v>
      </c>
      <c r="GS54" s="91">
        <f t="shared" si="24"/>
        <v>0</v>
      </c>
      <c r="GT54" s="91">
        <f t="shared" si="24"/>
        <v>0</v>
      </c>
      <c r="GU54" s="91">
        <f t="shared" si="24"/>
        <v>0</v>
      </c>
      <c r="GV54" s="91">
        <f t="shared" si="24"/>
        <v>0</v>
      </c>
      <c r="GW54" s="91">
        <f t="shared" si="24"/>
        <v>0</v>
      </c>
      <c r="GX54" s="91">
        <f t="shared" si="24"/>
        <v>0</v>
      </c>
      <c r="GY54" s="91">
        <f t="shared" si="24"/>
        <v>0</v>
      </c>
      <c r="GZ54" s="91">
        <f t="shared" si="24"/>
        <v>0</v>
      </c>
      <c r="HA54" s="91">
        <f t="shared" si="24"/>
        <v>0</v>
      </c>
      <c r="HB54" s="91">
        <f t="shared" si="24"/>
        <v>0</v>
      </c>
      <c r="HC54" s="91">
        <f t="shared" si="24"/>
        <v>0</v>
      </c>
      <c r="HD54" s="91">
        <f t="shared" si="24"/>
        <v>0</v>
      </c>
      <c r="HE54" s="91">
        <f t="shared" si="24"/>
        <v>0</v>
      </c>
      <c r="HF54" s="91">
        <f t="shared" si="24"/>
        <v>0</v>
      </c>
      <c r="HG54" s="91">
        <f t="shared" si="24"/>
        <v>0</v>
      </c>
      <c r="HH54" s="91">
        <f t="shared" si="24"/>
        <v>0</v>
      </c>
      <c r="HI54" s="91">
        <f t="shared" si="24"/>
        <v>0</v>
      </c>
      <c r="HJ54" s="91">
        <f t="shared" si="24"/>
        <v>0</v>
      </c>
      <c r="HK54" s="91">
        <f t="shared" si="24"/>
        <v>0</v>
      </c>
      <c r="HL54" s="91">
        <f t="shared" si="24"/>
        <v>0</v>
      </c>
      <c r="HM54" s="91">
        <f t="shared" si="24"/>
        <v>0</v>
      </c>
      <c r="HN54" s="91">
        <f t="shared" si="24"/>
        <v>0</v>
      </c>
      <c r="HO54" s="91">
        <f t="shared" si="24"/>
        <v>0</v>
      </c>
      <c r="HP54" s="91">
        <f t="shared" si="24"/>
        <v>0</v>
      </c>
      <c r="HQ54" s="91">
        <f t="shared" si="24"/>
        <v>0</v>
      </c>
      <c r="HR54" s="91">
        <f t="shared" si="24"/>
        <v>0</v>
      </c>
      <c r="HS54" s="91">
        <f t="shared" si="24"/>
        <v>0</v>
      </c>
      <c r="HT54" s="91">
        <f t="shared" si="24"/>
        <v>0</v>
      </c>
      <c r="HU54" s="91">
        <f t="shared" si="24"/>
        <v>0</v>
      </c>
      <c r="HV54" s="91">
        <f t="shared" si="24"/>
        <v>0</v>
      </c>
      <c r="HW54" s="91">
        <f t="shared" si="24"/>
        <v>0</v>
      </c>
      <c r="HX54" s="91">
        <f t="shared" si="24"/>
        <v>0</v>
      </c>
      <c r="HY54" s="91">
        <f t="shared" si="24"/>
        <v>0</v>
      </c>
      <c r="HZ54" s="91">
        <f t="shared" si="24"/>
        <v>0</v>
      </c>
      <c r="IA54" s="91">
        <f t="shared" si="24"/>
        <v>0</v>
      </c>
      <c r="IB54" s="91">
        <f t="shared" si="24"/>
        <v>0</v>
      </c>
      <c r="IC54" s="91">
        <f t="shared" si="24"/>
        <v>0</v>
      </c>
      <c r="ID54" s="91">
        <f t="shared" si="24"/>
        <v>0</v>
      </c>
      <c r="IE54" s="91">
        <f t="shared" si="24"/>
        <v>0</v>
      </c>
      <c r="IF54" s="91">
        <f t="shared" si="24"/>
        <v>0</v>
      </c>
      <c r="IG54" s="91">
        <f t="shared" si="24"/>
        <v>0</v>
      </c>
      <c r="IH54" s="91">
        <f t="shared" si="24"/>
        <v>0</v>
      </c>
      <c r="II54" s="91">
        <f t="shared" si="24"/>
        <v>0</v>
      </c>
      <c r="IJ54" s="91">
        <f t="shared" si="24"/>
        <v>0</v>
      </c>
      <c r="IK54" s="91">
        <f t="shared" si="24"/>
        <v>0</v>
      </c>
      <c r="IL54" s="91">
        <f t="shared" si="24"/>
        <v>0</v>
      </c>
      <c r="IM54" s="91">
        <f t="shared" si="24"/>
        <v>0</v>
      </c>
      <c r="IN54" s="91">
        <f t="shared" si="24"/>
        <v>0</v>
      </c>
      <c r="IO54" s="91">
        <f t="shared" si="24"/>
        <v>0</v>
      </c>
      <c r="IP54" s="91">
        <f t="shared" si="24"/>
        <v>0</v>
      </c>
      <c r="IQ54" s="91">
        <f t="shared" si="24"/>
        <v>0</v>
      </c>
      <c r="IR54" s="91">
        <f t="shared" si="24"/>
        <v>0</v>
      </c>
      <c r="IS54" s="91">
        <f t="shared" si="24"/>
        <v>0</v>
      </c>
      <c r="IT54" s="91">
        <f t="shared" si="24"/>
        <v>0</v>
      </c>
      <c r="IU54" s="91">
        <f t="shared" si="24"/>
        <v>0</v>
      </c>
      <c r="IV54" s="91">
        <f t="shared" si="24"/>
        <v>0</v>
      </c>
    </row>
    <row r="55" spans="1:256" x14ac:dyDescent="0.25">
      <c r="A55" s="20"/>
      <c r="B55" s="8" t="s">
        <v>582</v>
      </c>
      <c r="C55" s="228">
        <f>'Table 2D - Coinsurance'!C35</f>
        <v>0</v>
      </c>
      <c r="D55" s="522">
        <v>0</v>
      </c>
      <c r="E55" s="228">
        <f t="shared" ref="E55:E60" si="25">D55*MAX(0,C55)</f>
        <v>0</v>
      </c>
    </row>
    <row r="56" spans="1:256" x14ac:dyDescent="0.25">
      <c r="A56" s="20"/>
      <c r="B56" s="8" t="s">
        <v>0</v>
      </c>
      <c r="C56" s="228">
        <f>'Table 2D - Coinsurance'!C36</f>
        <v>0</v>
      </c>
      <c r="D56" s="522">
        <v>1.6E-2</v>
      </c>
      <c r="E56" s="228">
        <f t="shared" si="25"/>
        <v>0</v>
      </c>
    </row>
    <row r="57" spans="1:256" x14ac:dyDescent="0.25">
      <c r="A57" s="20"/>
      <c r="B57" s="8" t="s">
        <v>1</v>
      </c>
      <c r="C57" s="228">
        <f>'Table 2D - Coinsurance'!C37</f>
        <v>0</v>
      </c>
      <c r="D57" s="522">
        <v>0.04</v>
      </c>
      <c r="E57" s="228">
        <f t="shared" si="25"/>
        <v>0</v>
      </c>
    </row>
    <row r="58" spans="1:256" x14ac:dyDescent="0.25">
      <c r="A58" s="20"/>
      <c r="B58" s="9" t="s">
        <v>2</v>
      </c>
      <c r="C58" s="228">
        <f>'Table 2D - Coinsurance'!C38</f>
        <v>0</v>
      </c>
      <c r="D58" s="522">
        <v>0.08</v>
      </c>
      <c r="E58" s="228">
        <f t="shared" si="25"/>
        <v>0</v>
      </c>
    </row>
    <row r="59" spans="1:256" x14ac:dyDescent="0.25">
      <c r="A59" s="20"/>
      <c r="B59" s="9" t="s">
        <v>702</v>
      </c>
      <c r="C59" s="228">
        <f>'Table 2D - Coinsurance'!C39</f>
        <v>0</v>
      </c>
      <c r="D59" s="522">
        <v>0.12</v>
      </c>
      <c r="E59" s="228">
        <f t="shared" si="25"/>
        <v>0</v>
      </c>
    </row>
    <row r="60" spans="1:256" x14ac:dyDescent="0.25">
      <c r="A60" s="20"/>
      <c r="B60" s="8" t="s">
        <v>703</v>
      </c>
      <c r="C60" s="228">
        <f>'Table 2D - Coinsurance'!C40</f>
        <v>0</v>
      </c>
      <c r="D60" s="522">
        <v>0.16</v>
      </c>
      <c r="E60" s="228">
        <f t="shared" si="25"/>
        <v>0</v>
      </c>
    </row>
    <row r="61" spans="1:256" x14ac:dyDescent="0.25"/>
    <row r="62" spans="1:256" x14ac:dyDescent="0.25">
      <c r="C62" s="451" t="s">
        <v>796</v>
      </c>
      <c r="D62" s="344"/>
      <c r="E62" s="883">
        <f>E9+E16+E23+E30+E40+E47+E54</f>
        <v>0</v>
      </c>
    </row>
    <row r="63" spans="1:256" x14ac:dyDescent="0.25"/>
    <row r="64" spans="1:256"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18" customFormat="1" x14ac:dyDescent="0.25"/>
    <row r="82" s="18" customFormat="1" x14ac:dyDescent="0.25"/>
    <row r="83" s="18" customFormat="1" x14ac:dyDescent="0.25"/>
    <row r="84" s="18" customFormat="1" x14ac:dyDescent="0.25"/>
    <row r="85" s="18" customFormat="1" x14ac:dyDescent="0.25"/>
    <row r="86" s="18" customFormat="1" x14ac:dyDescent="0.25"/>
    <row r="87" s="18" customFormat="1" x14ac:dyDescent="0.25"/>
    <row r="88" s="18" customFormat="1" x14ac:dyDescent="0.25"/>
    <row r="89" s="18" customFormat="1" x14ac:dyDescent="0.25"/>
    <row r="90" s="18" customFormat="1" x14ac:dyDescent="0.25"/>
    <row r="91" s="18" customFormat="1" x14ac:dyDescent="0.25"/>
    <row r="92" s="18" customFormat="1" x14ac:dyDescent="0.25"/>
    <row r="93" s="18" customFormat="1" x14ac:dyDescent="0.25"/>
    <row r="94" s="18" customFormat="1" x14ac:dyDescent="0.25"/>
    <row r="95" s="18" customFormat="1" x14ac:dyDescent="0.25"/>
    <row r="96" x14ac:dyDescent="0.25"/>
    <row r="97" x14ac:dyDescent="0.25"/>
    <row r="98" x14ac:dyDescent="0.25"/>
    <row r="99" x14ac:dyDescent="0.25"/>
    <row r="100" x14ac:dyDescent="0.25"/>
    <row r="101" x14ac:dyDescent="0.25"/>
    <row r="102" x14ac:dyDescent="0.25"/>
    <row r="103" x14ac:dyDescent="0.25"/>
    <row r="104" x14ac:dyDescent="0.25"/>
    <row r="105" ht="15" customHeight="1" x14ac:dyDescent="0.25"/>
    <row r="106" x14ac:dyDescent="0.25"/>
  </sheetData>
  <mergeCells count="2">
    <mergeCell ref="A1:G1"/>
    <mergeCell ref="A2:C2"/>
  </mergeCells>
  <pageMargins left="0.7" right="0.7" top="0.75" bottom="0.75" header="0.3" footer="0.3"/>
  <pageSetup orientation="portrait" r:id="rId1"/>
  <ignoredErrors>
    <ignoredError sqref="C10:E30 C38:E39 D31:E31 D32:E36 C41:E60 C40:E40 D37:E37" unlockedFormula="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3B23F-6383-4B34-9C5A-DB8B9CA19E20}">
  <sheetPr>
    <tabColor rgb="FFFF0000"/>
  </sheetPr>
  <dimension ref="A1:AL68"/>
  <sheetViews>
    <sheetView zoomScale="85" zoomScaleNormal="85" workbookViewId="0">
      <selection activeCell="B13" sqref="B13"/>
    </sheetView>
  </sheetViews>
  <sheetFormatPr defaultColWidth="0" defaultRowHeight="0" customHeight="1" zeroHeight="1" x14ac:dyDescent="0.3"/>
  <cols>
    <col min="1" max="1" width="2.44140625" style="18" customWidth="1"/>
    <col min="2" max="2" width="44.77734375" style="18" customWidth="1"/>
    <col min="3" max="4" width="14.5546875" style="30" customWidth="1"/>
    <col min="5" max="5" width="3.5546875" style="30" customWidth="1"/>
    <col min="6" max="6" width="14.5546875" style="30" customWidth="1"/>
    <col min="7" max="7" width="14.5546875" style="18" customWidth="1"/>
    <col min="8" max="8" width="2.5546875" style="18" customWidth="1"/>
    <col min="9" max="9" width="14.5546875" style="18" customWidth="1"/>
    <col min="10" max="10" width="2.5546875" style="18" customWidth="1"/>
    <col min="11" max="12" width="14.5546875" style="18" customWidth="1"/>
    <col min="13" max="13" width="14.5546875" customWidth="1"/>
    <col min="14" max="14" width="3.21875" style="18" customWidth="1"/>
    <col min="15" max="15" width="14.5546875" style="18" customWidth="1"/>
    <col min="16" max="16" width="35.5546875" style="18" customWidth="1"/>
    <col min="17" max="18" width="14.5546875" style="18" customWidth="1"/>
    <col min="19" max="30" width="44.77734375" style="18" customWidth="1"/>
    <col min="31" max="38" width="0" style="18" hidden="1" customWidth="1"/>
    <col min="39" max="16384" width="44.77734375" style="18" hidden="1"/>
  </cols>
  <sheetData>
    <row r="1" spans="1:18" ht="15" customHeight="1" x14ac:dyDescent="0.3">
      <c r="B1" s="701" t="str">
        <f>"Determination of Liability Risk Capital Charge based on " &amp;  'Table 2A - Liability Breakdown'!C3</f>
        <v>Determination of Liability Risk Capital Charge based on Risk Margins based on IRCSL Prescribed  Risk Margins</v>
      </c>
      <c r="C1" s="702"/>
      <c r="D1" s="702"/>
      <c r="E1" s="702"/>
      <c r="F1" s="702"/>
      <c r="G1" s="702"/>
      <c r="H1" s="702"/>
      <c r="I1" s="702"/>
      <c r="J1" s="702"/>
      <c r="K1" s="702"/>
      <c r="L1" s="702"/>
      <c r="O1" s="1074" t="s">
        <v>600</v>
      </c>
      <c r="P1" s="1075"/>
      <c r="Q1" s="1075"/>
      <c r="R1" s="1095"/>
    </row>
    <row r="2" spans="1:18" ht="15" customHeight="1" x14ac:dyDescent="0.3">
      <c r="B2" s="507" t="s">
        <v>435</v>
      </c>
      <c r="C2" s="40"/>
      <c r="D2" s="40"/>
      <c r="E2" s="627"/>
      <c r="F2" s="627"/>
      <c r="G2" s="627"/>
      <c r="H2" s="627"/>
      <c r="J2" s="627"/>
      <c r="K2" s="627"/>
      <c r="L2" s="627"/>
      <c r="O2" s="630"/>
      <c r="P2" s="627"/>
      <c r="Q2" s="627"/>
      <c r="R2" s="631"/>
    </row>
    <row r="3" spans="1:18" ht="15" customHeight="1" x14ac:dyDescent="0.3">
      <c r="B3" s="632" t="s">
        <v>436</v>
      </c>
      <c r="C3" s="40"/>
      <c r="D3" s="40"/>
      <c r="E3" s="627"/>
      <c r="F3" s="627"/>
      <c r="G3" s="627"/>
      <c r="H3" s="627"/>
      <c r="J3" s="627"/>
      <c r="K3" s="627"/>
      <c r="L3" s="627"/>
      <c r="O3" s="630"/>
      <c r="P3" s="627"/>
      <c r="Q3" s="627"/>
      <c r="R3" s="631"/>
    </row>
    <row r="4" spans="1:18" ht="15" customHeight="1" x14ac:dyDescent="0.3">
      <c r="B4" s="632" t="s">
        <v>693</v>
      </c>
      <c r="C4" s="40"/>
      <c r="D4" s="40"/>
      <c r="E4" s="627"/>
      <c r="F4" s="627"/>
      <c r="G4" s="627"/>
      <c r="H4" s="627"/>
      <c r="J4" s="627"/>
      <c r="K4" s="627"/>
      <c r="L4" s="627"/>
      <c r="O4" s="630"/>
      <c r="P4" s="627"/>
      <c r="Q4" s="627"/>
      <c r="R4" s="631"/>
    </row>
    <row r="5" spans="1:18" ht="14.4" x14ac:dyDescent="0.3">
      <c r="A5" s="51"/>
      <c r="B5" s="426"/>
      <c r="O5" s="426"/>
      <c r="Q5" s="30"/>
      <c r="R5" s="523"/>
    </row>
    <row r="6" spans="1:18" ht="16.5" customHeight="1" x14ac:dyDescent="0.3">
      <c r="A6" s="51"/>
      <c r="B6" s="1096" t="s">
        <v>178</v>
      </c>
      <c r="C6" s="1097"/>
      <c r="D6" s="1097"/>
      <c r="E6" s="1097"/>
      <c r="F6" s="1097"/>
      <c r="G6" s="1097"/>
      <c r="H6" s="1097"/>
      <c r="I6" s="1097"/>
      <c r="J6" s="1097"/>
      <c r="K6" s="1097"/>
      <c r="L6" s="1097"/>
      <c r="O6" s="426"/>
      <c r="R6" s="427"/>
    </row>
    <row r="7" spans="1:18" ht="14.4" x14ac:dyDescent="0.3">
      <c r="A7" s="51"/>
      <c r="B7" s="524"/>
      <c r="C7" s="431"/>
      <c r="D7" s="431"/>
      <c r="E7" s="431"/>
      <c r="F7" s="431"/>
      <c r="O7" s="426"/>
      <c r="P7" s="431"/>
      <c r="Q7" s="431"/>
      <c r="R7" s="525"/>
    </row>
    <row r="8" spans="1:18" ht="14.4" x14ac:dyDescent="0.3">
      <c r="A8" s="51"/>
      <c r="B8" s="706" t="s">
        <v>100</v>
      </c>
      <c r="C8" s="707"/>
      <c r="D8" s="707"/>
      <c r="E8" s="707"/>
      <c r="F8" s="707"/>
      <c r="G8" s="707"/>
      <c r="H8" s="707"/>
      <c r="I8" s="707"/>
      <c r="J8" s="707"/>
      <c r="K8" s="707"/>
      <c r="L8" s="708"/>
      <c r="O8" s="426"/>
      <c r="P8" s="526" t="s">
        <v>100</v>
      </c>
      <c r="Q8" s="527"/>
      <c r="R8" s="528"/>
    </row>
    <row r="9" spans="1:18" ht="64.5" customHeight="1" x14ac:dyDescent="0.3">
      <c r="A9" s="51"/>
      <c r="B9" s="529" t="s">
        <v>101</v>
      </c>
      <c r="C9" s="530" t="s">
        <v>257</v>
      </c>
      <c r="D9" s="530" t="s">
        <v>258</v>
      </c>
      <c r="E9" s="431"/>
      <c r="F9" s="530" t="s">
        <v>255</v>
      </c>
      <c r="G9" s="530" t="s">
        <v>256</v>
      </c>
      <c r="H9" s="472"/>
      <c r="I9" s="530" t="s">
        <v>800</v>
      </c>
      <c r="J9" s="472"/>
      <c r="K9" s="530" t="s">
        <v>102</v>
      </c>
      <c r="L9" s="530" t="s">
        <v>103</v>
      </c>
      <c r="O9" s="426"/>
      <c r="P9" s="531" t="s">
        <v>101</v>
      </c>
      <c r="Q9" s="530" t="s">
        <v>345</v>
      </c>
      <c r="R9" s="532" t="s">
        <v>346</v>
      </c>
    </row>
    <row r="10" spans="1:18" ht="14.4" x14ac:dyDescent="0.3">
      <c r="A10" s="51"/>
      <c r="B10" s="709" t="s">
        <v>53</v>
      </c>
      <c r="C10" s="295"/>
      <c r="D10" s="295"/>
      <c r="E10" s="295"/>
      <c r="F10" s="295"/>
      <c r="G10" s="295"/>
      <c r="H10" s="295"/>
      <c r="I10" s="699"/>
      <c r="J10" s="295"/>
      <c r="K10" s="295"/>
      <c r="L10" s="710"/>
      <c r="O10" s="426"/>
      <c r="P10" s="533" t="s">
        <v>53</v>
      </c>
      <c r="Q10" s="534"/>
      <c r="R10" s="535"/>
    </row>
    <row r="11" spans="1:18" ht="45" customHeight="1" x14ac:dyDescent="0.3">
      <c r="A11" s="51"/>
      <c r="B11" s="536" t="s">
        <v>319</v>
      </c>
      <c r="C11" s="537">
        <v>0.36</v>
      </c>
      <c r="D11" s="537">
        <v>0.3</v>
      </c>
      <c r="E11" s="431"/>
      <c r="F11" s="538">
        <f>'Table 2A - Liability Breakdown'!K12+'Table 2A - Liability Breakdown'!L12</f>
        <v>0</v>
      </c>
      <c r="G11" s="538">
        <f>'Table 2A - Liability Breakdown'!V12</f>
        <v>0</v>
      </c>
      <c r="H11" s="539"/>
      <c r="I11" s="280">
        <f>MAX('Table 2A - Liability Breakdown'!M12-('Table 2A - Liability Breakdown'!K12+'Table 2A - Liability Breakdown'!L12),0)</f>
        <v>0</v>
      </c>
      <c r="J11" s="539"/>
      <c r="K11" s="538">
        <f>MAX(0,(C11*F11)-(Input!$C$5*I11))</f>
        <v>0</v>
      </c>
      <c r="L11" s="538">
        <f>D11*MAX(0,G11)</f>
        <v>0</v>
      </c>
      <c r="O11" s="426"/>
      <c r="P11" s="99" t="s">
        <v>319</v>
      </c>
      <c r="Q11" s="537">
        <v>0.19</v>
      </c>
      <c r="R11" s="540">
        <v>0.16</v>
      </c>
    </row>
    <row r="12" spans="1:18" ht="28.5" customHeight="1" x14ac:dyDescent="0.3">
      <c r="A12" s="51"/>
      <c r="B12" s="536" t="s">
        <v>318</v>
      </c>
      <c r="C12" s="541">
        <v>0.36</v>
      </c>
      <c r="D12" s="541">
        <v>0.3</v>
      </c>
      <c r="E12" s="431"/>
      <c r="F12" s="538">
        <f>'Table 2A - Liability Breakdown'!K13+'Table 2A - Liability Breakdown'!L13</f>
        <v>0</v>
      </c>
      <c r="G12" s="538">
        <f>'Table 2A - Liability Breakdown'!V13</f>
        <v>0</v>
      </c>
      <c r="H12" s="542"/>
      <c r="I12" s="280">
        <f>MAX('Table 2A - Liability Breakdown'!M13-('Table 2A - Liability Breakdown'!K13+'Table 2A - Liability Breakdown'!L13),0)</f>
        <v>0</v>
      </c>
      <c r="J12" s="542"/>
      <c r="K12" s="538">
        <f>MAX(0,(C12*F12)-(Input!$C$5*I12))</f>
        <v>0</v>
      </c>
      <c r="L12" s="538">
        <f>D12*MAX(0,G12)</f>
        <v>0</v>
      </c>
      <c r="O12" s="426"/>
      <c r="P12" s="99" t="s">
        <v>318</v>
      </c>
      <c r="Q12" s="537">
        <v>0.19</v>
      </c>
      <c r="R12" s="540">
        <v>0.16</v>
      </c>
    </row>
    <row r="13" spans="1:18" ht="24.75" customHeight="1" x14ac:dyDescent="0.3">
      <c r="A13" s="51"/>
      <c r="B13" s="536" t="s">
        <v>317</v>
      </c>
      <c r="C13" s="543">
        <v>0.36</v>
      </c>
      <c r="D13" s="543">
        <v>0.3</v>
      </c>
      <c r="E13" s="431"/>
      <c r="F13" s="538">
        <f>'Table 2A - Liability Breakdown'!K14+'Table 2A - Liability Breakdown'!L14</f>
        <v>0</v>
      </c>
      <c r="G13" s="538">
        <f>'Table 2A - Liability Breakdown'!V14</f>
        <v>0</v>
      </c>
      <c r="H13" s="542"/>
      <c r="I13" s="280">
        <f>MAX('Table 2A - Liability Breakdown'!M14-('Table 2A - Liability Breakdown'!K14+'Table 2A - Liability Breakdown'!L14),0)</f>
        <v>0</v>
      </c>
      <c r="J13" s="542"/>
      <c r="K13" s="538">
        <f>MAX(0,(C13*F13)-(Input!$C$5*I13))</f>
        <v>0</v>
      </c>
      <c r="L13" s="538">
        <f>D13*MAX(0,G13)</f>
        <v>0</v>
      </c>
      <c r="O13" s="426"/>
      <c r="P13" s="99" t="s">
        <v>317</v>
      </c>
      <c r="Q13" s="537">
        <v>0.19</v>
      </c>
      <c r="R13" s="540">
        <v>0.16</v>
      </c>
    </row>
    <row r="14" spans="1:18" ht="14.4" x14ac:dyDescent="0.3">
      <c r="A14" s="51"/>
      <c r="B14" s="709" t="s">
        <v>54</v>
      </c>
      <c r="C14" s="295"/>
      <c r="D14" s="295"/>
      <c r="E14" s="295"/>
      <c r="F14" s="295"/>
      <c r="G14" s="295"/>
      <c r="H14" s="295"/>
      <c r="I14" s="699"/>
      <c r="J14" s="295"/>
      <c r="K14" s="295"/>
      <c r="L14" s="710"/>
      <c r="O14" s="426"/>
      <c r="P14" s="533" t="s">
        <v>54</v>
      </c>
      <c r="Q14" s="534"/>
      <c r="R14" s="535"/>
    </row>
    <row r="15" spans="1:18" ht="14.4" x14ac:dyDescent="0.3">
      <c r="A15" s="51"/>
      <c r="B15" s="544" t="s">
        <v>55</v>
      </c>
      <c r="C15" s="537">
        <v>0.3</v>
      </c>
      <c r="D15" s="537">
        <v>0.25</v>
      </c>
      <c r="E15" s="431"/>
      <c r="F15" s="538">
        <f>'Table 2A - Liability Breakdown'!K16+'Table 2A - Liability Breakdown'!L16</f>
        <v>0</v>
      </c>
      <c r="G15" s="538">
        <f>'Table 2A - Liability Breakdown'!V16</f>
        <v>0</v>
      </c>
      <c r="H15" s="542"/>
      <c r="I15" s="280">
        <f>MAX('Table 2A - Liability Breakdown'!M16-('Table 2A - Liability Breakdown'!K16+'Table 2A - Liability Breakdown'!L16),0)</f>
        <v>0</v>
      </c>
      <c r="J15" s="542"/>
      <c r="K15" s="538">
        <f>MAX(0,(C15*F15)-(Input!$C$5*I15))</f>
        <v>0</v>
      </c>
      <c r="L15" s="538">
        <f>D15*MAX(0,G15)</f>
        <v>0</v>
      </c>
      <c r="O15" s="426"/>
      <c r="P15" s="104" t="s">
        <v>55</v>
      </c>
      <c r="Q15" s="537">
        <v>0.14000000000000001</v>
      </c>
      <c r="R15" s="540">
        <v>0.12</v>
      </c>
    </row>
    <row r="16" spans="1:18" ht="14.4" x14ac:dyDescent="0.3">
      <c r="A16" s="51"/>
      <c r="B16" s="544" t="s">
        <v>56</v>
      </c>
      <c r="C16" s="541">
        <v>0.3</v>
      </c>
      <c r="D16" s="541">
        <v>0.25</v>
      </c>
      <c r="E16" s="431"/>
      <c r="F16" s="538">
        <f>'Table 2A - Liability Breakdown'!K17+'Table 2A - Liability Breakdown'!L17</f>
        <v>0</v>
      </c>
      <c r="G16" s="538">
        <f>'Table 2A - Liability Breakdown'!V17</f>
        <v>0</v>
      </c>
      <c r="H16" s="542"/>
      <c r="I16" s="280">
        <f>MAX('Table 2A - Liability Breakdown'!M17-('Table 2A - Liability Breakdown'!K17+'Table 2A - Liability Breakdown'!L17),0)</f>
        <v>0</v>
      </c>
      <c r="J16" s="542"/>
      <c r="K16" s="538">
        <f>MAX(0,(C16*F16)-(Input!$C$5*I16))</f>
        <v>0</v>
      </c>
      <c r="L16" s="538">
        <f>D16*MAX(0,G16)</f>
        <v>0</v>
      </c>
      <c r="O16" s="426"/>
      <c r="P16" s="104" t="s">
        <v>56</v>
      </c>
      <c r="Q16" s="537">
        <v>0.14000000000000001</v>
      </c>
      <c r="R16" s="540">
        <v>0.12</v>
      </c>
    </row>
    <row r="17" spans="1:18" ht="14.4" x14ac:dyDescent="0.3">
      <c r="A17" s="51"/>
      <c r="B17" s="544" t="s">
        <v>314</v>
      </c>
      <c r="C17" s="541">
        <v>0.3</v>
      </c>
      <c r="D17" s="541">
        <v>0.25</v>
      </c>
      <c r="E17" s="431"/>
      <c r="F17" s="538">
        <f>'Table 2A - Liability Breakdown'!K18+'Table 2A - Liability Breakdown'!L18</f>
        <v>0</v>
      </c>
      <c r="G17" s="538">
        <f>'Table 2A - Liability Breakdown'!V18</f>
        <v>0</v>
      </c>
      <c r="H17" s="542"/>
      <c r="I17" s="280">
        <f>MAX('Table 2A - Liability Breakdown'!M18-('Table 2A - Liability Breakdown'!K18+'Table 2A - Liability Breakdown'!L18),0)</f>
        <v>0</v>
      </c>
      <c r="J17" s="542"/>
      <c r="K17" s="538">
        <f>MAX(0,(C17*F17)-(Input!$C$5*I17))</f>
        <v>0</v>
      </c>
      <c r="L17" s="538">
        <f>D17*MAX(0,G17)</f>
        <v>0</v>
      </c>
      <c r="O17" s="426"/>
      <c r="P17" s="104" t="s">
        <v>314</v>
      </c>
      <c r="Q17" s="537">
        <v>0.14000000000000001</v>
      </c>
      <c r="R17" s="540">
        <v>0.12</v>
      </c>
    </row>
    <row r="18" spans="1:18" ht="14.4" x14ac:dyDescent="0.3">
      <c r="A18" s="51"/>
      <c r="B18" s="544" t="s">
        <v>315</v>
      </c>
      <c r="C18" s="543">
        <v>0.3</v>
      </c>
      <c r="D18" s="543">
        <v>0.25</v>
      </c>
      <c r="E18" s="431"/>
      <c r="F18" s="538">
        <f>'Table 2A - Liability Breakdown'!K19+'Table 2A - Liability Breakdown'!L19</f>
        <v>0</v>
      </c>
      <c r="G18" s="538">
        <f>'Table 2A - Liability Breakdown'!V19</f>
        <v>0</v>
      </c>
      <c r="H18" s="542"/>
      <c r="I18" s="280">
        <f>MAX('Table 2A - Liability Breakdown'!M19-('Table 2A - Liability Breakdown'!K19+'Table 2A - Liability Breakdown'!L19),0)</f>
        <v>0</v>
      </c>
      <c r="J18" s="542"/>
      <c r="K18" s="538">
        <f>MAX(0,(C18*F18)-(Input!$C$5*I18))</f>
        <v>0</v>
      </c>
      <c r="L18" s="538">
        <f>D18*MAX(0,G18)</f>
        <v>0</v>
      </c>
      <c r="O18" s="426"/>
      <c r="P18" s="104" t="s">
        <v>315</v>
      </c>
      <c r="Q18" s="537">
        <v>0.14000000000000001</v>
      </c>
      <c r="R18" s="540">
        <v>0.12</v>
      </c>
    </row>
    <row r="19" spans="1:18" ht="14.4" x14ac:dyDescent="0.3">
      <c r="A19" s="51"/>
      <c r="B19" s="703" t="s">
        <v>57</v>
      </c>
      <c r="C19" s="704"/>
      <c r="D19" s="704"/>
      <c r="E19" s="704"/>
      <c r="F19" s="704"/>
      <c r="G19" s="704"/>
      <c r="H19" s="704"/>
      <c r="I19" s="699"/>
      <c r="J19" s="704"/>
      <c r="K19" s="704"/>
      <c r="L19" s="705"/>
      <c r="O19" s="426"/>
      <c r="P19" s="545" t="s">
        <v>57</v>
      </c>
      <c r="Q19" s="546"/>
      <c r="R19" s="547"/>
    </row>
    <row r="20" spans="1:18" ht="14.4" x14ac:dyDescent="0.3">
      <c r="A20" s="51"/>
      <c r="B20" s="544" t="s">
        <v>58</v>
      </c>
      <c r="C20" s="537">
        <v>0.24</v>
      </c>
      <c r="D20" s="537">
        <v>0.2</v>
      </c>
      <c r="E20" s="431"/>
      <c r="F20" s="538">
        <f>'Table 2A - Liability Breakdown'!K21+'Table 2A - Liability Breakdown'!L21</f>
        <v>0</v>
      </c>
      <c r="G20" s="538">
        <f>'Table 2A - Liability Breakdown'!V21</f>
        <v>0</v>
      </c>
      <c r="H20" s="542"/>
      <c r="I20" s="280">
        <f>MAX('Table 2A - Liability Breakdown'!M21-('Table 2A - Liability Breakdown'!K21+'Table 2A - Liability Breakdown'!L21),0)</f>
        <v>0</v>
      </c>
      <c r="J20" s="542"/>
      <c r="K20" s="538">
        <f>MAX(0,(C20*F20)-(Input!$C$5*I20))</f>
        <v>0</v>
      </c>
      <c r="L20" s="538">
        <f>D20*MAX(0,G20)</f>
        <v>0</v>
      </c>
      <c r="O20" s="426"/>
      <c r="P20" s="104" t="s">
        <v>58</v>
      </c>
      <c r="Q20" s="537">
        <v>0.1</v>
      </c>
      <c r="R20" s="540">
        <v>0.08</v>
      </c>
    </row>
    <row r="21" spans="1:18" ht="14.4" x14ac:dyDescent="0.3">
      <c r="A21" s="51"/>
      <c r="B21" s="544" t="s">
        <v>316</v>
      </c>
      <c r="C21" s="541">
        <v>0.24</v>
      </c>
      <c r="D21" s="541">
        <v>0.2</v>
      </c>
      <c r="E21" s="431"/>
      <c r="F21" s="538">
        <f>'Table 2A - Liability Breakdown'!K22+'Table 2A - Liability Breakdown'!L22</f>
        <v>0</v>
      </c>
      <c r="G21" s="538">
        <f>'Table 2A - Liability Breakdown'!V22</f>
        <v>0</v>
      </c>
      <c r="H21" s="542"/>
      <c r="I21" s="280">
        <f>MAX('Table 2A - Liability Breakdown'!M22-('Table 2A - Liability Breakdown'!K22+'Table 2A - Liability Breakdown'!L22),0)</f>
        <v>0</v>
      </c>
      <c r="J21" s="542"/>
      <c r="K21" s="538">
        <f>MAX(0,(C21*F21)-(Input!$C$5*I21))</f>
        <v>0</v>
      </c>
      <c r="L21" s="538">
        <f>D21*MAX(0,G21)</f>
        <v>0</v>
      </c>
      <c r="O21" s="426"/>
      <c r="P21" s="104" t="s">
        <v>316</v>
      </c>
      <c r="Q21" s="537">
        <v>0.1</v>
      </c>
      <c r="R21" s="540">
        <v>0.08</v>
      </c>
    </row>
    <row r="22" spans="1:18" ht="14.4" x14ac:dyDescent="0.3">
      <c r="A22" s="51"/>
      <c r="B22" s="544" t="s">
        <v>320</v>
      </c>
      <c r="C22" s="541">
        <v>0.24</v>
      </c>
      <c r="D22" s="541">
        <v>0.2</v>
      </c>
      <c r="E22" s="431"/>
      <c r="F22" s="538">
        <f>'Table 2A - Liability Breakdown'!K23+'Table 2A - Liability Breakdown'!L23</f>
        <v>0</v>
      </c>
      <c r="G22" s="538">
        <f>'Table 2A - Liability Breakdown'!V23</f>
        <v>0</v>
      </c>
      <c r="H22" s="542"/>
      <c r="I22" s="280">
        <f>MAX('Table 2A - Liability Breakdown'!M23-('Table 2A - Liability Breakdown'!K23+'Table 2A - Liability Breakdown'!L23),0)</f>
        <v>0</v>
      </c>
      <c r="J22" s="542"/>
      <c r="K22" s="538">
        <f>MAX(0,(C22*F22)-(Input!$C$5*I22))</f>
        <v>0</v>
      </c>
      <c r="L22" s="538">
        <f>D22*MAX(0,G22)</f>
        <v>0</v>
      </c>
      <c r="O22" s="426"/>
      <c r="P22" s="104" t="s">
        <v>320</v>
      </c>
      <c r="Q22" s="537">
        <v>0.1</v>
      </c>
      <c r="R22" s="540">
        <v>0.08</v>
      </c>
    </row>
    <row r="23" spans="1:18" ht="14.4" x14ac:dyDescent="0.3">
      <c r="A23" s="51"/>
      <c r="B23" s="544" t="s">
        <v>59</v>
      </c>
      <c r="C23" s="541">
        <v>0.24</v>
      </c>
      <c r="D23" s="541">
        <v>0.2</v>
      </c>
      <c r="E23" s="431"/>
      <c r="F23" s="538">
        <f>'Table 2A - Liability Breakdown'!K24+'Table 2A - Liability Breakdown'!L24</f>
        <v>0</v>
      </c>
      <c r="G23" s="538">
        <f>'Table 2A - Liability Breakdown'!V24</f>
        <v>0</v>
      </c>
      <c r="H23" s="542"/>
      <c r="I23" s="280">
        <f>MAX('Table 2A - Liability Breakdown'!M24-('Table 2A - Liability Breakdown'!K24+'Table 2A - Liability Breakdown'!L24),0)</f>
        <v>0</v>
      </c>
      <c r="J23" s="542"/>
      <c r="K23" s="538">
        <f>MAX(0,(C23*F23)-(Input!$C$5*I23))</f>
        <v>0</v>
      </c>
      <c r="L23" s="538">
        <f>D23*MAX(0,G23)</f>
        <v>0</v>
      </c>
      <c r="O23" s="426"/>
      <c r="P23" s="104" t="s">
        <v>59</v>
      </c>
      <c r="Q23" s="537">
        <v>0.1</v>
      </c>
      <c r="R23" s="540">
        <v>0.08</v>
      </c>
    </row>
    <row r="24" spans="1:18" ht="14.4" x14ac:dyDescent="0.3">
      <c r="A24" s="51"/>
      <c r="B24" s="544" t="s">
        <v>321</v>
      </c>
      <c r="C24" s="541">
        <v>0.24</v>
      </c>
      <c r="D24" s="541">
        <v>0.2</v>
      </c>
      <c r="E24" s="431"/>
      <c r="F24" s="538">
        <f>'Table 2A - Liability Breakdown'!K25+'Table 2A - Liability Breakdown'!L25</f>
        <v>0</v>
      </c>
      <c r="G24" s="538">
        <f>'Table 2A - Liability Breakdown'!V25</f>
        <v>0</v>
      </c>
      <c r="H24" s="542"/>
      <c r="I24" s="280">
        <f>MAX('Table 2A - Liability Breakdown'!M25-('Table 2A - Liability Breakdown'!K25+'Table 2A - Liability Breakdown'!L25),0)</f>
        <v>0</v>
      </c>
      <c r="J24" s="542"/>
      <c r="K24" s="538">
        <f>MAX(0,(C24*F24)-(Input!$C$5*I24))</f>
        <v>0</v>
      </c>
      <c r="L24" s="538">
        <f>D24*MAX(0,G24)</f>
        <v>0</v>
      </c>
      <c r="O24" s="426"/>
      <c r="P24" s="104" t="s">
        <v>321</v>
      </c>
      <c r="Q24" s="537">
        <v>0.1</v>
      </c>
      <c r="R24" s="540">
        <v>0.08</v>
      </c>
    </row>
    <row r="25" spans="1:18" ht="14.4" x14ac:dyDescent="0.3">
      <c r="A25" s="51"/>
      <c r="B25" s="548"/>
      <c r="D25" s="52"/>
      <c r="E25" s="431"/>
      <c r="F25" s="78"/>
      <c r="G25" s="78"/>
      <c r="I25" s="78"/>
      <c r="K25" s="549"/>
      <c r="L25" s="549"/>
      <c r="O25" s="426"/>
      <c r="P25" s="550"/>
      <c r="Q25" s="30"/>
      <c r="R25" s="551"/>
    </row>
    <row r="26" spans="1:18" ht="14.4" x14ac:dyDescent="0.3">
      <c r="A26" s="51"/>
      <c r="B26" s="552"/>
      <c r="D26" s="18"/>
      <c r="G26" s="21" t="s">
        <v>254</v>
      </c>
      <c r="I26" s="78"/>
      <c r="K26" s="884">
        <f>SUM(K11:K24)</f>
        <v>0</v>
      </c>
      <c r="L26" s="884">
        <f>SUM(L11:L24)</f>
        <v>0</v>
      </c>
      <c r="N26" s="26"/>
      <c r="O26" s="426"/>
      <c r="P26" s="553"/>
      <c r="Q26" s="30"/>
      <c r="R26" s="427"/>
    </row>
    <row r="27" spans="1:18" ht="14.4" x14ac:dyDescent="0.3">
      <c r="A27" s="51"/>
      <c r="B27" s="426"/>
      <c r="D27" s="18"/>
      <c r="E27" s="18"/>
      <c r="F27" s="18"/>
      <c r="G27" s="435" t="s">
        <v>104</v>
      </c>
      <c r="I27" s="78"/>
      <c r="K27" s="885">
        <f>K26+L26</f>
        <v>0</v>
      </c>
      <c r="L27" s="438"/>
      <c r="O27" s="426"/>
      <c r="P27" s="51"/>
      <c r="Q27" s="30"/>
      <c r="R27" s="427"/>
    </row>
    <row r="28" spans="1:18" ht="14.4" x14ac:dyDescent="0.3">
      <c r="A28" s="51"/>
      <c r="B28" s="487"/>
      <c r="C28" s="68"/>
      <c r="D28" s="437"/>
      <c r="E28" s="71"/>
      <c r="F28" s="554"/>
      <c r="G28" s="71"/>
      <c r="H28" s="71"/>
      <c r="I28" s="71"/>
      <c r="J28" s="71"/>
      <c r="K28" s="71"/>
      <c r="L28" s="438"/>
      <c r="O28" s="426"/>
      <c r="P28" s="555"/>
      <c r="Q28" s="68"/>
      <c r="R28" s="556"/>
    </row>
    <row r="29" spans="1:18" ht="13.8" thickBot="1" x14ac:dyDescent="0.3">
      <c r="A29" s="555"/>
      <c r="B29" s="490"/>
      <c r="C29" s="492"/>
      <c r="D29" s="492"/>
      <c r="E29" s="492"/>
      <c r="F29" s="491"/>
      <c r="G29" s="491"/>
      <c r="H29" s="491"/>
      <c r="I29" s="491"/>
      <c r="J29" s="491"/>
      <c r="K29" s="491"/>
      <c r="L29" s="491"/>
      <c r="M29" s="491"/>
      <c r="N29" s="491"/>
      <c r="O29" s="490"/>
      <c r="P29" s="491"/>
      <c r="Q29" s="492"/>
      <c r="R29" s="557"/>
    </row>
    <row r="30" spans="1:18" ht="14.4" x14ac:dyDescent="0.3"/>
    <row r="31" spans="1:18" ht="14.4" x14ac:dyDescent="0.3"/>
    <row r="32" spans="1:18" ht="14.4" x14ac:dyDescent="0.3"/>
    <row r="33" ht="14.4" x14ac:dyDescent="0.3"/>
    <row r="34" ht="14.4" x14ac:dyDescent="0.3"/>
    <row r="35" ht="14.4" x14ac:dyDescent="0.3"/>
    <row r="36" ht="14.4" x14ac:dyDescent="0.3"/>
    <row r="37" ht="14.4" x14ac:dyDescent="0.3"/>
    <row r="38" ht="14.4" x14ac:dyDescent="0.3"/>
    <row r="39" ht="14.4" x14ac:dyDescent="0.3"/>
    <row r="40" ht="14.4" x14ac:dyDescent="0.3"/>
    <row r="41" ht="14.4" x14ac:dyDescent="0.3"/>
    <row r="42" ht="14.4" x14ac:dyDescent="0.3"/>
    <row r="43" ht="14.4" x14ac:dyDescent="0.3"/>
    <row r="44" ht="14.4" x14ac:dyDescent="0.3"/>
    <row r="45" ht="14.4" x14ac:dyDescent="0.3"/>
    <row r="46" ht="14.4" x14ac:dyDescent="0.3"/>
    <row r="47" ht="14.4" x14ac:dyDescent="0.3"/>
    <row r="48" ht="14.4" x14ac:dyDescent="0.3"/>
    <row r="49" ht="14.4" x14ac:dyDescent="0.3"/>
    <row r="50" ht="14.4" x14ac:dyDescent="0.3"/>
    <row r="51" ht="14.4" x14ac:dyDescent="0.3"/>
    <row r="52" ht="14.4" x14ac:dyDescent="0.3"/>
    <row r="53" ht="14.4" x14ac:dyDescent="0.3"/>
    <row r="54" ht="14.4" x14ac:dyDescent="0.3"/>
    <row r="55" ht="14.4" x14ac:dyDescent="0.3"/>
    <row r="56" ht="14.4" x14ac:dyDescent="0.3"/>
    <row r="57" ht="14.4" x14ac:dyDescent="0.3"/>
    <row r="58" ht="14.4" x14ac:dyDescent="0.3"/>
    <row r="59" ht="14.4" x14ac:dyDescent="0.3"/>
    <row r="60" ht="14.4" x14ac:dyDescent="0.3"/>
    <row r="61" ht="14.4" x14ac:dyDescent="0.3"/>
    <row r="62" ht="14.4" x14ac:dyDescent="0.3"/>
    <row r="63" ht="14.4" x14ac:dyDescent="0.3"/>
    <row r="64" ht="14.4" x14ac:dyDescent="0.3"/>
    <row r="65" ht="14.4" x14ac:dyDescent="0.3"/>
    <row r="66" ht="14.4" x14ac:dyDescent="0.3"/>
    <row r="67" ht="14.4" x14ac:dyDescent="0.3"/>
    <row r="68" ht="14.4" x14ac:dyDescent="0.3"/>
  </sheetData>
  <mergeCells count="2">
    <mergeCell ref="O1:R1"/>
    <mergeCell ref="B6:L6"/>
  </mergeCells>
  <pageMargins left="0.75" right="0.75" top="1" bottom="1" header="0.5" footer="0.5"/>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289CB-58D1-4D8A-90C0-978E2C40C457}">
  <sheetPr>
    <tabColor rgb="FFFF0000"/>
  </sheetPr>
  <dimension ref="A1:H21"/>
  <sheetViews>
    <sheetView showGridLines="0" workbookViewId="0"/>
  </sheetViews>
  <sheetFormatPr defaultColWidth="0" defaultRowHeight="13.2" zeroHeight="1" x14ac:dyDescent="0.25"/>
  <cols>
    <col min="1" max="1" width="1.44140625" style="18" customWidth="1"/>
    <col min="2" max="2" width="2.21875" style="18" customWidth="1"/>
    <col min="3" max="3" width="66" style="18" bestFit="1" customWidth="1"/>
    <col min="4" max="4" width="3" style="18" customWidth="1"/>
    <col min="5" max="5" width="22" style="30" customWidth="1"/>
    <col min="6" max="6" width="23.21875" style="30" customWidth="1"/>
    <col min="7" max="7" width="1.5546875" style="18" customWidth="1"/>
    <col min="8" max="8" width="9.21875" style="18" customWidth="1"/>
    <col min="9" max="16384" width="9.21875" style="18" hidden="1"/>
  </cols>
  <sheetData>
    <row r="1" spans="1:8" x14ac:dyDescent="0.25">
      <c r="B1" s="1049" t="s">
        <v>94</v>
      </c>
      <c r="C1" s="1050"/>
      <c r="D1" s="1050"/>
      <c r="E1" s="1050"/>
      <c r="F1" s="1050"/>
      <c r="G1" s="1100"/>
    </row>
    <row r="2" spans="1:8" x14ac:dyDescent="0.25">
      <c r="B2" s="633"/>
      <c r="C2" s="1101" t="s">
        <v>435</v>
      </c>
      <c r="D2" s="1101"/>
      <c r="E2" s="1101"/>
      <c r="F2" s="627"/>
      <c r="G2" s="634"/>
    </row>
    <row r="3" spans="1:8" x14ac:dyDescent="0.25">
      <c r="B3" s="558" t="s">
        <v>692</v>
      </c>
      <c r="G3" s="433"/>
    </row>
    <row r="4" spans="1:8" x14ac:dyDescent="0.25">
      <c r="B4" s="558"/>
      <c r="C4" s="18" t="s">
        <v>693</v>
      </c>
      <c r="G4" s="433"/>
    </row>
    <row r="5" spans="1:8" x14ac:dyDescent="0.25">
      <c r="B5" s="51"/>
      <c r="G5" s="433"/>
    </row>
    <row r="6" spans="1:8" ht="16.5" customHeight="1" x14ac:dyDescent="0.25">
      <c r="B6" s="51"/>
      <c r="C6" s="1079" t="s">
        <v>95</v>
      </c>
      <c r="D6" s="1079"/>
      <c r="E6" s="1079"/>
      <c r="F6" s="1079"/>
      <c r="G6" s="433"/>
    </row>
    <row r="7" spans="1:8" x14ac:dyDescent="0.25">
      <c r="B7" s="51"/>
      <c r="C7" s="431"/>
      <c r="D7" s="431"/>
      <c r="E7" s="431"/>
      <c r="F7" s="431"/>
      <c r="G7" s="433"/>
    </row>
    <row r="8" spans="1:8" ht="17.25" customHeight="1" x14ac:dyDescent="0.25">
      <c r="B8" s="51"/>
      <c r="C8" s="446" t="s">
        <v>96</v>
      </c>
      <c r="D8" s="431"/>
      <c r="E8" s="441" t="s">
        <v>97</v>
      </c>
      <c r="F8" s="429" t="s">
        <v>98</v>
      </c>
      <c r="G8" s="433"/>
    </row>
    <row r="9" spans="1:8" x14ac:dyDescent="0.25">
      <c r="B9" s="51"/>
      <c r="C9" s="559"/>
      <c r="D9" s="431"/>
      <c r="E9" s="472" t="s">
        <v>82</v>
      </c>
      <c r="F9" s="472" t="s">
        <v>72</v>
      </c>
      <c r="G9" s="433"/>
    </row>
    <row r="10" spans="1:8" x14ac:dyDescent="0.25">
      <c r="B10" s="51"/>
      <c r="C10" s="559" t="s">
        <v>99</v>
      </c>
      <c r="D10" s="53"/>
      <c r="E10" s="541">
        <v>0.01</v>
      </c>
      <c r="F10" s="560">
        <f>'Market Consistent Balance Sheet'!D105</f>
        <v>0</v>
      </c>
      <c r="G10" s="433"/>
    </row>
    <row r="11" spans="1:8" ht="10.35" customHeight="1" x14ac:dyDescent="0.25">
      <c r="B11" s="51"/>
      <c r="C11" s="119"/>
      <c r="D11" s="53"/>
      <c r="E11" s="383"/>
      <c r="F11" s="383"/>
      <c r="G11" s="433"/>
    </row>
    <row r="12" spans="1:8" x14ac:dyDescent="0.25">
      <c r="B12" s="51"/>
      <c r="C12" s="435" t="s">
        <v>99</v>
      </c>
      <c r="D12" s="435"/>
      <c r="E12" s="1098">
        <f>E10*F10</f>
        <v>0</v>
      </c>
      <c r="F12" s="1099"/>
      <c r="G12" s="433"/>
    </row>
    <row r="13" spans="1:8" x14ac:dyDescent="0.25">
      <c r="B13" s="555"/>
      <c r="C13" s="71"/>
      <c r="D13" s="71"/>
      <c r="E13" s="68"/>
      <c r="F13" s="68"/>
      <c r="G13" s="438"/>
    </row>
    <row r="14" spans="1:8" s="30" customFormat="1" x14ac:dyDescent="0.25">
      <c r="A14" s="18"/>
      <c r="B14" s="18"/>
      <c r="C14" s="18"/>
      <c r="D14" s="18"/>
      <c r="G14" s="18"/>
      <c r="H14" s="18"/>
    </row>
    <row r="15" spans="1:8" x14ac:dyDescent="0.25"/>
    <row r="16" spans="1:8" x14ac:dyDescent="0.25"/>
    <row r="17" x14ac:dyDescent="0.25"/>
    <row r="18" x14ac:dyDescent="0.25"/>
    <row r="19" x14ac:dyDescent="0.25"/>
    <row r="20" x14ac:dyDescent="0.25"/>
    <row r="21" x14ac:dyDescent="0.25"/>
  </sheetData>
  <mergeCells count="4">
    <mergeCell ref="C6:F6"/>
    <mergeCell ref="E12:F12"/>
    <mergeCell ref="B1:G1"/>
    <mergeCell ref="C2:E2"/>
  </mergeCells>
  <pageMargins left="0.75" right="0.75" top="1" bottom="1" header="0.5" footer="0.5"/>
  <headerFooter alignWithMargins="0"/>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11EA2-4ECE-4A3D-BCC1-436541138604}">
  <sheetPr>
    <tabColor rgb="FFFFFF99"/>
  </sheetPr>
  <dimension ref="A1:L40"/>
  <sheetViews>
    <sheetView showGridLines="0" zoomScale="85" zoomScaleNormal="85" workbookViewId="0">
      <selection activeCell="E7" sqref="E7"/>
    </sheetView>
  </sheetViews>
  <sheetFormatPr defaultColWidth="9.44140625" defaultRowHeight="13.2" x14ac:dyDescent="0.25"/>
  <cols>
    <col min="1" max="1" width="5.44140625" style="642" customWidth="1"/>
    <col min="2" max="2" width="21.77734375" style="642" customWidth="1"/>
    <col min="3" max="11" width="18.44140625" style="642" customWidth="1"/>
    <col min="12" max="12" width="17.21875" style="642" bestFit="1" customWidth="1"/>
    <col min="13" max="16384" width="9.44140625" style="642"/>
  </cols>
  <sheetData>
    <row r="1" spans="1:11" x14ac:dyDescent="0.25">
      <c r="A1" s="1021" t="s">
        <v>772</v>
      </c>
      <c r="B1" s="1021"/>
      <c r="C1" s="1021"/>
      <c r="D1" s="1021"/>
      <c r="E1" s="1021"/>
      <c r="F1" s="1021"/>
      <c r="G1" s="1021"/>
      <c r="H1" s="1021"/>
      <c r="I1" s="1021"/>
      <c r="J1" s="1021"/>
      <c r="K1" s="1021"/>
    </row>
    <row r="2" spans="1:11" x14ac:dyDescent="0.25">
      <c r="B2" s="690" t="s">
        <v>773</v>
      </c>
    </row>
    <row r="3" spans="1:11" x14ac:dyDescent="0.25">
      <c r="B3" s="642" t="s">
        <v>465</v>
      </c>
    </row>
    <row r="4" spans="1:11" x14ac:dyDescent="0.25">
      <c r="B4" s="691" t="s">
        <v>693</v>
      </c>
    </row>
    <row r="5" spans="1:11" x14ac:dyDescent="0.25">
      <c r="E5" s="647" t="s">
        <v>608</v>
      </c>
    </row>
    <row r="6" spans="1:11" x14ac:dyDescent="0.25">
      <c r="B6" s="1105" t="s">
        <v>775</v>
      </c>
      <c r="C6" s="1106"/>
      <c r="D6" s="1107"/>
      <c r="E6" s="692">
        <f>SQRT((C12^2)+(C13^2)+(C14^2))</f>
        <v>0</v>
      </c>
    </row>
    <row r="7" spans="1:11" x14ac:dyDescent="0.25">
      <c r="B7" s="1105" t="s">
        <v>774</v>
      </c>
      <c r="C7" s="1106"/>
      <c r="D7" s="1107"/>
      <c r="E7" s="692">
        <f>SUM(D19,D24:D26,D32,D40)</f>
        <v>0</v>
      </c>
      <c r="F7" s="644" t="s">
        <v>962</v>
      </c>
    </row>
    <row r="11" spans="1:11" x14ac:dyDescent="0.25">
      <c r="B11" s="647" t="s">
        <v>791</v>
      </c>
      <c r="C11" s="647" t="s">
        <v>778</v>
      </c>
    </row>
    <row r="12" spans="1:11" x14ac:dyDescent="0.25">
      <c r="B12" s="697" t="s">
        <v>873</v>
      </c>
      <c r="C12" s="698">
        <f>MAX(G19,K19)+G27</f>
        <v>0</v>
      </c>
    </row>
    <row r="13" spans="1:11" x14ac:dyDescent="0.25">
      <c r="B13" s="697" t="s">
        <v>792</v>
      </c>
      <c r="C13" s="698">
        <f>D32</f>
        <v>0</v>
      </c>
    </row>
    <row r="14" spans="1:11" x14ac:dyDescent="0.25">
      <c r="B14" s="697" t="s">
        <v>787</v>
      </c>
      <c r="C14" s="698">
        <f>D40</f>
        <v>0</v>
      </c>
    </row>
    <row r="16" spans="1:11" x14ac:dyDescent="0.25">
      <c r="B16" s="650" t="s">
        <v>777</v>
      </c>
    </row>
    <row r="17" spans="2:12" x14ac:dyDescent="0.25">
      <c r="B17" s="650"/>
    </row>
    <row r="18" spans="2:12" x14ac:dyDescent="0.25">
      <c r="C18" s="647" t="s">
        <v>955</v>
      </c>
      <c r="D18" s="647" t="s">
        <v>956</v>
      </c>
      <c r="E18" s="647" t="s">
        <v>957</v>
      </c>
      <c r="F18" s="647" t="s">
        <v>780</v>
      </c>
      <c r="G18" s="647" t="s">
        <v>778</v>
      </c>
      <c r="I18" s="647" t="s">
        <v>778</v>
      </c>
      <c r="J18" s="647" t="s">
        <v>961</v>
      </c>
      <c r="K18" s="647" t="s">
        <v>959</v>
      </c>
      <c r="L18" s="647" t="s">
        <v>774</v>
      </c>
    </row>
    <row r="19" spans="2:12" x14ac:dyDescent="0.25">
      <c r="B19" s="647" t="s">
        <v>779</v>
      </c>
      <c r="C19" s="772"/>
      <c r="D19" s="772"/>
      <c r="E19" s="643">
        <f>MAX(0,C19-D19)</f>
        <v>0</v>
      </c>
      <c r="F19" s="693">
        <v>5.0000000000000001E-4</v>
      </c>
      <c r="G19" s="643">
        <f>F19*E19</f>
        <v>0</v>
      </c>
      <c r="I19" s="647" t="s">
        <v>580</v>
      </c>
      <c r="J19" s="772"/>
      <c r="K19" s="772"/>
      <c r="L19" s="643">
        <f>MAX(0,J19-K19)</f>
        <v>0</v>
      </c>
    </row>
    <row r="21" spans="2:12" x14ac:dyDescent="0.25">
      <c r="B21" s="650" t="s">
        <v>781</v>
      </c>
    </row>
    <row r="23" spans="2:12" x14ac:dyDescent="0.25">
      <c r="C23" s="647" t="s">
        <v>955</v>
      </c>
      <c r="D23" s="647" t="s">
        <v>956</v>
      </c>
      <c r="E23" s="647" t="s">
        <v>957</v>
      </c>
      <c r="F23" s="647" t="s">
        <v>780</v>
      </c>
      <c r="G23" s="647" t="s">
        <v>778</v>
      </c>
    </row>
    <row r="24" spans="2:12" x14ac:dyDescent="0.25">
      <c r="B24" s="696" t="s">
        <v>782</v>
      </c>
      <c r="C24" s="772"/>
      <c r="D24" s="772"/>
      <c r="E24" s="643">
        <f t="shared" ref="E24:E26" si="0">MAX(0,C24-D24)</f>
        <v>0</v>
      </c>
      <c r="F24" s="693">
        <v>0.05</v>
      </c>
      <c r="G24" s="649">
        <f>F24*E24</f>
        <v>0</v>
      </c>
    </row>
    <row r="25" spans="2:12" x14ac:dyDescent="0.25">
      <c r="B25" s="696" t="s">
        <v>783</v>
      </c>
      <c r="C25" s="772"/>
      <c r="D25" s="772"/>
      <c r="E25" s="643">
        <f t="shared" si="0"/>
        <v>0</v>
      </c>
      <c r="F25" s="693">
        <v>0.02</v>
      </c>
      <c r="G25" s="649">
        <f>F25*E25</f>
        <v>0</v>
      </c>
    </row>
    <row r="26" spans="2:12" x14ac:dyDescent="0.25">
      <c r="B26" s="696" t="s">
        <v>784</v>
      </c>
      <c r="C26" s="772"/>
      <c r="D26" s="772"/>
      <c r="E26" s="643">
        <f t="shared" si="0"/>
        <v>0</v>
      </c>
      <c r="F26" s="693">
        <v>0.01</v>
      </c>
      <c r="G26" s="649">
        <f>F26*E26</f>
        <v>0</v>
      </c>
    </row>
    <row r="27" spans="2:12" x14ac:dyDescent="0.25">
      <c r="B27" s="1102" t="s">
        <v>7</v>
      </c>
      <c r="C27" s="1103"/>
      <c r="D27" s="1103"/>
      <c r="E27" s="1103"/>
      <c r="F27" s="1104"/>
      <c r="G27" s="649">
        <f>SUM(G24:G26)</f>
        <v>0</v>
      </c>
    </row>
    <row r="28" spans="2:12" x14ac:dyDescent="0.25">
      <c r="B28" s="694" t="s">
        <v>785</v>
      </c>
    </row>
    <row r="30" spans="2:12" x14ac:dyDescent="0.25">
      <c r="B30" s="650" t="s">
        <v>786</v>
      </c>
    </row>
    <row r="31" spans="2:12" x14ac:dyDescent="0.25">
      <c r="C31" s="647" t="s">
        <v>958</v>
      </c>
      <c r="D31" s="647" t="s">
        <v>959</v>
      </c>
      <c r="E31" s="647" t="s">
        <v>774</v>
      </c>
    </row>
    <row r="32" spans="2:12" x14ac:dyDescent="0.25">
      <c r="B32" s="647" t="s">
        <v>776</v>
      </c>
      <c r="C32" s="772"/>
      <c r="D32" s="772"/>
      <c r="E32" s="643">
        <f>MAX(0,C32-D32)</f>
        <v>0</v>
      </c>
    </row>
    <row r="34" spans="2:5" x14ac:dyDescent="0.25">
      <c r="B34" s="650" t="s">
        <v>787</v>
      </c>
    </row>
    <row r="36" spans="2:5" x14ac:dyDescent="0.25">
      <c r="B36" s="647" t="s">
        <v>960</v>
      </c>
      <c r="C36" s="647" t="s">
        <v>958</v>
      </c>
      <c r="D36" s="647" t="s">
        <v>959</v>
      </c>
      <c r="E36" s="647" t="s">
        <v>774</v>
      </c>
    </row>
    <row r="37" spans="2:5" x14ac:dyDescent="0.25">
      <c r="B37" s="696" t="s">
        <v>788</v>
      </c>
      <c r="C37" s="772"/>
      <c r="D37" s="772"/>
      <c r="E37" s="643">
        <f t="shared" ref="E37:E39" si="1">MAX(0,C37-D37)</f>
        <v>0</v>
      </c>
    </row>
    <row r="38" spans="2:5" x14ac:dyDescent="0.25">
      <c r="B38" s="696" t="s">
        <v>789</v>
      </c>
      <c r="C38" s="772"/>
      <c r="D38" s="772"/>
      <c r="E38" s="643">
        <f t="shared" si="1"/>
        <v>0</v>
      </c>
    </row>
    <row r="39" spans="2:5" x14ac:dyDescent="0.25">
      <c r="B39" s="696" t="s">
        <v>790</v>
      </c>
      <c r="C39" s="772"/>
      <c r="D39" s="772"/>
      <c r="E39" s="643">
        <f t="shared" si="1"/>
        <v>0</v>
      </c>
    </row>
    <row r="40" spans="2:5" x14ac:dyDescent="0.25">
      <c r="B40" s="695" t="s">
        <v>7</v>
      </c>
      <c r="C40" s="649">
        <f>SUM(C37:C39)</f>
        <v>0</v>
      </c>
      <c r="D40" s="649">
        <f>SUM(D37:D39)</f>
        <v>0</v>
      </c>
      <c r="E40" s="649">
        <f>SUM(E37:E39)</f>
        <v>0</v>
      </c>
    </row>
  </sheetData>
  <mergeCells count="4">
    <mergeCell ref="B27:F27"/>
    <mergeCell ref="A1:K1"/>
    <mergeCell ref="B7:D7"/>
    <mergeCell ref="B6:D6"/>
  </mergeCells>
  <pageMargins left="0.75" right="0.75" top="1" bottom="1" header="0.5" footer="0.5"/>
  <pageSetup orientation="portrait" horizontalDpi="4294967294" verticalDpi="4294967294" r:id="rId1"/>
  <headerFooter alignWithMargins="0"/>
  <legacy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15F21-A91C-46CF-8457-C298A34D30AD}">
  <sheetPr>
    <tabColor rgb="FFFFFF99"/>
  </sheetPr>
  <dimension ref="A1:L1"/>
  <sheetViews>
    <sheetView showGridLines="0" workbookViewId="0">
      <selection sqref="A1:L1"/>
    </sheetView>
  </sheetViews>
  <sheetFormatPr defaultColWidth="9.21875" defaultRowHeight="13.2" x14ac:dyDescent="0.25"/>
  <cols>
    <col min="1" max="16384" width="9.21875" style="18"/>
  </cols>
  <sheetData>
    <row r="1" spans="1:12" x14ac:dyDescent="0.25">
      <c r="A1" s="1055" t="s">
        <v>220</v>
      </c>
      <c r="B1" s="1056"/>
      <c r="C1" s="1056"/>
      <c r="D1" s="1056"/>
      <c r="E1" s="1056"/>
      <c r="F1" s="1056"/>
      <c r="G1" s="1056"/>
      <c r="H1" s="1056"/>
      <c r="I1" s="1056"/>
      <c r="J1" s="1056"/>
      <c r="K1" s="1056"/>
      <c r="L1" s="1056"/>
    </row>
  </sheetData>
  <mergeCells count="1">
    <mergeCell ref="A1:L1"/>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DF1E9-214A-420B-8E2A-740FC3DB8E5A}">
  <sheetPr>
    <tabColor rgb="FFFF0000"/>
  </sheetPr>
  <dimension ref="A2:AN12"/>
  <sheetViews>
    <sheetView workbookViewId="0"/>
  </sheetViews>
  <sheetFormatPr defaultColWidth="9.21875" defaultRowHeight="13.2" x14ac:dyDescent="0.25"/>
  <cols>
    <col min="1" max="1" width="14.44140625" style="18" customWidth="1"/>
    <col min="2" max="7" width="9.21875" style="18"/>
    <col min="8" max="8" width="11.44140625" style="18" customWidth="1"/>
    <col min="9" max="16384" width="9.21875" style="18"/>
  </cols>
  <sheetData>
    <row r="2" spans="1:40" ht="13.8" thickBot="1" x14ac:dyDescent="0.3"/>
    <row r="3" spans="1:40" ht="13.8" thickBot="1" x14ac:dyDescent="0.3">
      <c r="A3" s="561" t="s">
        <v>380</v>
      </c>
      <c r="B3" s="562"/>
      <c r="C3" s="562"/>
      <c r="D3" s="563"/>
      <c r="E3" s="563"/>
      <c r="F3" s="563"/>
      <c r="G3" s="563"/>
      <c r="H3" s="563"/>
      <c r="I3" s="563"/>
      <c r="J3" s="563"/>
      <c r="K3" s="563"/>
      <c r="L3" s="563"/>
      <c r="M3" s="563"/>
      <c r="N3" s="563"/>
      <c r="O3" s="563"/>
      <c r="P3" s="563"/>
      <c r="Q3" s="563"/>
      <c r="R3" s="563"/>
      <c r="S3" s="563"/>
      <c r="T3" s="563"/>
      <c r="U3" s="563"/>
      <c r="V3" s="563"/>
      <c r="W3" s="563"/>
      <c r="X3" s="563"/>
      <c r="Y3" s="563"/>
      <c r="Z3" s="563"/>
      <c r="AA3" s="563"/>
      <c r="AB3" s="563"/>
      <c r="AC3" s="564"/>
      <c r="AD3" s="565"/>
      <c r="AE3" s="565"/>
      <c r="AF3" s="563"/>
      <c r="AG3" s="563"/>
      <c r="AH3" s="563"/>
      <c r="AI3" s="563"/>
      <c r="AJ3" s="563"/>
      <c r="AK3" s="563"/>
      <c r="AL3" s="563"/>
      <c r="AM3" s="565"/>
      <c r="AN3" s="565"/>
    </row>
    <row r="4" spans="1:40" x14ac:dyDescent="0.25">
      <c r="A4" s="565"/>
      <c r="B4" s="565"/>
      <c r="C4" s="565"/>
      <c r="D4" s="1111" t="s">
        <v>557</v>
      </c>
      <c r="E4" s="1111"/>
      <c r="F4" s="1111"/>
      <c r="G4" s="1111"/>
      <c r="H4" s="1111"/>
      <c r="I4" s="1110" t="s">
        <v>348</v>
      </c>
      <c r="J4" s="1110"/>
      <c r="K4" s="1110"/>
      <c r="L4" s="1110"/>
      <c r="M4" s="1108" t="s">
        <v>349</v>
      </c>
      <c r="N4" s="1108"/>
      <c r="O4" s="1108"/>
      <c r="P4" s="1108"/>
      <c r="Q4" s="1108"/>
      <c r="R4" s="1108"/>
      <c r="S4" s="1108"/>
      <c r="T4" s="1108"/>
      <c r="U4" s="1108"/>
      <c r="V4" s="1108"/>
      <c r="W4" s="1108"/>
      <c r="X4" s="1108"/>
      <c r="Y4" s="1108"/>
      <c r="Z4" s="1108"/>
      <c r="AA4" s="1112" t="s">
        <v>630</v>
      </c>
      <c r="AB4" s="1112"/>
      <c r="AC4" s="1112"/>
      <c r="AD4" s="1109" t="s">
        <v>350</v>
      </c>
      <c r="AE4" s="1109"/>
      <c r="AF4" s="1109"/>
      <c r="AG4" s="1109"/>
      <c r="AH4" s="1109"/>
      <c r="AI4" s="1109"/>
      <c r="AJ4" s="1109"/>
      <c r="AK4" s="1109"/>
      <c r="AL4" s="1109"/>
      <c r="AM4" s="1109"/>
      <c r="AN4" s="1109"/>
    </row>
    <row r="5" spans="1:40" ht="79.2" x14ac:dyDescent="0.25">
      <c r="A5" s="569" t="s">
        <v>351</v>
      </c>
      <c r="B5" s="569" t="s">
        <v>352</v>
      </c>
      <c r="C5" s="569" t="s">
        <v>564</v>
      </c>
      <c r="D5" s="570" t="s">
        <v>552</v>
      </c>
      <c r="E5" s="570" t="s">
        <v>558</v>
      </c>
      <c r="F5" s="570" t="s">
        <v>553</v>
      </c>
      <c r="G5" s="570" t="s">
        <v>554</v>
      </c>
      <c r="H5" s="570" t="s">
        <v>555</v>
      </c>
      <c r="I5" s="570" t="s">
        <v>244</v>
      </c>
      <c r="J5" s="570" t="s">
        <v>114</v>
      </c>
      <c r="K5" s="570" t="s">
        <v>113</v>
      </c>
      <c r="L5" s="570" t="s">
        <v>874</v>
      </c>
      <c r="M5" s="570" t="s">
        <v>353</v>
      </c>
      <c r="N5" s="570" t="s">
        <v>354</v>
      </c>
      <c r="O5" s="570" t="s">
        <v>355</v>
      </c>
      <c r="P5" s="570" t="s">
        <v>356</v>
      </c>
      <c r="Q5" s="570" t="s">
        <v>357</v>
      </c>
      <c r="R5" s="570" t="s">
        <v>358</v>
      </c>
      <c r="S5" s="570" t="s">
        <v>359</v>
      </c>
      <c r="T5" s="570" t="s">
        <v>360</v>
      </c>
      <c r="U5" s="570" t="s">
        <v>361</v>
      </c>
      <c r="V5" s="570" t="s">
        <v>362</v>
      </c>
      <c r="W5" s="570" t="s">
        <v>363</v>
      </c>
      <c r="X5" s="570" t="s">
        <v>364</v>
      </c>
      <c r="Y5" s="570" t="s">
        <v>365</v>
      </c>
      <c r="Z5" s="570" t="s">
        <v>366</v>
      </c>
      <c r="AA5" s="570" t="s">
        <v>367</v>
      </c>
      <c r="AB5" s="570" t="s">
        <v>368</v>
      </c>
      <c r="AC5" s="571" t="s">
        <v>565</v>
      </c>
      <c r="AD5" s="569" t="s">
        <v>369</v>
      </c>
      <c r="AE5" s="569" t="s">
        <v>370</v>
      </c>
      <c r="AF5" s="570" t="s">
        <v>371</v>
      </c>
      <c r="AG5" s="570" t="s">
        <v>372</v>
      </c>
      <c r="AH5" s="570" t="s">
        <v>373</v>
      </c>
      <c r="AI5" s="570" t="s">
        <v>374</v>
      </c>
      <c r="AJ5" s="570" t="s">
        <v>375</v>
      </c>
      <c r="AK5" s="570" t="s">
        <v>376</v>
      </c>
      <c r="AL5" s="570" t="s">
        <v>377</v>
      </c>
      <c r="AM5" s="569" t="s">
        <v>378</v>
      </c>
      <c r="AN5" s="569" t="s">
        <v>379</v>
      </c>
    </row>
    <row r="6" spans="1:40" x14ac:dyDescent="0.25">
      <c r="A6" s="566">
        <f>Intro!B7</f>
        <v>0</v>
      </c>
      <c r="B6" s="566">
        <f>Intro!C7</f>
        <v>0</v>
      </c>
      <c r="C6" s="566">
        <f>Intro!D7</f>
        <v>0</v>
      </c>
      <c r="D6" s="567">
        <f>'Market Consistent Balance Sheet'!D105</f>
        <v>0</v>
      </c>
      <c r="E6" s="567">
        <f>'Market Consistent Balance Sheet'!K105</f>
        <v>0</v>
      </c>
      <c r="F6" s="567">
        <f>'Market Consistent Balance Sheet'!D116</f>
        <v>0</v>
      </c>
      <c r="G6" s="567">
        <f>'Market Consistent Balance Sheet'!D133</f>
        <v>0</v>
      </c>
      <c r="H6" s="567">
        <f>'Market Consistent Balance Sheet'!D148</f>
        <v>0</v>
      </c>
      <c r="I6" s="567">
        <f>'II TAC'!B8</f>
        <v>0</v>
      </c>
      <c r="J6" s="567">
        <f>'II TAC'!B13</f>
        <v>0</v>
      </c>
      <c r="K6" s="567">
        <f>'II TAC'!B21</f>
        <v>0</v>
      </c>
      <c r="L6" s="568" t="e">
        <f>K6/D6</f>
        <v>#DIV/0!</v>
      </c>
      <c r="M6" s="567">
        <f>'III RCR'!C9</f>
        <v>0</v>
      </c>
      <c r="N6" s="567">
        <f>'III RCR'!C10</f>
        <v>0</v>
      </c>
      <c r="O6" s="567">
        <f>'3 Market Risk'!E9</f>
        <v>0</v>
      </c>
      <c r="P6" s="567" t="e">
        <f>'3 Market Risk'!E10</f>
        <v>#DIV/0!</v>
      </c>
      <c r="Q6" s="567">
        <f>'3 Market Risk'!E11</f>
        <v>0</v>
      </c>
      <c r="R6" s="567">
        <f>'3 Market Risk'!E12</f>
        <v>0</v>
      </c>
      <c r="S6" s="567">
        <f>'3 Market Risk'!E13</f>
        <v>0</v>
      </c>
      <c r="T6" s="567">
        <f>'3 Market Risk'!E14</f>
        <v>0</v>
      </c>
      <c r="U6" s="567" t="e">
        <f>O6+P6+Q6+R6+S6+T6</f>
        <v>#DIV/0!</v>
      </c>
      <c r="V6" s="567">
        <f>'III RCR'!C11</f>
        <v>0</v>
      </c>
      <c r="W6" s="567">
        <f>'III RCR'!C13</f>
        <v>0</v>
      </c>
      <c r="X6" s="567">
        <f>'III RCR'!C14</f>
        <v>0</v>
      </c>
      <c r="Y6" s="567" t="e">
        <f>M6+N6+U6+V6+W6+X6</f>
        <v>#DIV/0!</v>
      </c>
      <c r="Z6" s="567" t="e">
        <f>SQRT((M6+N6+U6+V6)^2+W6^2+X6^2)</f>
        <v>#DIV/0!</v>
      </c>
      <c r="AA6" s="567">
        <f>I6+J6-K6</f>
        <v>0</v>
      </c>
      <c r="AB6" s="567" t="e">
        <f>Z6</f>
        <v>#DIV/0!</v>
      </c>
      <c r="AC6" s="568" t="e">
        <f>AA6/AB6</f>
        <v>#DIV/0!</v>
      </c>
      <c r="AD6" s="568" t="e">
        <f t="shared" ref="AD6:AK6" si="0">M6/$Y6</f>
        <v>#DIV/0!</v>
      </c>
      <c r="AE6" s="568" t="e">
        <f t="shared" si="0"/>
        <v>#DIV/0!</v>
      </c>
      <c r="AF6" s="568" t="e">
        <f t="shared" si="0"/>
        <v>#DIV/0!</v>
      </c>
      <c r="AG6" s="568" t="e">
        <f t="shared" si="0"/>
        <v>#DIV/0!</v>
      </c>
      <c r="AH6" s="568" t="e">
        <f t="shared" si="0"/>
        <v>#DIV/0!</v>
      </c>
      <c r="AI6" s="568" t="e">
        <f t="shared" si="0"/>
        <v>#DIV/0!</v>
      </c>
      <c r="AJ6" s="568" t="e">
        <f t="shared" si="0"/>
        <v>#DIV/0!</v>
      </c>
      <c r="AK6" s="568" t="e">
        <f t="shared" si="0"/>
        <v>#DIV/0!</v>
      </c>
      <c r="AL6" s="568" t="e">
        <f>V6/$Y6</f>
        <v>#DIV/0!</v>
      </c>
      <c r="AM6" s="568" t="e">
        <f>W6/$Y6</f>
        <v>#DIV/0!</v>
      </c>
      <c r="AN6" s="568" t="e">
        <f>X6/$Y6</f>
        <v>#DIV/0!</v>
      </c>
    </row>
    <row r="7" spans="1:40" x14ac:dyDescent="0.25">
      <c r="A7" s="566"/>
      <c r="B7" s="566"/>
      <c r="C7" s="566"/>
      <c r="D7" s="567"/>
      <c r="E7" s="567"/>
      <c r="F7" s="567"/>
      <c r="G7" s="567"/>
      <c r="H7" s="567"/>
      <c r="I7" s="567"/>
      <c r="J7" s="567"/>
      <c r="K7" s="567"/>
      <c r="L7" s="568"/>
      <c r="M7" s="567"/>
      <c r="N7" s="567"/>
      <c r="O7" s="567"/>
      <c r="P7" s="567"/>
      <c r="Q7" s="567"/>
      <c r="R7" s="567"/>
      <c r="S7" s="567"/>
      <c r="T7" s="567"/>
      <c r="U7" s="567"/>
      <c r="V7" s="567"/>
      <c r="W7" s="567"/>
      <c r="X7" s="567"/>
      <c r="Y7" s="567"/>
      <c r="Z7" s="567"/>
      <c r="AA7" s="567"/>
      <c r="AB7" s="567"/>
      <c r="AC7" s="568"/>
      <c r="AD7" s="568"/>
      <c r="AE7" s="568"/>
      <c r="AF7" s="568"/>
      <c r="AG7" s="568"/>
      <c r="AH7" s="568"/>
      <c r="AI7" s="568"/>
      <c r="AJ7" s="568"/>
      <c r="AK7" s="568"/>
      <c r="AL7" s="568"/>
      <c r="AM7" s="568"/>
      <c r="AN7" s="568"/>
    </row>
    <row r="8" spans="1:40" x14ac:dyDescent="0.25">
      <c r="A8" s="566"/>
      <c r="B8" s="566"/>
      <c r="C8" s="566"/>
      <c r="D8" s="567"/>
      <c r="E8" s="567"/>
      <c r="F8" s="567"/>
      <c r="G8" s="567"/>
      <c r="H8" s="567"/>
      <c r="I8" s="567"/>
      <c r="J8" s="567"/>
      <c r="K8" s="567"/>
      <c r="L8" s="568"/>
      <c r="M8" s="567"/>
      <c r="N8" s="567"/>
      <c r="O8" s="567"/>
      <c r="P8" s="567"/>
      <c r="Q8" s="567"/>
      <c r="R8" s="567"/>
      <c r="S8" s="567"/>
      <c r="T8" s="567"/>
      <c r="U8" s="567"/>
      <c r="V8" s="567"/>
      <c r="W8" s="567"/>
      <c r="X8" s="567"/>
      <c r="Y8" s="567"/>
      <c r="Z8" s="567"/>
      <c r="AA8" s="567"/>
      <c r="AB8" s="567"/>
      <c r="AC8" s="568"/>
      <c r="AD8" s="568"/>
      <c r="AE8" s="568"/>
      <c r="AF8" s="568"/>
      <c r="AG8" s="568"/>
      <c r="AH8" s="568"/>
      <c r="AI8" s="568"/>
      <c r="AJ8" s="568"/>
      <c r="AK8" s="568"/>
      <c r="AL8" s="568"/>
      <c r="AM8" s="568"/>
      <c r="AN8" s="568"/>
    </row>
    <row r="9" spans="1:40" x14ac:dyDescent="0.25">
      <c r="A9" s="566"/>
      <c r="B9" s="566"/>
      <c r="C9" s="566"/>
      <c r="D9" s="567"/>
      <c r="E9" s="567"/>
      <c r="F9" s="567"/>
      <c r="G9" s="567"/>
      <c r="H9" s="567"/>
      <c r="I9" s="567"/>
      <c r="J9" s="567"/>
      <c r="K9" s="567"/>
      <c r="L9" s="568"/>
      <c r="M9" s="567"/>
      <c r="N9" s="567"/>
      <c r="O9" s="567"/>
      <c r="P9" s="567"/>
      <c r="Q9" s="567"/>
      <c r="R9" s="567"/>
      <c r="S9" s="567"/>
      <c r="T9" s="567"/>
      <c r="U9" s="567"/>
      <c r="V9" s="567"/>
      <c r="W9" s="567"/>
      <c r="X9" s="567"/>
      <c r="Y9" s="567"/>
      <c r="Z9" s="567"/>
      <c r="AA9" s="567"/>
      <c r="AB9" s="567"/>
      <c r="AC9" s="568"/>
      <c r="AD9" s="568"/>
      <c r="AE9" s="568"/>
      <c r="AF9" s="568"/>
      <c r="AG9" s="568"/>
      <c r="AH9" s="568"/>
      <c r="AI9" s="568"/>
      <c r="AJ9" s="568"/>
      <c r="AK9" s="568"/>
      <c r="AL9" s="568"/>
      <c r="AM9" s="568"/>
      <c r="AN9" s="568"/>
    </row>
    <row r="10" spans="1:40" x14ac:dyDescent="0.25">
      <c r="A10" s="566"/>
      <c r="B10" s="566"/>
      <c r="C10" s="566"/>
      <c r="D10" s="567"/>
      <c r="E10" s="567"/>
      <c r="F10" s="567"/>
      <c r="G10" s="567"/>
      <c r="H10" s="567"/>
      <c r="I10" s="567"/>
      <c r="J10" s="567"/>
      <c r="K10" s="567"/>
      <c r="L10" s="568"/>
      <c r="M10" s="567"/>
      <c r="N10" s="567"/>
      <c r="O10" s="567"/>
      <c r="P10" s="567"/>
      <c r="Q10" s="567"/>
      <c r="R10" s="567"/>
      <c r="S10" s="567"/>
      <c r="T10" s="567"/>
      <c r="U10" s="567"/>
      <c r="V10" s="567"/>
      <c r="W10" s="567"/>
      <c r="X10" s="567"/>
      <c r="Y10" s="567"/>
      <c r="Z10" s="567"/>
      <c r="AA10" s="567"/>
      <c r="AB10" s="567"/>
      <c r="AC10" s="568"/>
      <c r="AD10" s="568"/>
      <c r="AE10" s="568"/>
      <c r="AF10" s="568"/>
      <c r="AG10" s="568"/>
      <c r="AH10" s="568"/>
      <c r="AI10" s="568"/>
      <c r="AJ10" s="568"/>
      <c r="AK10" s="568"/>
      <c r="AL10" s="568"/>
      <c r="AM10" s="568"/>
      <c r="AN10" s="568"/>
    </row>
    <row r="11" spans="1:40" x14ac:dyDescent="0.25">
      <c r="A11" s="566"/>
      <c r="B11" s="566"/>
      <c r="C11" s="566"/>
      <c r="D11" s="567"/>
      <c r="E11" s="567"/>
      <c r="F11" s="567"/>
      <c r="G11" s="567"/>
      <c r="H11" s="567"/>
      <c r="I11" s="567"/>
      <c r="J11" s="567"/>
      <c r="K11" s="567"/>
      <c r="L11" s="568"/>
      <c r="M11" s="567"/>
      <c r="N11" s="567"/>
      <c r="O11" s="567"/>
      <c r="P11" s="567"/>
      <c r="Q11" s="567"/>
      <c r="R11" s="567"/>
      <c r="S11" s="567"/>
      <c r="T11" s="567"/>
      <c r="U11" s="567"/>
      <c r="V11" s="567"/>
      <c r="W11" s="567"/>
      <c r="X11" s="567"/>
      <c r="Y11" s="567"/>
      <c r="Z11" s="567"/>
      <c r="AA11" s="567"/>
      <c r="AB11" s="567"/>
      <c r="AC11" s="568"/>
      <c r="AD11" s="568"/>
      <c r="AE11" s="568"/>
      <c r="AF11" s="568"/>
      <c r="AG11" s="568"/>
      <c r="AH11" s="568"/>
      <c r="AI11" s="568"/>
      <c r="AJ11" s="568"/>
      <c r="AK11" s="568"/>
      <c r="AL11" s="568"/>
      <c r="AM11" s="568"/>
      <c r="AN11" s="568"/>
    </row>
    <row r="12" spans="1:40" x14ac:dyDescent="0.25">
      <c r="A12" s="566"/>
      <c r="B12" s="566"/>
      <c r="C12" s="566"/>
      <c r="D12" s="567"/>
      <c r="E12" s="567"/>
      <c r="F12" s="567"/>
      <c r="G12" s="567"/>
      <c r="H12" s="567"/>
      <c r="I12" s="567"/>
      <c r="J12" s="567"/>
      <c r="K12" s="567"/>
      <c r="L12" s="568"/>
      <c r="M12" s="567"/>
      <c r="N12" s="567"/>
      <c r="O12" s="567"/>
      <c r="P12" s="567"/>
      <c r="Q12" s="567"/>
      <c r="R12" s="567"/>
      <c r="S12" s="567"/>
      <c r="T12" s="567"/>
      <c r="U12" s="567"/>
      <c r="V12" s="567"/>
      <c r="W12" s="567"/>
      <c r="X12" s="567"/>
      <c r="Y12" s="567"/>
      <c r="Z12" s="567"/>
      <c r="AA12" s="567"/>
      <c r="AB12" s="567"/>
      <c r="AC12" s="568"/>
      <c r="AD12" s="568"/>
      <c r="AE12" s="568"/>
      <c r="AF12" s="568"/>
      <c r="AG12" s="568"/>
      <c r="AH12" s="568"/>
      <c r="AI12" s="568"/>
      <c r="AJ12" s="568"/>
      <c r="AK12" s="568"/>
      <c r="AL12" s="568"/>
      <c r="AM12" s="568"/>
      <c r="AN12" s="568"/>
    </row>
  </sheetData>
  <mergeCells count="5">
    <mergeCell ref="M4:Z4"/>
    <mergeCell ref="AD4:AN4"/>
    <mergeCell ref="I4:L4"/>
    <mergeCell ref="D4:H4"/>
    <mergeCell ref="AA4:AC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91D91-BE27-48D9-98BC-6ACF88C0EE29}">
  <sheetPr>
    <tabColor rgb="FFFFFF99"/>
  </sheetPr>
  <dimension ref="A1:S197"/>
  <sheetViews>
    <sheetView topLeftCell="A125" zoomScale="85" zoomScaleNormal="85" workbookViewId="0">
      <selection activeCell="C141" sqref="C141"/>
    </sheetView>
  </sheetViews>
  <sheetFormatPr defaultColWidth="0" defaultRowHeight="13.2" x14ac:dyDescent="0.3"/>
  <cols>
    <col min="1" max="1" width="5" style="120" customWidth="1"/>
    <col min="2" max="2" width="8.77734375" style="120" customWidth="1"/>
    <col min="3" max="3" width="57.5546875" style="120" customWidth="1"/>
    <col min="4" max="5" width="20.21875" style="121" customWidth="1"/>
    <col min="6" max="6" width="20.21875" style="120" customWidth="1"/>
    <col min="7" max="7" width="20.21875" style="121" customWidth="1"/>
    <col min="8" max="8" width="20.21875" style="122" customWidth="1"/>
    <col min="9" max="9" width="48.44140625" style="120" customWidth="1"/>
    <col min="10" max="10" width="23.21875" style="120" customWidth="1"/>
    <col min="11" max="11" width="23.21875" style="123" customWidth="1"/>
    <col min="12" max="13" width="23.21875" style="124" customWidth="1"/>
    <col min="14" max="14" width="8.5546875" style="124" customWidth="1"/>
    <col min="15" max="15" width="20.44140625" style="125" hidden="1" customWidth="1"/>
    <col min="16" max="17" width="9.21875" style="120" hidden="1" customWidth="1"/>
    <col min="18" max="19" width="20.44140625" style="120" hidden="1" customWidth="1"/>
    <col min="20" max="16384" width="9.21875" style="120" hidden="1"/>
  </cols>
  <sheetData>
    <row r="1" spans="1:15" ht="14.4" x14ac:dyDescent="0.3">
      <c r="B1" s="597" t="s">
        <v>675</v>
      </c>
      <c r="C1" s="47"/>
    </row>
    <row r="2" spans="1:15" x14ac:dyDescent="0.25">
      <c r="B2" s="33" t="s">
        <v>466</v>
      </c>
      <c r="C2" s="126"/>
    </row>
    <row r="3" spans="1:15" x14ac:dyDescent="0.25">
      <c r="B3" s="40" t="s">
        <v>394</v>
      </c>
      <c r="C3" s="47"/>
    </row>
    <row r="4" spans="1:15" x14ac:dyDescent="0.25">
      <c r="B4" s="40" t="s">
        <v>465</v>
      </c>
      <c r="C4" s="47"/>
    </row>
    <row r="5" spans="1:15" x14ac:dyDescent="0.25">
      <c r="B5" s="40"/>
      <c r="C5" s="47"/>
      <c r="L5" s="18" t="s">
        <v>395</v>
      </c>
    </row>
    <row r="6" spans="1:15" s="117" customFormat="1" x14ac:dyDescent="0.3">
      <c r="B6" s="318" t="s">
        <v>467</v>
      </c>
      <c r="D6" s="116"/>
      <c r="G6" s="127"/>
      <c r="H6" s="128"/>
      <c r="K6" s="129"/>
      <c r="L6" s="951" t="s">
        <v>200</v>
      </c>
      <c r="M6" s="952"/>
    </row>
    <row r="7" spans="1:15" ht="52.8" x14ac:dyDescent="0.3">
      <c r="A7" s="27" t="s">
        <v>22</v>
      </c>
      <c r="B7" s="171" t="s">
        <v>209</v>
      </c>
      <c r="C7" s="171" t="s">
        <v>404</v>
      </c>
      <c r="D7" s="171" t="s">
        <v>186</v>
      </c>
      <c r="E7" s="172" t="s">
        <v>547</v>
      </c>
      <c r="F7" s="172" t="s">
        <v>184</v>
      </c>
      <c r="G7" s="172" t="s">
        <v>189</v>
      </c>
      <c r="H7" s="176" t="s">
        <v>52</v>
      </c>
      <c r="I7" s="172" t="s">
        <v>47</v>
      </c>
      <c r="J7" s="172" t="s">
        <v>213</v>
      </c>
      <c r="K7" s="172" t="s">
        <v>212</v>
      </c>
      <c r="L7" s="171" t="s">
        <v>199</v>
      </c>
      <c r="M7" s="171" t="s">
        <v>198</v>
      </c>
      <c r="N7" s="120"/>
      <c r="O7" s="120"/>
    </row>
    <row r="8" spans="1:15" x14ac:dyDescent="0.3">
      <c r="A8" s="131" t="s">
        <v>30</v>
      </c>
      <c r="B8" s="130"/>
      <c r="C8" s="115" t="s">
        <v>382</v>
      </c>
      <c r="D8" s="359">
        <f>SUM(D9:D10)</f>
        <v>0</v>
      </c>
      <c r="E8" s="359">
        <f>SUM(E9:E10)</f>
        <v>0</v>
      </c>
      <c r="F8" s="132"/>
      <c r="G8" s="133">
        <f>SUM(G9:G10)</f>
        <v>0</v>
      </c>
      <c r="H8" s="134"/>
      <c r="I8" s="135"/>
      <c r="J8" s="133">
        <f>SUM(J9:J10)</f>
        <v>0</v>
      </c>
      <c r="K8" s="133">
        <f>J8</f>
        <v>0</v>
      </c>
      <c r="L8" s="136"/>
      <c r="M8" s="136">
        <f>D8-K8</f>
        <v>0</v>
      </c>
      <c r="N8" s="120"/>
      <c r="O8" s="120"/>
    </row>
    <row r="9" spans="1:15" x14ac:dyDescent="0.3">
      <c r="A9" s="130"/>
      <c r="B9" s="130">
        <v>1</v>
      </c>
      <c r="C9" s="106" t="s">
        <v>383</v>
      </c>
      <c r="D9" s="360">
        <v>0</v>
      </c>
      <c r="E9" s="360">
        <v>0</v>
      </c>
      <c r="F9" s="132" t="s">
        <v>185</v>
      </c>
      <c r="G9" s="133">
        <f t="shared" ref="G9:G16" si="0">D9*IF(F9="NO",0,1)</f>
        <v>0</v>
      </c>
      <c r="H9" s="134">
        <v>1</v>
      </c>
      <c r="I9" s="135">
        <f>IF($G$105=0,0,G9/$G$105)</f>
        <v>0</v>
      </c>
      <c r="J9" s="133">
        <f>IF(I9&lt;=H9,G9,$G$105*H9)</f>
        <v>0</v>
      </c>
      <c r="K9" s="133">
        <f t="shared" ref="K9:K15" si="1">J9</f>
        <v>0</v>
      </c>
      <c r="L9" s="136"/>
      <c r="M9" s="136">
        <f t="shared" ref="M9:M71" si="2">D9-K9</f>
        <v>0</v>
      </c>
      <c r="N9" s="120"/>
      <c r="O9" s="120"/>
    </row>
    <row r="10" spans="1:15" x14ac:dyDescent="0.3">
      <c r="A10" s="130"/>
      <c r="B10" s="130">
        <v>2</v>
      </c>
      <c r="C10" s="106" t="s">
        <v>29</v>
      </c>
      <c r="D10" s="360">
        <v>0</v>
      </c>
      <c r="E10" s="360">
        <v>0</v>
      </c>
      <c r="F10" s="132" t="s">
        <v>185</v>
      </c>
      <c r="G10" s="133">
        <f t="shared" si="0"/>
        <v>0</v>
      </c>
      <c r="H10" s="134">
        <v>1</v>
      </c>
      <c r="I10" s="135">
        <f>IF($G$105=0,0,G10/$G$105)</f>
        <v>0</v>
      </c>
      <c r="J10" s="133">
        <f>IF(I10&lt;=H10,G10,$G$105*H10)</f>
        <v>0</v>
      </c>
      <c r="K10" s="133">
        <f t="shared" si="1"/>
        <v>0</v>
      </c>
      <c r="L10" s="136"/>
      <c r="M10" s="136">
        <f t="shared" si="2"/>
        <v>0</v>
      </c>
      <c r="N10" s="120"/>
      <c r="O10" s="120"/>
    </row>
    <row r="11" spans="1:15" ht="39.6" x14ac:dyDescent="0.3">
      <c r="A11" s="130" t="s">
        <v>31</v>
      </c>
      <c r="B11" s="130">
        <v>1</v>
      </c>
      <c r="C11" s="115" t="s">
        <v>384</v>
      </c>
      <c r="D11" s="361">
        <f>SUM(D12:D15)</f>
        <v>0</v>
      </c>
      <c r="E11" s="361">
        <f>SUM(E12:E15)</f>
        <v>0</v>
      </c>
      <c r="F11" s="132" t="s">
        <v>185</v>
      </c>
      <c r="G11" s="133">
        <f t="shared" si="0"/>
        <v>0</v>
      </c>
      <c r="H11" s="134">
        <v>0.2</v>
      </c>
      <c r="I11" s="135">
        <f>IF($G$105=0,0,G11/$G$105)</f>
        <v>0</v>
      </c>
      <c r="J11" s="133">
        <f>IF(I11&lt;=H11,G11,$G$105*H11)</f>
        <v>0</v>
      </c>
      <c r="K11" s="133">
        <f>J11</f>
        <v>0</v>
      </c>
      <c r="L11" s="136"/>
      <c r="M11" s="136">
        <f t="shared" si="2"/>
        <v>0</v>
      </c>
      <c r="N11" s="120"/>
      <c r="O11" s="120"/>
    </row>
    <row r="12" spans="1:15" x14ac:dyDescent="0.3">
      <c r="A12" s="130"/>
      <c r="B12" s="130"/>
      <c r="C12" s="291" t="s">
        <v>576</v>
      </c>
      <c r="D12" s="360">
        <v>0</v>
      </c>
      <c r="E12" s="360">
        <v>0</v>
      </c>
      <c r="F12" s="132" t="s">
        <v>185</v>
      </c>
      <c r="G12" s="133">
        <f t="shared" si="0"/>
        <v>0</v>
      </c>
      <c r="H12" s="134"/>
      <c r="I12" s="135"/>
      <c r="J12" s="133">
        <f>IF(G12&gt;J11,J11,G12)</f>
        <v>0</v>
      </c>
      <c r="K12" s="133">
        <f t="shared" si="1"/>
        <v>0</v>
      </c>
      <c r="L12" s="136"/>
      <c r="M12" s="136">
        <f t="shared" si="2"/>
        <v>0</v>
      </c>
      <c r="N12" s="120"/>
      <c r="O12" s="120"/>
    </row>
    <row r="13" spans="1:15" x14ac:dyDescent="0.3">
      <c r="A13" s="130"/>
      <c r="B13" s="130"/>
      <c r="C13" s="112" t="s">
        <v>577</v>
      </c>
      <c r="D13" s="360">
        <v>0</v>
      </c>
      <c r="E13" s="360">
        <v>0</v>
      </c>
      <c r="F13" s="132" t="s">
        <v>185</v>
      </c>
      <c r="G13" s="133">
        <f t="shared" si="0"/>
        <v>0</v>
      </c>
      <c r="H13" s="134"/>
      <c r="I13" s="135"/>
      <c r="J13" s="133">
        <f>IF(SUM(G12:G12)&gt;=J11,0,MIN(G13,J11-SUM(G12:G12)))</f>
        <v>0</v>
      </c>
      <c r="K13" s="133">
        <f t="shared" si="1"/>
        <v>0</v>
      </c>
      <c r="L13" s="136"/>
      <c r="M13" s="136">
        <f t="shared" si="2"/>
        <v>0</v>
      </c>
      <c r="N13" s="120"/>
      <c r="O13" s="120"/>
    </row>
    <row r="14" spans="1:15" x14ac:dyDescent="0.3">
      <c r="A14" s="130"/>
      <c r="B14" s="130"/>
      <c r="C14" s="112" t="s">
        <v>1</v>
      </c>
      <c r="D14" s="360">
        <v>0</v>
      </c>
      <c r="E14" s="360">
        <v>0</v>
      </c>
      <c r="F14" s="132" t="s">
        <v>185</v>
      </c>
      <c r="G14" s="133">
        <f t="shared" si="0"/>
        <v>0</v>
      </c>
      <c r="H14" s="134"/>
      <c r="I14" s="135"/>
      <c r="J14" s="133">
        <f>IF(SUM(G12:G13)&gt;=J11,0,MIN(G14,J11-SUM(G12:G13)))</f>
        <v>0</v>
      </c>
      <c r="K14" s="133">
        <f t="shared" si="1"/>
        <v>0</v>
      </c>
      <c r="L14" s="136"/>
      <c r="M14" s="136">
        <f t="shared" si="2"/>
        <v>0</v>
      </c>
      <c r="N14" s="120"/>
      <c r="O14" s="120"/>
    </row>
    <row r="15" spans="1:15" x14ac:dyDescent="0.3">
      <c r="A15" s="130"/>
      <c r="B15" s="130"/>
      <c r="C15" s="112" t="s">
        <v>2</v>
      </c>
      <c r="D15" s="360">
        <v>0</v>
      </c>
      <c r="E15" s="360">
        <v>0</v>
      </c>
      <c r="F15" s="132" t="s">
        <v>185</v>
      </c>
      <c r="G15" s="133">
        <f t="shared" si="0"/>
        <v>0</v>
      </c>
      <c r="H15" s="134"/>
      <c r="I15" s="135"/>
      <c r="J15" s="133">
        <f>IF(SUM(G12:G14)&gt;=J11,0,MIN(G15,J11-SUM(G12:G14)))</f>
        <v>0</v>
      </c>
      <c r="K15" s="133">
        <f t="shared" si="1"/>
        <v>0</v>
      </c>
      <c r="L15" s="136"/>
      <c r="M15" s="136">
        <f t="shared" si="2"/>
        <v>0</v>
      </c>
      <c r="N15" s="120"/>
      <c r="O15" s="120"/>
    </row>
    <row r="16" spans="1:15" ht="26.4" x14ac:dyDescent="0.3">
      <c r="A16" s="130" t="s">
        <v>32</v>
      </c>
      <c r="B16" s="137"/>
      <c r="C16" s="115" t="s">
        <v>385</v>
      </c>
      <c r="D16" s="360">
        <v>0</v>
      </c>
      <c r="E16" s="360">
        <v>0</v>
      </c>
      <c r="F16" s="132" t="s">
        <v>185</v>
      </c>
      <c r="G16" s="133">
        <f t="shared" si="0"/>
        <v>0</v>
      </c>
      <c r="H16" s="134">
        <v>0.3</v>
      </c>
      <c r="I16" s="135">
        <f>IF($G$105=0,0,G16/$G$105)</f>
        <v>0</v>
      </c>
      <c r="J16" s="133">
        <f>IF(I16&lt;=H16,G16,$G$105*H16)</f>
        <v>0</v>
      </c>
      <c r="K16" s="133">
        <f>J16</f>
        <v>0</v>
      </c>
      <c r="L16" s="136"/>
      <c r="M16" s="136">
        <f>D16-K16</f>
        <v>0</v>
      </c>
      <c r="N16" s="120"/>
      <c r="O16" s="120"/>
    </row>
    <row r="17" spans="1:15" ht="26.4" x14ac:dyDescent="0.3">
      <c r="A17" s="130" t="s">
        <v>33</v>
      </c>
      <c r="B17" s="130"/>
      <c r="C17" s="115" t="s">
        <v>556</v>
      </c>
      <c r="D17" s="362">
        <f>SUM(D18,D22,D26,D30,D36,D42)</f>
        <v>0</v>
      </c>
      <c r="E17" s="362">
        <f>SUM(E18,E22,E26,E30,E36,E42)</f>
        <v>0</v>
      </c>
      <c r="F17" s="132" t="s">
        <v>185</v>
      </c>
      <c r="G17" s="133">
        <f t="shared" ref="G17:G36" si="3">D17*IF(F17="NO",0,1)</f>
        <v>0</v>
      </c>
      <c r="H17" s="134">
        <v>0.6</v>
      </c>
      <c r="I17" s="135">
        <f>IF($G$105=0,0,G17/$G$105)</f>
        <v>0</v>
      </c>
      <c r="J17" s="133">
        <f>IF(I17&lt;=H17,G17,$G$105*H17)</f>
        <v>0</v>
      </c>
      <c r="K17" s="362">
        <f>SUM(K18,K22,K26,K30,K36,K42)</f>
        <v>0</v>
      </c>
      <c r="L17" s="136"/>
      <c r="M17" s="362">
        <f>SUM(M18,M22,M26,M30,M36,M42)</f>
        <v>0</v>
      </c>
      <c r="N17" s="120"/>
      <c r="O17" s="120"/>
    </row>
    <row r="18" spans="1:15" ht="105.6" x14ac:dyDescent="0.3">
      <c r="A18" s="130"/>
      <c r="B18" s="137">
        <v>1</v>
      </c>
      <c r="C18" s="106" t="s">
        <v>619</v>
      </c>
      <c r="D18" s="362">
        <f>SUM(D19:D21)</f>
        <v>0</v>
      </c>
      <c r="E18" s="362">
        <f>SUM(E19:E21)</f>
        <v>0</v>
      </c>
      <c r="F18" s="132" t="s">
        <v>185</v>
      </c>
      <c r="G18" s="133">
        <f t="shared" si="3"/>
        <v>0</v>
      </c>
      <c r="H18" s="138">
        <v>0.6</v>
      </c>
      <c r="I18" s="135">
        <f>IF($G$105=0,0,G18/$G$105)</f>
        <v>0</v>
      </c>
      <c r="J18" s="133">
        <f>IF(I18&lt;=H18,G18,$G$105*H18)</f>
        <v>0</v>
      </c>
      <c r="K18" s="133">
        <f>IF($I$17&gt;$H$17,MIN(J18*$H$17*$G$105/SUM($J$18,$J$22,$J$30,$J$26,$J$36,$J$42),J18),J18)</f>
        <v>0</v>
      </c>
      <c r="L18" s="136"/>
      <c r="M18" s="136">
        <f>SUM(M19:M21)</f>
        <v>0</v>
      </c>
      <c r="N18" s="120"/>
      <c r="O18" s="120"/>
    </row>
    <row r="19" spans="1:15" x14ac:dyDescent="0.3">
      <c r="A19" s="130"/>
      <c r="B19" s="130"/>
      <c r="C19" s="112" t="s">
        <v>40</v>
      </c>
      <c r="D19" s="360">
        <v>0</v>
      </c>
      <c r="E19" s="360">
        <v>0</v>
      </c>
      <c r="F19" s="132" t="s">
        <v>185</v>
      </c>
      <c r="G19" s="133">
        <f t="shared" si="3"/>
        <v>0</v>
      </c>
      <c r="H19" s="134"/>
      <c r="I19" s="139"/>
      <c r="J19" s="133">
        <f>IF(G19&gt;J18,J18,G19)</f>
        <v>0</v>
      </c>
      <c r="K19" s="133">
        <f>IF(J19&gt;K18,K18,J19)</f>
        <v>0</v>
      </c>
      <c r="L19" s="136"/>
      <c r="M19" s="136">
        <f t="shared" si="2"/>
        <v>0</v>
      </c>
      <c r="N19" s="120"/>
      <c r="O19" s="120"/>
    </row>
    <row r="20" spans="1:15" x14ac:dyDescent="0.3">
      <c r="A20" s="130"/>
      <c r="B20" s="130"/>
      <c r="C20" s="112" t="s">
        <v>41</v>
      </c>
      <c r="D20" s="360">
        <v>0</v>
      </c>
      <c r="E20" s="360">
        <v>0</v>
      </c>
      <c r="F20" s="132" t="s">
        <v>185</v>
      </c>
      <c r="G20" s="133">
        <f t="shared" si="3"/>
        <v>0</v>
      </c>
      <c r="H20" s="134"/>
      <c r="I20" s="139"/>
      <c r="J20" s="133">
        <f>IF(SUM(G19:G19)&gt;=J18,0,MIN(G20,J18-SUM(G19:G19)))</f>
        <v>0</v>
      </c>
      <c r="K20" s="133">
        <f>IF(SUM(J19:J19)&gt;=K18,0,MIN(J20,K18-SUM(J19:J19)))</f>
        <v>0</v>
      </c>
      <c r="L20" s="136"/>
      <c r="M20" s="136">
        <f t="shared" si="2"/>
        <v>0</v>
      </c>
      <c r="N20" s="120"/>
      <c r="O20" s="120"/>
    </row>
    <row r="21" spans="1:15" x14ac:dyDescent="0.3">
      <c r="A21" s="130"/>
      <c r="B21" s="130"/>
      <c r="C21" s="112" t="s">
        <v>42</v>
      </c>
      <c r="D21" s="360">
        <v>0</v>
      </c>
      <c r="E21" s="360">
        <v>0</v>
      </c>
      <c r="F21" s="132" t="s">
        <v>185</v>
      </c>
      <c r="G21" s="133">
        <f t="shared" si="3"/>
        <v>0</v>
      </c>
      <c r="H21" s="134"/>
      <c r="I21" s="139"/>
      <c r="J21" s="133">
        <f>IF(SUM(G19:G20)&gt;=J18,0,MIN(G21,J18-SUM(G19:G20)))</f>
        <v>0</v>
      </c>
      <c r="K21" s="133">
        <f>IF(SUM(J19:J20)&gt;=K18,0,MIN(J21,K18-SUM(J19:J20)))</f>
        <v>0</v>
      </c>
      <c r="L21" s="136"/>
      <c r="M21" s="136">
        <f t="shared" si="2"/>
        <v>0</v>
      </c>
      <c r="N21" s="120"/>
      <c r="O21" s="120"/>
    </row>
    <row r="22" spans="1:15" ht="39.6" x14ac:dyDescent="0.3">
      <c r="A22" s="130"/>
      <c r="B22" s="137">
        <v>2</v>
      </c>
      <c r="C22" s="106" t="s">
        <v>613</v>
      </c>
      <c r="D22" s="362">
        <f>SUM(D23:D25)</f>
        <v>0</v>
      </c>
      <c r="E22" s="362">
        <f>SUM(E23:E25)</f>
        <v>0</v>
      </c>
      <c r="F22" s="132" t="s">
        <v>185</v>
      </c>
      <c r="G22" s="133">
        <f t="shared" ref="G22:G27" si="4">D22*IF(F22="NO",0,1)</f>
        <v>0</v>
      </c>
      <c r="H22" s="138">
        <v>0.1</v>
      </c>
      <c r="I22" s="135">
        <f>IF($G$105=0,0,G22/$G$105)</f>
        <v>0</v>
      </c>
      <c r="J22" s="133">
        <f>IF(I22&lt;=H22,G22,$G$105*H22)</f>
        <v>0</v>
      </c>
      <c r="K22" s="133">
        <f>IF($I$17&gt;$H$17,MIN(J22*$H$17*$G$105/SUM($J$18,$J$22,$J$30,$J$26,$J$36,$J$42),J22),J22)</f>
        <v>0</v>
      </c>
      <c r="L22" s="136"/>
      <c r="M22" s="136">
        <f>SUM(M23:M25)</f>
        <v>0</v>
      </c>
      <c r="N22" s="120"/>
      <c r="O22" s="120"/>
    </row>
    <row r="23" spans="1:15" x14ac:dyDescent="0.3">
      <c r="A23" s="130"/>
      <c r="B23" s="130"/>
      <c r="C23" s="112" t="s">
        <v>40</v>
      </c>
      <c r="D23" s="360">
        <v>0</v>
      </c>
      <c r="E23" s="360">
        <v>0</v>
      </c>
      <c r="F23" s="132" t="s">
        <v>185</v>
      </c>
      <c r="G23" s="133">
        <f t="shared" si="4"/>
        <v>0</v>
      </c>
      <c r="H23" s="134"/>
      <c r="I23" s="139"/>
      <c r="J23" s="133">
        <f>IF(G23&gt;J22,J22,G23)</f>
        <v>0</v>
      </c>
      <c r="K23" s="133">
        <f>IF(J23&gt;K22,K22,J23)</f>
        <v>0</v>
      </c>
      <c r="L23" s="136"/>
      <c r="M23" s="136">
        <f t="shared" si="2"/>
        <v>0</v>
      </c>
      <c r="N23" s="120"/>
      <c r="O23" s="120"/>
    </row>
    <row r="24" spans="1:15" x14ac:dyDescent="0.3">
      <c r="A24" s="130"/>
      <c r="B24" s="130"/>
      <c r="C24" s="113" t="s">
        <v>41</v>
      </c>
      <c r="D24" s="360">
        <v>0</v>
      </c>
      <c r="E24" s="360">
        <v>0</v>
      </c>
      <c r="F24" s="132" t="s">
        <v>185</v>
      </c>
      <c r="G24" s="133">
        <f t="shared" si="4"/>
        <v>0</v>
      </c>
      <c r="H24" s="134"/>
      <c r="I24" s="139"/>
      <c r="J24" s="133">
        <f>IF(SUM(G23:G23)&gt;=J22,0,MIN(G24,J22-SUM(G23:G23)))</f>
        <v>0</v>
      </c>
      <c r="K24" s="133">
        <f>IF(SUM(J23:J23)&gt;=K22,0,MIN(J24,K22-SUM(J23:J23)))</f>
        <v>0</v>
      </c>
      <c r="L24" s="136"/>
      <c r="M24" s="136">
        <f t="shared" si="2"/>
        <v>0</v>
      </c>
      <c r="N24" s="120"/>
      <c r="O24" s="120"/>
    </row>
    <row r="25" spans="1:15" x14ac:dyDescent="0.3">
      <c r="A25" s="130"/>
      <c r="B25" s="130"/>
      <c r="C25" s="113" t="s">
        <v>42</v>
      </c>
      <c r="D25" s="360">
        <v>0</v>
      </c>
      <c r="E25" s="360">
        <v>0</v>
      </c>
      <c r="F25" s="132" t="s">
        <v>185</v>
      </c>
      <c r="G25" s="133">
        <f t="shared" si="4"/>
        <v>0</v>
      </c>
      <c r="H25" s="134"/>
      <c r="I25" s="139"/>
      <c r="J25" s="133">
        <f>IF(SUM(G$23:G24)&gt;=J$22,0,MIN(G25,J$22-SUM(G23:G24)))</f>
        <v>0</v>
      </c>
      <c r="K25" s="133">
        <f>IF(SUM(J23:J24)&gt;=K$22,0,MIN(J25,K$22-SUM(J23:J24)))</f>
        <v>0</v>
      </c>
      <c r="L25" s="136"/>
      <c r="M25" s="136">
        <f t="shared" si="2"/>
        <v>0</v>
      </c>
      <c r="N25" s="120"/>
      <c r="O25" s="120"/>
    </row>
    <row r="26" spans="1:15" ht="52.8" x14ac:dyDescent="0.3">
      <c r="A26" s="130"/>
      <c r="B26" s="137">
        <v>3</v>
      </c>
      <c r="C26" s="106" t="s">
        <v>614</v>
      </c>
      <c r="D26" s="363">
        <f>SUM(D27:D29)</f>
        <v>0</v>
      </c>
      <c r="E26" s="363">
        <f>SUM(E27:E29)</f>
        <v>0</v>
      </c>
      <c r="F26" s="132" t="s">
        <v>185</v>
      </c>
      <c r="G26" s="133">
        <f t="shared" si="4"/>
        <v>0</v>
      </c>
      <c r="H26" s="138">
        <v>0.1</v>
      </c>
      <c r="I26" s="135">
        <f>IF($G$105=0,0,G26/$G$105)</f>
        <v>0</v>
      </c>
      <c r="J26" s="133">
        <f>IF(I26&lt;=H26,G26,$G$105*H26)</f>
        <v>0</v>
      </c>
      <c r="K26" s="133">
        <f>IF($I$17&gt;$H$17,MIN(J26*$H$17*$G$105/SUM($J$18,$J$22,$J$30,$J$26,$J$36,$J$42),J26),J26)</f>
        <v>0</v>
      </c>
      <c r="L26" s="136"/>
      <c r="M26" s="136">
        <f>SUM(M27:M29)</f>
        <v>0</v>
      </c>
      <c r="N26" s="120"/>
      <c r="O26" s="120"/>
    </row>
    <row r="27" spans="1:15" x14ac:dyDescent="0.3">
      <c r="A27" s="130"/>
      <c r="B27" s="137"/>
      <c r="C27" s="112" t="s">
        <v>40</v>
      </c>
      <c r="D27" s="360">
        <v>0</v>
      </c>
      <c r="E27" s="360">
        <v>0</v>
      </c>
      <c r="F27" s="132" t="s">
        <v>185</v>
      </c>
      <c r="G27" s="133">
        <f t="shared" si="4"/>
        <v>0</v>
      </c>
      <c r="H27" s="134"/>
      <c r="I27" s="135"/>
      <c r="J27" s="133">
        <f>IF(G27&gt;J26,J26,G27)</f>
        <v>0</v>
      </c>
      <c r="K27" s="133">
        <f>IF(J27&gt;K26,K26,J27)</f>
        <v>0</v>
      </c>
      <c r="L27" s="136"/>
      <c r="M27" s="136">
        <f t="shared" si="2"/>
        <v>0</v>
      </c>
      <c r="N27" s="120"/>
      <c r="O27" s="120"/>
    </row>
    <row r="28" spans="1:15" x14ac:dyDescent="0.3">
      <c r="A28" s="130"/>
      <c r="B28" s="137"/>
      <c r="C28" s="112" t="s">
        <v>41</v>
      </c>
      <c r="D28" s="364">
        <v>0</v>
      </c>
      <c r="E28" s="364">
        <v>0</v>
      </c>
      <c r="F28" s="132" t="s">
        <v>185</v>
      </c>
      <c r="G28" s="133">
        <f t="shared" si="3"/>
        <v>0</v>
      </c>
      <c r="I28" s="135"/>
      <c r="J28" s="133">
        <f>IF(SUM(G27:G27)&gt;=J26,0,MIN(G28,J26-SUM(G27:G27)))</f>
        <v>0</v>
      </c>
      <c r="K28" s="133">
        <f>IF(SUM(J27:J27)&gt;=K26,0,MIN(J28,K26-SUM(J27:J27)))</f>
        <v>0</v>
      </c>
      <c r="L28" s="136"/>
      <c r="M28" s="136">
        <f>D28-K28</f>
        <v>0</v>
      </c>
      <c r="N28" s="120"/>
      <c r="O28" s="120"/>
    </row>
    <row r="29" spans="1:15" x14ac:dyDescent="0.3">
      <c r="A29" s="130"/>
      <c r="B29" s="130"/>
      <c r="C29" s="112" t="s">
        <v>42</v>
      </c>
      <c r="D29" s="360">
        <v>0</v>
      </c>
      <c r="E29" s="360">
        <v>0</v>
      </c>
      <c r="F29" s="132" t="s">
        <v>185</v>
      </c>
      <c r="G29" s="133">
        <f t="shared" si="3"/>
        <v>0</v>
      </c>
      <c r="H29" s="134"/>
      <c r="I29" s="139"/>
      <c r="J29" s="133">
        <f>IF(SUM(G27:G28)&gt;=J$26,0,MIN(G29,J$26-SUM(G27:G28)))</f>
        <v>0</v>
      </c>
      <c r="K29" s="133">
        <f>IF(SUM(J27:J28)&gt;=K26,0,MIN(J29,K26-SUM(J27:J28)))</f>
        <v>0</v>
      </c>
      <c r="L29" s="136"/>
      <c r="M29" s="136">
        <f t="shared" si="2"/>
        <v>0</v>
      </c>
      <c r="N29" s="120"/>
      <c r="O29" s="120"/>
    </row>
    <row r="30" spans="1:15" ht="92.4" x14ac:dyDescent="0.3">
      <c r="A30" s="130"/>
      <c r="B30" s="130">
        <v>4</v>
      </c>
      <c r="C30" s="106" t="s">
        <v>620</v>
      </c>
      <c r="D30" s="363">
        <f>SUM(D31:D35)</f>
        <v>0</v>
      </c>
      <c r="E30" s="363">
        <f>SUM(E31:E35)</f>
        <v>0</v>
      </c>
      <c r="F30" s="132" t="s">
        <v>185</v>
      </c>
      <c r="G30" s="133">
        <f t="shared" si="3"/>
        <v>0</v>
      </c>
      <c r="H30" s="138">
        <v>0.1</v>
      </c>
      <c r="I30" s="135">
        <f>IF($G$105=0,0,G30/$G$105)</f>
        <v>0</v>
      </c>
      <c r="J30" s="133">
        <f>IF(I30&lt;=H30,G30,$G$105*H30)</f>
        <v>0</v>
      </c>
      <c r="K30" s="713">
        <f>IF($I$17&gt;$H$17,MIN(J30*$H$17*$G$105/SUM($J$18,$J$22,$J$30,$J$26,$J$36,$J$42),J30),J30)</f>
        <v>0</v>
      </c>
      <c r="L30" s="136"/>
      <c r="M30" s="136">
        <f>SUM(M31:M35)</f>
        <v>0</v>
      </c>
      <c r="N30" s="120"/>
      <c r="O30" s="120"/>
    </row>
    <row r="31" spans="1:15" x14ac:dyDescent="0.3">
      <c r="A31" s="130"/>
      <c r="B31" s="130"/>
      <c r="C31" s="112" t="s">
        <v>40</v>
      </c>
      <c r="D31" s="360">
        <v>0</v>
      </c>
      <c r="E31" s="360">
        <v>0</v>
      </c>
      <c r="F31" s="132" t="s">
        <v>185</v>
      </c>
      <c r="G31" s="133">
        <f t="shared" si="3"/>
        <v>0</v>
      </c>
      <c r="H31" s="134"/>
      <c r="I31" s="135"/>
      <c r="J31" s="133">
        <f>IF(G31&gt;J30,J30,G31)</f>
        <v>0</v>
      </c>
      <c r="K31" s="133">
        <f>IF(J31&gt;K30,K30,J31)</f>
        <v>0</v>
      </c>
      <c r="L31" s="136"/>
      <c r="M31" s="136">
        <f t="shared" si="2"/>
        <v>0</v>
      </c>
      <c r="N31" s="120"/>
      <c r="O31" s="120"/>
    </row>
    <row r="32" spans="1:15" x14ac:dyDescent="0.3">
      <c r="A32" s="130"/>
      <c r="B32" s="140"/>
      <c r="C32" s="112" t="s">
        <v>41</v>
      </c>
      <c r="D32" s="360">
        <v>0</v>
      </c>
      <c r="E32" s="360">
        <v>0</v>
      </c>
      <c r="F32" s="132" t="s">
        <v>185</v>
      </c>
      <c r="G32" s="133">
        <f t="shared" si="3"/>
        <v>0</v>
      </c>
      <c r="I32" s="135"/>
      <c r="J32" s="133">
        <f>IF(SUM(G31:G31)&gt;=J30,0,MIN(G32,J30-SUM(G31:G31)))</f>
        <v>0</v>
      </c>
      <c r="K32" s="133">
        <f>IF(SUM(J31:J31)&gt;=K30,0,MIN(J32,K30-SUM(J31:J31)))</f>
        <v>0</v>
      </c>
      <c r="L32" s="136"/>
      <c r="M32" s="136">
        <f t="shared" si="2"/>
        <v>0</v>
      </c>
      <c r="N32" s="120"/>
      <c r="O32" s="120"/>
    </row>
    <row r="33" spans="1:15" x14ac:dyDescent="0.3">
      <c r="A33" s="130"/>
      <c r="B33" s="130"/>
      <c r="C33" s="112" t="s">
        <v>42</v>
      </c>
      <c r="D33" s="360">
        <v>0</v>
      </c>
      <c r="E33" s="360">
        <v>0</v>
      </c>
      <c r="F33" s="132" t="s">
        <v>185</v>
      </c>
      <c r="G33" s="133">
        <f t="shared" si="3"/>
        <v>0</v>
      </c>
      <c r="H33" s="134"/>
      <c r="I33" s="139"/>
      <c r="J33" s="133">
        <f>IF(SUM(G31:G32)&gt;=J30,0,MIN(G33,J30-SUM(G31:G32)))</f>
        <v>0</v>
      </c>
      <c r="K33" s="133">
        <f>IF(SUM(J31:J32)&gt;=K30,0,MIN(J33,K30-SUM(J31:J32)))</f>
        <v>0</v>
      </c>
      <c r="L33" s="136"/>
      <c r="M33" s="136">
        <f t="shared" si="2"/>
        <v>0</v>
      </c>
      <c r="N33" s="120"/>
      <c r="O33" s="120"/>
    </row>
    <row r="34" spans="1:15" x14ac:dyDescent="0.3">
      <c r="A34" s="130"/>
      <c r="B34" s="130"/>
      <c r="C34" s="113" t="s">
        <v>386</v>
      </c>
      <c r="D34" s="360">
        <v>0</v>
      </c>
      <c r="E34" s="360">
        <v>0</v>
      </c>
      <c r="F34" s="132" t="s">
        <v>185</v>
      </c>
      <c r="G34" s="133">
        <f t="shared" si="3"/>
        <v>0</v>
      </c>
      <c r="H34" s="134"/>
      <c r="I34" s="139"/>
      <c r="J34" s="133">
        <f>IF(SUM(G31:G33)&gt;=J30,0,MIN(G34,J30-SUM(G31:G33)))</f>
        <v>0</v>
      </c>
      <c r="K34" s="133">
        <f>IF(SUM(J31:J33)&gt;=K30,0,MIN(J34,K30-SUM(J31:J33)))</f>
        <v>0</v>
      </c>
      <c r="L34" s="136"/>
      <c r="M34" s="136">
        <f t="shared" si="2"/>
        <v>0</v>
      </c>
      <c r="N34" s="120"/>
      <c r="O34" s="120"/>
    </row>
    <row r="35" spans="1:15" x14ac:dyDescent="0.3">
      <c r="A35" s="130"/>
      <c r="B35" s="130"/>
      <c r="C35" s="113" t="s">
        <v>300</v>
      </c>
      <c r="D35" s="360">
        <v>0</v>
      </c>
      <c r="E35" s="360">
        <v>0</v>
      </c>
      <c r="F35" s="132" t="s">
        <v>185</v>
      </c>
      <c r="G35" s="133">
        <f t="shared" si="3"/>
        <v>0</v>
      </c>
      <c r="H35" s="134"/>
      <c r="I35" s="139"/>
      <c r="J35" s="133">
        <f>IF(SUM(G31:G34)&gt;=J30,0,MIN(G35,J30-SUM(G31:G34)))</f>
        <v>0</v>
      </c>
      <c r="K35" s="133">
        <f>IF(SUM(J31:J34)&gt;=K30,0,MIN(J35,K30-SUM(J31:J34)))</f>
        <v>0</v>
      </c>
      <c r="L35" s="136"/>
      <c r="M35" s="136">
        <f t="shared" si="2"/>
        <v>0</v>
      </c>
      <c r="N35" s="120"/>
      <c r="O35" s="120"/>
    </row>
    <row r="36" spans="1:15" ht="26.4" x14ac:dyDescent="0.3">
      <c r="A36" s="130"/>
      <c r="B36" s="130">
        <v>5</v>
      </c>
      <c r="C36" s="106" t="s">
        <v>967</v>
      </c>
      <c r="D36" s="363">
        <f>SUM(D37:D41)</f>
        <v>0</v>
      </c>
      <c r="E36" s="363">
        <f>SUM(E37:E41)</f>
        <v>0</v>
      </c>
      <c r="F36" s="132" t="s">
        <v>185</v>
      </c>
      <c r="G36" s="133">
        <f t="shared" si="3"/>
        <v>0</v>
      </c>
      <c r="H36" s="134">
        <v>0.1</v>
      </c>
      <c r="I36" s="135">
        <f>IF($G$105=0,0,G36/$G$105)</f>
        <v>0</v>
      </c>
      <c r="J36" s="133">
        <f>IF(I36&lt;=H36,G36,$G$105*H36)</f>
        <v>0</v>
      </c>
      <c r="K36" s="133">
        <f>IF($I$17&gt;$H$17,MIN(J36*$H$17*$G$105/SUM($J$18,$J$22,$J$30,$J$26,$J$36,$J$42),J36),J36)</f>
        <v>0</v>
      </c>
      <c r="L36" s="136"/>
      <c r="M36" s="136">
        <f>SUM(M37:M41)</f>
        <v>0</v>
      </c>
      <c r="N36" s="120"/>
      <c r="O36" s="120"/>
    </row>
    <row r="37" spans="1:15" x14ac:dyDescent="0.3">
      <c r="A37" s="130"/>
      <c r="B37" s="130"/>
      <c r="C37" s="651" t="s">
        <v>40</v>
      </c>
      <c r="D37" s="360">
        <v>0</v>
      </c>
      <c r="E37" s="360">
        <v>0</v>
      </c>
      <c r="F37" s="132" t="s">
        <v>185</v>
      </c>
      <c r="G37" s="133">
        <f t="shared" ref="G37:G46" si="5">D37*IF(F37="NO",0,1)</f>
        <v>0</v>
      </c>
      <c r="H37" s="134"/>
      <c r="I37" s="139"/>
      <c r="J37" s="133">
        <f>IF(G37&gt;J36,J36,G37)</f>
        <v>0</v>
      </c>
      <c r="K37" s="133">
        <f>IF(J37&gt;K36,K36,J37)</f>
        <v>0</v>
      </c>
      <c r="L37" s="136"/>
      <c r="M37" s="136">
        <f>D37-K37</f>
        <v>0</v>
      </c>
      <c r="N37" s="120"/>
      <c r="O37" s="120"/>
    </row>
    <row r="38" spans="1:15" x14ac:dyDescent="0.3">
      <c r="A38" s="130"/>
      <c r="B38" s="130"/>
      <c r="C38" s="651" t="s">
        <v>41</v>
      </c>
      <c r="D38" s="360">
        <v>0</v>
      </c>
      <c r="E38" s="360">
        <v>0</v>
      </c>
      <c r="F38" s="132" t="s">
        <v>185</v>
      </c>
      <c r="G38" s="133">
        <f t="shared" si="5"/>
        <v>0</v>
      </c>
      <c r="H38" s="134"/>
      <c r="I38" s="139"/>
      <c r="J38" s="133">
        <f>IF(SUM(G37:G37)&gt;=J36,0,MIN(G38,J36-SUM(G37:G37)))</f>
        <v>0</v>
      </c>
      <c r="K38" s="133">
        <f>IF(SUM(J37:J37)&gt;=K36,0,MIN(J38,K36-SUM(J37:J37)))</f>
        <v>0</v>
      </c>
      <c r="L38" s="136"/>
      <c r="M38" s="136">
        <f>D38-K38</f>
        <v>0</v>
      </c>
      <c r="N38" s="120"/>
      <c r="O38" s="120"/>
    </row>
    <row r="39" spans="1:15" x14ac:dyDescent="0.3">
      <c r="A39" s="130"/>
      <c r="B39" s="130"/>
      <c r="C39" s="651" t="s">
        <v>42</v>
      </c>
      <c r="D39" s="360">
        <v>0</v>
      </c>
      <c r="E39" s="360">
        <v>0</v>
      </c>
      <c r="F39" s="132" t="s">
        <v>185</v>
      </c>
      <c r="G39" s="133">
        <f t="shared" si="5"/>
        <v>0</v>
      </c>
      <c r="H39" s="134"/>
      <c r="I39" s="139"/>
      <c r="J39" s="133">
        <f>IF(SUM(G37:G38)&gt;=J36,0,MIN(G39,J36-SUM(G37:G38)))</f>
        <v>0</v>
      </c>
      <c r="K39" s="133">
        <f>IF(SUM(J37:J38)&gt;=K36,0,MIN(J39,K36-SUM(J37:J38)))</f>
        <v>0</v>
      </c>
      <c r="L39" s="136"/>
      <c r="M39" s="136">
        <f>D39-K39</f>
        <v>0</v>
      </c>
      <c r="N39" s="120"/>
      <c r="O39" s="120"/>
    </row>
    <row r="40" spans="1:15" x14ac:dyDescent="0.3">
      <c r="A40" s="130"/>
      <c r="B40" s="130"/>
      <c r="C40" s="651" t="s">
        <v>386</v>
      </c>
      <c r="D40" s="360">
        <v>0</v>
      </c>
      <c r="E40" s="360">
        <v>0</v>
      </c>
      <c r="F40" s="132" t="s">
        <v>185</v>
      </c>
      <c r="G40" s="133">
        <f t="shared" si="5"/>
        <v>0</v>
      </c>
      <c r="H40" s="134"/>
      <c r="I40" s="139"/>
      <c r="J40" s="133">
        <f>IF(SUM(G37:G39)&gt;=J36,0,MIN(G40,J36-SUM(G37:G39)))</f>
        <v>0</v>
      </c>
      <c r="K40" s="133">
        <f>IF(SUM(J37:J39)&gt;=K36,0,MIN(J40,K36-SUM(J37:J39)))</f>
        <v>0</v>
      </c>
      <c r="L40" s="136"/>
      <c r="M40" s="136">
        <f>D40-K40</f>
        <v>0</v>
      </c>
      <c r="N40" s="120"/>
      <c r="O40" s="120"/>
    </row>
    <row r="41" spans="1:15" x14ac:dyDescent="0.3">
      <c r="A41" s="130"/>
      <c r="B41" s="130"/>
      <c r="C41" s="651" t="s">
        <v>300</v>
      </c>
      <c r="D41" s="360">
        <v>0</v>
      </c>
      <c r="E41" s="360">
        <v>0</v>
      </c>
      <c r="F41" s="132" t="s">
        <v>185</v>
      </c>
      <c r="G41" s="133">
        <f t="shared" si="5"/>
        <v>0</v>
      </c>
      <c r="H41" s="134"/>
      <c r="I41" s="139"/>
      <c r="J41" s="133">
        <f>IF(SUM(G37:G40)&gt;=J36,0,MIN(G41,J36-SUM(G37:G40)))</f>
        <v>0</v>
      </c>
      <c r="K41" s="133">
        <f>IF(SUM(J37:J40)&gt;=K36,0,MIN(J41,K36-SUM(J37:J40)))</f>
        <v>0</v>
      </c>
      <c r="L41" s="136"/>
      <c r="M41" s="136">
        <f>D41-K41</f>
        <v>0</v>
      </c>
      <c r="N41" s="120"/>
      <c r="O41" s="120"/>
    </row>
    <row r="42" spans="1:15" ht="66" x14ac:dyDescent="0.3">
      <c r="A42" s="130"/>
      <c r="B42" s="130">
        <v>6</v>
      </c>
      <c r="C42" s="904" t="s">
        <v>933</v>
      </c>
      <c r="D42" s="903">
        <f>SUM(D43:D46)</f>
        <v>0</v>
      </c>
      <c r="E42" s="903">
        <f>SUM(E43:E46)</f>
        <v>0</v>
      </c>
      <c r="F42" s="132" t="s">
        <v>185</v>
      </c>
      <c r="G42" s="133">
        <f t="shared" si="5"/>
        <v>0</v>
      </c>
      <c r="H42" s="134">
        <v>0.1</v>
      </c>
      <c r="I42" s="135">
        <f>IF($G$105=0,0,G42/$G$105)</f>
        <v>0</v>
      </c>
      <c r="J42" s="133">
        <f>IF(I42&lt;=H42,G42,$G$105*H42)</f>
        <v>0</v>
      </c>
      <c r="K42" s="133">
        <f>IF($I$17&gt;$H$17,MIN(J42*$H$17*$G$105/SUM($J$18,$J$22,$J$30,$J$26,$J$36,$J$42),J42),J42)</f>
        <v>0</v>
      </c>
      <c r="L42" s="136"/>
      <c r="M42" s="136">
        <f>SUM(M43:M46)</f>
        <v>0</v>
      </c>
      <c r="N42" s="120"/>
      <c r="O42" s="120"/>
    </row>
    <row r="43" spans="1:15" x14ac:dyDescent="0.3">
      <c r="A43" s="130"/>
      <c r="B43" s="130"/>
      <c r="C43" s="651" t="s">
        <v>40</v>
      </c>
      <c r="D43" s="360">
        <v>0</v>
      </c>
      <c r="E43" s="360">
        <v>0</v>
      </c>
      <c r="F43" s="132" t="s">
        <v>185</v>
      </c>
      <c r="G43" s="133">
        <f t="shared" si="5"/>
        <v>0</v>
      </c>
      <c r="H43" s="134"/>
      <c r="I43" s="139"/>
      <c r="J43" s="133">
        <f>IF(G43&gt;J42,J42,G43)</f>
        <v>0</v>
      </c>
      <c r="K43" s="133">
        <f>IF(J43&gt;K42,K42,J43)</f>
        <v>0</v>
      </c>
      <c r="L43" s="136"/>
      <c r="M43" s="136">
        <f>D43-K43</f>
        <v>0</v>
      </c>
      <c r="N43" s="120"/>
      <c r="O43" s="120"/>
    </row>
    <row r="44" spans="1:15" x14ac:dyDescent="0.3">
      <c r="A44" s="130"/>
      <c r="B44" s="130"/>
      <c r="C44" s="651" t="s">
        <v>41</v>
      </c>
      <c r="D44" s="360">
        <v>0</v>
      </c>
      <c r="E44" s="360">
        <v>0</v>
      </c>
      <c r="F44" s="132" t="s">
        <v>185</v>
      </c>
      <c r="G44" s="133">
        <f t="shared" si="5"/>
        <v>0</v>
      </c>
      <c r="H44" s="134"/>
      <c r="I44" s="139"/>
      <c r="J44" s="133">
        <f>IF(SUM(G43:G43)&gt;=J42,0,MIN(G44,J42-SUM(G43:G43)))</f>
        <v>0</v>
      </c>
      <c r="K44" s="133">
        <f>IF(SUM(J43:J43)&gt;=K42,0,MIN(J44,K42-SUM(J43:J43)))</f>
        <v>0</v>
      </c>
      <c r="L44" s="136"/>
      <c r="M44" s="136">
        <f>D44-K44</f>
        <v>0</v>
      </c>
      <c r="N44" s="120"/>
      <c r="O44" s="120"/>
    </row>
    <row r="45" spans="1:15" x14ac:dyDescent="0.3">
      <c r="A45" s="130"/>
      <c r="B45" s="130"/>
      <c r="C45" s="651" t="s">
        <v>42</v>
      </c>
      <c r="D45" s="360">
        <v>0</v>
      </c>
      <c r="E45" s="360">
        <v>0</v>
      </c>
      <c r="F45" s="132" t="s">
        <v>185</v>
      </c>
      <c r="G45" s="133">
        <f t="shared" si="5"/>
        <v>0</v>
      </c>
      <c r="H45" s="134"/>
      <c r="I45" s="139"/>
      <c r="J45" s="133">
        <f>IF(SUM(G43:G44)&gt;=J42,0,MIN(G45,J42-SUM(G43:G44)))</f>
        <v>0</v>
      </c>
      <c r="K45" s="133">
        <f>IF(SUM(J43:J44)&gt;=K42,0,MIN(J45,K42-SUM(J43:J44)))</f>
        <v>0</v>
      </c>
      <c r="L45" s="136"/>
      <c r="M45" s="136">
        <f>D45-K45</f>
        <v>0</v>
      </c>
      <c r="N45" s="120"/>
      <c r="O45" s="120"/>
    </row>
    <row r="46" spans="1:15" x14ac:dyDescent="0.3">
      <c r="A46" s="130"/>
      <c r="B46" s="130"/>
      <c r="C46" s="651" t="s">
        <v>386</v>
      </c>
      <c r="D46" s="360">
        <v>0</v>
      </c>
      <c r="E46" s="360">
        <v>0</v>
      </c>
      <c r="F46" s="132" t="s">
        <v>185</v>
      </c>
      <c r="G46" s="133">
        <f t="shared" si="5"/>
        <v>0</v>
      </c>
      <c r="H46" s="134"/>
      <c r="I46" s="139"/>
      <c r="J46" s="133">
        <f>IF(SUM(G43:G45)&gt;=J42,0,MIN(G46,J42-SUM(G43:G45)))</f>
        <v>0</v>
      </c>
      <c r="K46" s="133">
        <f>IF(SUM(J43:J45)&gt;=K42,0,MIN(J46,K42-SUM(J43:J45)))</f>
        <v>0</v>
      </c>
      <c r="L46" s="136"/>
      <c r="M46" s="136">
        <f>D46-K46</f>
        <v>0</v>
      </c>
      <c r="N46" s="120"/>
      <c r="O46" s="120"/>
    </row>
    <row r="47" spans="1:15" x14ac:dyDescent="0.3">
      <c r="A47" s="130" t="s">
        <v>34</v>
      </c>
      <c r="B47" s="130"/>
      <c r="C47" s="115" t="s">
        <v>25</v>
      </c>
      <c r="D47" s="365">
        <f>SUM(D48,D53)</f>
        <v>0</v>
      </c>
      <c r="E47" s="365">
        <f>SUM(E48,E53)</f>
        <v>0</v>
      </c>
      <c r="F47" s="132" t="s">
        <v>185</v>
      </c>
      <c r="G47" s="133">
        <f t="shared" ref="G47:G104" si="6">D47*IF(F47="NO",0,1)</f>
        <v>0</v>
      </c>
      <c r="H47" s="134">
        <v>0.4</v>
      </c>
      <c r="I47" s="135">
        <f>IF($G$105=0,0,G47/$G$105)</f>
        <v>0</v>
      </c>
      <c r="J47" s="133">
        <f>MIN(H47*G105,IF(I47&lt;=H47,G47,$G$105*H47))</f>
        <v>0</v>
      </c>
      <c r="K47" s="133">
        <f>SUM(K48,K53)</f>
        <v>0</v>
      </c>
      <c r="L47" s="136"/>
      <c r="M47" s="136">
        <f>M48+M53</f>
        <v>0</v>
      </c>
      <c r="N47" s="120"/>
      <c r="O47" s="120"/>
    </row>
    <row r="48" spans="1:15" ht="26.4" x14ac:dyDescent="0.3">
      <c r="A48" s="130"/>
      <c r="B48" s="130">
        <v>1</v>
      </c>
      <c r="C48" s="106" t="s">
        <v>387</v>
      </c>
      <c r="D48" s="362">
        <f>SUM(D49:D52)</f>
        <v>0</v>
      </c>
      <c r="E48" s="362">
        <f>SUM(E49:E52)</f>
        <v>0</v>
      </c>
      <c r="F48" s="132" t="s">
        <v>185</v>
      </c>
      <c r="G48" s="133">
        <f t="shared" si="6"/>
        <v>0</v>
      </c>
      <c r="H48" s="134">
        <v>0.4</v>
      </c>
      <c r="I48" s="135">
        <f>IF($G$105=0,0,G48/$G$105)</f>
        <v>0</v>
      </c>
      <c r="J48" s="133">
        <f>IF(I48&lt;=H48,G48,$G$105*H48)</f>
        <v>0</v>
      </c>
      <c r="K48" s="133">
        <f>IF($I$47&gt;$H$47,MIN(J48*$H$47*$G$105/SUM($J$48,$J$53),J48),J48)</f>
        <v>0</v>
      </c>
      <c r="L48" s="136"/>
      <c r="M48" s="136">
        <f>M50+M51+M52+M49</f>
        <v>0</v>
      </c>
      <c r="N48" s="120"/>
      <c r="O48" s="120"/>
    </row>
    <row r="49" spans="1:15" x14ac:dyDescent="0.3">
      <c r="A49" s="130"/>
      <c r="B49" s="130"/>
      <c r="C49" s="112" t="s">
        <v>869</v>
      </c>
      <c r="D49" s="360">
        <v>0</v>
      </c>
      <c r="E49" s="360">
        <v>0</v>
      </c>
      <c r="F49" s="132" t="s">
        <v>185</v>
      </c>
      <c r="G49" s="133">
        <f t="shared" si="6"/>
        <v>0</v>
      </c>
      <c r="H49" s="134"/>
      <c r="I49" s="135"/>
      <c r="J49" s="133">
        <f>IF(G49&gt;J48,J48,G49)</f>
        <v>0</v>
      </c>
      <c r="K49" s="133">
        <f>IF(J49&gt;K48,K48,J49)</f>
        <v>0</v>
      </c>
      <c r="L49" s="136"/>
      <c r="M49" s="136">
        <f t="shared" si="2"/>
        <v>0</v>
      </c>
      <c r="N49" s="120"/>
      <c r="O49" s="120"/>
    </row>
    <row r="50" spans="1:15" x14ac:dyDescent="0.3">
      <c r="A50" s="130"/>
      <c r="B50" s="130"/>
      <c r="C50" s="112" t="s">
        <v>0</v>
      </c>
      <c r="D50" s="360">
        <v>0</v>
      </c>
      <c r="E50" s="360">
        <v>0</v>
      </c>
      <c r="F50" s="132" t="s">
        <v>185</v>
      </c>
      <c r="G50" s="133">
        <f t="shared" si="6"/>
        <v>0</v>
      </c>
      <c r="H50" s="134"/>
      <c r="I50" s="139"/>
      <c r="J50" s="133">
        <f>IF(SUM(G49:G49)&gt;=J48,0,MIN(G50,J48-SUM(G49:G49)))</f>
        <v>0</v>
      </c>
      <c r="K50" s="133">
        <f>IF(SUM(J49:J49)&gt;=K48,0,MIN(J50,K48-SUM(J49:J49)))</f>
        <v>0</v>
      </c>
      <c r="L50" s="136"/>
      <c r="M50" s="136">
        <f t="shared" si="2"/>
        <v>0</v>
      </c>
      <c r="N50" s="120"/>
      <c r="O50" s="120"/>
    </row>
    <row r="51" spans="1:15" x14ac:dyDescent="0.3">
      <c r="A51" s="130"/>
      <c r="B51" s="130"/>
      <c r="C51" s="112" t="s">
        <v>1</v>
      </c>
      <c r="D51" s="360">
        <v>0</v>
      </c>
      <c r="E51" s="360">
        <v>0</v>
      </c>
      <c r="F51" s="132" t="s">
        <v>185</v>
      </c>
      <c r="G51" s="133">
        <f t="shared" si="6"/>
        <v>0</v>
      </c>
      <c r="H51" s="134"/>
      <c r="I51" s="139"/>
      <c r="J51" s="133">
        <f>IF(SUM(G49:G50)&gt;=J48,0,MIN(G51,J48-SUM(G49:G50)))</f>
        <v>0</v>
      </c>
      <c r="K51" s="133">
        <f>IF(SUM(J49:J50)&gt;=K48,0,MIN(J51,K48-SUM(J49:J50)))</f>
        <v>0</v>
      </c>
      <c r="L51" s="136"/>
      <c r="M51" s="136">
        <f t="shared" si="2"/>
        <v>0</v>
      </c>
      <c r="N51" s="120"/>
      <c r="O51" s="120"/>
    </row>
    <row r="52" spans="1:15" x14ac:dyDescent="0.3">
      <c r="A52" s="130"/>
      <c r="B52" s="130"/>
      <c r="C52" s="112" t="s">
        <v>2</v>
      </c>
      <c r="D52" s="360">
        <v>0</v>
      </c>
      <c r="E52" s="360">
        <v>0</v>
      </c>
      <c r="F52" s="132" t="s">
        <v>185</v>
      </c>
      <c r="G52" s="133">
        <f>D52*IF(F52="NO",0,1)</f>
        <v>0</v>
      </c>
      <c r="H52" s="134"/>
      <c r="I52" s="139"/>
      <c r="J52" s="133">
        <f>IF(SUM(G49:G51)&gt;=J48,0,MIN(G52,J48-SUM(G49:G51)))</f>
        <v>0</v>
      </c>
      <c r="K52" s="133">
        <f>IF(SUM(J49:J51)&gt;=K48,0,MIN(J52,K48-SUM(J49:J51)))</f>
        <v>0</v>
      </c>
      <c r="L52" s="136"/>
      <c r="M52" s="136">
        <f t="shared" si="2"/>
        <v>0</v>
      </c>
      <c r="N52" s="120"/>
      <c r="O52" s="120"/>
    </row>
    <row r="53" spans="1:15" ht="39.6" x14ac:dyDescent="0.3">
      <c r="A53" s="130"/>
      <c r="B53" s="130">
        <v>2</v>
      </c>
      <c r="C53" s="106" t="s">
        <v>388</v>
      </c>
      <c r="D53" s="362">
        <f>SUM(D54:D56)</f>
        <v>0</v>
      </c>
      <c r="E53" s="362">
        <f>SUM(E54:E56)</f>
        <v>0</v>
      </c>
      <c r="F53" s="132" t="s">
        <v>185</v>
      </c>
      <c r="G53" s="133">
        <f t="shared" si="6"/>
        <v>0</v>
      </c>
      <c r="H53" s="134">
        <v>0.1</v>
      </c>
      <c r="I53" s="135">
        <f>IF($G$105=0,0,G53/$G$105)</f>
        <v>0</v>
      </c>
      <c r="J53" s="133">
        <f>IF(I53&lt;=H53,G53,$G$105*H53)</f>
        <v>0</v>
      </c>
      <c r="K53" s="133">
        <f>IF($I$47&gt;$H$47,MIN(J53*$H$47*$G$105/SUM($J$48,$J$53),J53),J53)</f>
        <v>0</v>
      </c>
      <c r="L53" s="136"/>
      <c r="M53" s="136">
        <f>M54+M55+M56</f>
        <v>0</v>
      </c>
      <c r="N53" s="120"/>
      <c r="O53" s="120"/>
    </row>
    <row r="54" spans="1:15" x14ac:dyDescent="0.3">
      <c r="A54" s="130"/>
      <c r="B54" s="130"/>
      <c r="C54" s="112" t="s">
        <v>0</v>
      </c>
      <c r="D54" s="360">
        <v>0</v>
      </c>
      <c r="E54" s="360">
        <v>0</v>
      </c>
      <c r="F54" s="132" t="s">
        <v>185</v>
      </c>
      <c r="G54" s="133">
        <f t="shared" si="6"/>
        <v>0</v>
      </c>
      <c r="H54" s="134"/>
      <c r="I54" s="139"/>
      <c r="J54" s="133">
        <f>IF(G54&gt;J53,J53,G54)</f>
        <v>0</v>
      </c>
      <c r="K54" s="133">
        <f>IF(J54&gt;K53,K53,J54)</f>
        <v>0</v>
      </c>
      <c r="L54" s="136"/>
      <c r="M54" s="136">
        <f t="shared" si="2"/>
        <v>0</v>
      </c>
      <c r="N54" s="120"/>
      <c r="O54" s="120"/>
    </row>
    <row r="55" spans="1:15" x14ac:dyDescent="0.3">
      <c r="A55" s="130"/>
      <c r="B55" s="130"/>
      <c r="C55" s="112" t="s">
        <v>1</v>
      </c>
      <c r="D55" s="360">
        <v>0</v>
      </c>
      <c r="E55" s="360">
        <v>0</v>
      </c>
      <c r="F55" s="132" t="s">
        <v>185</v>
      </c>
      <c r="G55" s="133">
        <f t="shared" si="6"/>
        <v>0</v>
      </c>
      <c r="H55" s="134"/>
      <c r="I55" s="139"/>
      <c r="J55" s="133">
        <f>IF(SUM(G54:G54)&gt;=J53,0,MIN(G55,J53-SUM(G54:G54)))</f>
        <v>0</v>
      </c>
      <c r="K55" s="133">
        <f>IF(SUM(J54:J54)&gt;=K53,0,MIN(J55,K53-SUM(J54:J54)))</f>
        <v>0</v>
      </c>
      <c r="L55" s="136"/>
      <c r="M55" s="136">
        <f t="shared" si="2"/>
        <v>0</v>
      </c>
      <c r="N55" s="120"/>
      <c r="O55" s="120"/>
    </row>
    <row r="56" spans="1:15" x14ac:dyDescent="0.3">
      <c r="A56" s="130"/>
      <c r="B56" s="130"/>
      <c r="C56" s="112" t="s">
        <v>2</v>
      </c>
      <c r="D56" s="360">
        <v>0</v>
      </c>
      <c r="E56" s="360">
        <v>0</v>
      </c>
      <c r="F56" s="132" t="s">
        <v>185</v>
      </c>
      <c r="G56" s="133">
        <f t="shared" si="6"/>
        <v>0</v>
      </c>
      <c r="H56" s="134"/>
      <c r="I56" s="139"/>
      <c r="J56" s="133">
        <f>IF(SUM(G54:G55)&gt;=J53,0,MIN(G56,J53-SUM(G54:G55)))</f>
        <v>0</v>
      </c>
      <c r="K56" s="133">
        <f>IF(SUM(J54:J55)&gt;=K53,0,MIN(J56,K53-SUM(J54:J55)))</f>
        <v>0</v>
      </c>
      <c r="L56" s="136"/>
      <c r="M56" s="136">
        <f t="shared" si="2"/>
        <v>0</v>
      </c>
      <c r="N56" s="120"/>
      <c r="O56" s="120"/>
    </row>
    <row r="57" spans="1:15" x14ac:dyDescent="0.3">
      <c r="A57" s="130" t="s">
        <v>538</v>
      </c>
      <c r="B57" s="130"/>
      <c r="C57" s="115" t="s">
        <v>389</v>
      </c>
      <c r="D57" s="360">
        <v>0</v>
      </c>
      <c r="E57" s="360">
        <v>0</v>
      </c>
      <c r="F57" s="110" t="s">
        <v>185</v>
      </c>
      <c r="G57" s="133">
        <f>D57*IF(F57="NO",0,1)</f>
        <v>0</v>
      </c>
      <c r="H57" s="141">
        <v>0.04</v>
      </c>
      <c r="I57" s="135">
        <f t="shared" ref="I57:I71" si="7">IF($G$105=0,0,G57/$G$105)</f>
        <v>0</v>
      </c>
      <c r="J57" s="133">
        <f t="shared" ref="J57:J71" si="8">IF(I57&lt;=H57,G57,$G$105*H57)</f>
        <v>0</v>
      </c>
      <c r="K57" s="133">
        <f t="shared" ref="K57:K68" si="9">J57</f>
        <v>0</v>
      </c>
      <c r="L57" s="136"/>
      <c r="M57" s="136">
        <f>D57-K57</f>
        <v>0</v>
      </c>
      <c r="N57" s="120"/>
      <c r="O57" s="120"/>
    </row>
    <row r="58" spans="1:15" x14ac:dyDescent="0.3">
      <c r="A58" s="130" t="s">
        <v>539</v>
      </c>
      <c r="B58" s="130"/>
      <c r="C58" s="115" t="s">
        <v>23</v>
      </c>
      <c r="D58" s="360">
        <v>0</v>
      </c>
      <c r="E58" s="360">
        <v>0</v>
      </c>
      <c r="F58" s="132" t="s">
        <v>185</v>
      </c>
      <c r="G58" s="133">
        <f t="shared" si="6"/>
        <v>0</v>
      </c>
      <c r="H58" s="134">
        <v>0.1</v>
      </c>
      <c r="I58" s="135">
        <f t="shared" si="7"/>
        <v>0</v>
      </c>
      <c r="J58" s="133">
        <f t="shared" si="8"/>
        <v>0</v>
      </c>
      <c r="K58" s="133">
        <f t="shared" si="9"/>
        <v>0</v>
      </c>
      <c r="L58" s="136"/>
      <c r="M58" s="136">
        <f t="shared" si="2"/>
        <v>0</v>
      </c>
      <c r="N58" s="120"/>
      <c r="O58" s="120"/>
    </row>
    <row r="59" spans="1:15" x14ac:dyDescent="0.3">
      <c r="A59" s="130" t="s">
        <v>540</v>
      </c>
      <c r="B59" s="130"/>
      <c r="C59" s="115" t="s">
        <v>24</v>
      </c>
      <c r="D59" s="360">
        <v>0</v>
      </c>
      <c r="E59" s="360">
        <v>0</v>
      </c>
      <c r="F59" s="132" t="s">
        <v>185</v>
      </c>
      <c r="G59" s="133">
        <f t="shared" si="6"/>
        <v>0</v>
      </c>
      <c r="H59" s="134">
        <v>0.1</v>
      </c>
      <c r="I59" s="135">
        <f t="shared" si="7"/>
        <v>0</v>
      </c>
      <c r="J59" s="133">
        <f t="shared" si="8"/>
        <v>0</v>
      </c>
      <c r="K59" s="133">
        <f t="shared" si="9"/>
        <v>0</v>
      </c>
      <c r="L59" s="136"/>
      <c r="M59" s="136">
        <f t="shared" si="2"/>
        <v>0</v>
      </c>
      <c r="N59" s="120"/>
      <c r="O59" s="120"/>
    </row>
    <row r="60" spans="1:15" x14ac:dyDescent="0.3">
      <c r="A60" s="130" t="s">
        <v>713</v>
      </c>
      <c r="B60" s="130"/>
      <c r="C60" s="115" t="s">
        <v>714</v>
      </c>
      <c r="D60" s="360">
        <v>0</v>
      </c>
      <c r="E60" s="360">
        <v>0</v>
      </c>
      <c r="F60" s="132" t="s">
        <v>185</v>
      </c>
      <c r="G60" s="133">
        <f t="shared" si="6"/>
        <v>0</v>
      </c>
      <c r="H60" s="134">
        <v>0.1</v>
      </c>
      <c r="I60" s="135">
        <f t="shared" si="7"/>
        <v>0</v>
      </c>
      <c r="J60" s="133">
        <f t="shared" si="8"/>
        <v>0</v>
      </c>
      <c r="K60" s="133">
        <f t="shared" si="9"/>
        <v>0</v>
      </c>
      <c r="L60" s="136"/>
      <c r="M60" s="136">
        <f t="shared" si="2"/>
        <v>0</v>
      </c>
      <c r="N60" s="120"/>
      <c r="O60" s="120"/>
    </row>
    <row r="61" spans="1:15" ht="26.4" x14ac:dyDescent="0.3">
      <c r="A61" s="130" t="s">
        <v>35</v>
      </c>
      <c r="B61" s="130"/>
      <c r="C61" s="115" t="s">
        <v>312</v>
      </c>
      <c r="D61" s="363">
        <f>SUM(D62:D63)</f>
        <v>0</v>
      </c>
      <c r="E61" s="363">
        <f>SUM(E62:E63)</f>
        <v>0</v>
      </c>
      <c r="F61" s="132" t="s">
        <v>185</v>
      </c>
      <c r="G61" s="133">
        <f>D61*IF(F61="NO",0,1)</f>
        <v>0</v>
      </c>
      <c r="H61" s="134">
        <v>7.4999999999999997E-2</v>
      </c>
      <c r="I61" s="135">
        <f t="shared" si="7"/>
        <v>0</v>
      </c>
      <c r="J61" s="133">
        <f t="shared" si="8"/>
        <v>0</v>
      </c>
      <c r="K61" s="133">
        <f>K62+K63</f>
        <v>0</v>
      </c>
      <c r="L61" s="136"/>
      <c r="M61" s="136">
        <f>D61-K61</f>
        <v>0</v>
      </c>
      <c r="N61" s="120"/>
      <c r="O61" s="120"/>
    </row>
    <row r="62" spans="1:15" x14ac:dyDescent="0.3">
      <c r="A62" s="130"/>
      <c r="B62" s="130"/>
      <c r="C62" s="114" t="s">
        <v>407</v>
      </c>
      <c r="D62" s="360">
        <v>0</v>
      </c>
      <c r="E62" s="360">
        <v>0</v>
      </c>
      <c r="F62" s="132" t="s">
        <v>185</v>
      </c>
      <c r="G62" s="133">
        <f>D62*IF(F62="NO",0,1)</f>
        <v>0</v>
      </c>
      <c r="H62" s="134">
        <v>0.05</v>
      </c>
      <c r="I62" s="135">
        <f t="shared" si="7"/>
        <v>0</v>
      </c>
      <c r="J62" s="133">
        <f t="shared" si="8"/>
        <v>0</v>
      </c>
      <c r="K62" s="133">
        <f>IF($I$61&gt;$H$61,MIN(J62*$H$61*$G$105/SUM($J$62,$J$63),J62),J62)</f>
        <v>0</v>
      </c>
      <c r="L62" s="136"/>
      <c r="M62" s="136">
        <f>D62-K62</f>
        <v>0</v>
      </c>
      <c r="N62" s="120"/>
      <c r="O62" s="120"/>
    </row>
    <row r="63" spans="1:15" x14ac:dyDescent="0.3">
      <c r="A63" s="130"/>
      <c r="B63" s="130"/>
      <c r="C63" s="114" t="s">
        <v>408</v>
      </c>
      <c r="D63" s="360">
        <v>0</v>
      </c>
      <c r="E63" s="360">
        <v>0</v>
      </c>
      <c r="F63" s="132" t="s">
        <v>185</v>
      </c>
      <c r="G63" s="133">
        <f>D63*IF(F63="NO",0,1)</f>
        <v>0</v>
      </c>
      <c r="H63" s="134">
        <v>0.05</v>
      </c>
      <c r="I63" s="135">
        <f t="shared" si="7"/>
        <v>0</v>
      </c>
      <c r="J63" s="133">
        <f t="shared" si="8"/>
        <v>0</v>
      </c>
      <c r="K63" s="133">
        <f>IF($I$61&gt;$H$61,MIN(J63*$H$61*$G$105/SUM($J$62,$J$63),J63),J63)</f>
        <v>0</v>
      </c>
      <c r="L63" s="136"/>
      <c r="M63" s="136">
        <f>D63-K63</f>
        <v>0</v>
      </c>
      <c r="N63" s="120"/>
      <c r="O63" s="120"/>
    </row>
    <row r="64" spans="1:15" ht="26.4" x14ac:dyDescent="0.3">
      <c r="A64" s="130" t="s">
        <v>36</v>
      </c>
      <c r="B64" s="130"/>
      <c r="C64" s="115" t="s">
        <v>390</v>
      </c>
      <c r="D64" s="360">
        <v>0</v>
      </c>
      <c r="E64" s="360">
        <v>0</v>
      </c>
      <c r="F64" s="132" t="s">
        <v>185</v>
      </c>
      <c r="G64" s="133">
        <f>D64*IF(F64="NO",0,1)</f>
        <v>0</v>
      </c>
      <c r="H64" s="134">
        <v>0.05</v>
      </c>
      <c r="I64" s="135">
        <f t="shared" si="7"/>
        <v>0</v>
      </c>
      <c r="J64" s="133">
        <f t="shared" si="8"/>
        <v>0</v>
      </c>
      <c r="K64" s="133">
        <f t="shared" si="9"/>
        <v>0</v>
      </c>
      <c r="L64" s="136"/>
      <c r="M64" s="136">
        <f>D64-K64</f>
        <v>0</v>
      </c>
      <c r="N64" s="120"/>
      <c r="O64" s="120"/>
    </row>
    <row r="65" spans="1:15" x14ac:dyDescent="0.3">
      <c r="A65" s="130" t="s">
        <v>37</v>
      </c>
      <c r="B65" s="130"/>
      <c r="C65" s="115" t="s">
        <v>594</v>
      </c>
      <c r="D65" s="360">
        <v>0</v>
      </c>
      <c r="E65" s="360">
        <v>0</v>
      </c>
      <c r="F65" s="132" t="s">
        <v>185</v>
      </c>
      <c r="G65" s="133">
        <f>D65*IF(F65="NO",0,1)</f>
        <v>0</v>
      </c>
      <c r="H65" s="134">
        <v>0.05</v>
      </c>
      <c r="I65" s="135">
        <f t="shared" si="7"/>
        <v>0</v>
      </c>
      <c r="J65" s="133">
        <f t="shared" si="8"/>
        <v>0</v>
      </c>
      <c r="K65" s="133">
        <f t="shared" si="9"/>
        <v>0</v>
      </c>
      <c r="L65" s="136"/>
      <c r="M65" s="136">
        <f>D65-K65</f>
        <v>0</v>
      </c>
      <c r="N65" s="120"/>
      <c r="O65" s="120"/>
    </row>
    <row r="66" spans="1:15" x14ac:dyDescent="0.3">
      <c r="A66" s="130" t="s">
        <v>46</v>
      </c>
      <c r="B66" s="130"/>
      <c r="C66" s="115" t="s">
        <v>391</v>
      </c>
      <c r="D66" s="360">
        <v>0</v>
      </c>
      <c r="E66" s="360">
        <v>0</v>
      </c>
      <c r="F66" s="132" t="s">
        <v>185</v>
      </c>
      <c r="G66" s="133">
        <f t="shared" si="6"/>
        <v>0</v>
      </c>
      <c r="H66" s="134">
        <v>0.25</v>
      </c>
      <c r="I66" s="135">
        <f t="shared" si="7"/>
        <v>0</v>
      </c>
      <c r="J66" s="133">
        <f t="shared" si="8"/>
        <v>0</v>
      </c>
      <c r="K66" s="133">
        <f t="shared" si="9"/>
        <v>0</v>
      </c>
      <c r="L66" s="136"/>
      <c r="M66" s="136">
        <f t="shared" si="2"/>
        <v>0</v>
      </c>
      <c r="N66" s="120"/>
      <c r="O66" s="120"/>
    </row>
    <row r="67" spans="1:15" ht="26.4" x14ac:dyDescent="0.3">
      <c r="A67" s="130" t="s">
        <v>51</v>
      </c>
      <c r="B67" s="130"/>
      <c r="C67" s="115" t="s">
        <v>392</v>
      </c>
      <c r="D67" s="360">
        <v>0</v>
      </c>
      <c r="E67" s="360">
        <v>0</v>
      </c>
      <c r="F67" s="132" t="s">
        <v>185</v>
      </c>
      <c r="G67" s="133">
        <f t="shared" si="6"/>
        <v>0</v>
      </c>
      <c r="H67" s="134">
        <v>0.2</v>
      </c>
      <c r="I67" s="135">
        <f t="shared" si="7"/>
        <v>0</v>
      </c>
      <c r="J67" s="133">
        <f t="shared" si="8"/>
        <v>0</v>
      </c>
      <c r="K67" s="133">
        <f t="shared" si="9"/>
        <v>0</v>
      </c>
      <c r="L67" s="136"/>
      <c r="M67" s="136">
        <f t="shared" si="2"/>
        <v>0</v>
      </c>
      <c r="N67" s="120"/>
      <c r="O67" s="120"/>
    </row>
    <row r="68" spans="1:15" ht="39.6" x14ac:dyDescent="0.3">
      <c r="A68" s="130" t="s">
        <v>205</v>
      </c>
      <c r="B68" s="130"/>
      <c r="C68" s="115" t="s">
        <v>882</v>
      </c>
      <c r="D68" s="363">
        <f>SUM('Table 2C - Reinsurance Details'!I10:I58)</f>
        <v>0</v>
      </c>
      <c r="E68" s="363">
        <f>D68</f>
        <v>0</v>
      </c>
      <c r="F68" s="132" t="s">
        <v>185</v>
      </c>
      <c r="G68" s="133">
        <f t="shared" si="6"/>
        <v>0</v>
      </c>
      <c r="H68" s="134">
        <v>1</v>
      </c>
      <c r="I68" s="135">
        <f t="shared" si="7"/>
        <v>0</v>
      </c>
      <c r="J68" s="133">
        <f t="shared" si="8"/>
        <v>0</v>
      </c>
      <c r="K68" s="133">
        <f t="shared" si="9"/>
        <v>0</v>
      </c>
      <c r="L68" s="136"/>
      <c r="M68" s="136">
        <f t="shared" si="2"/>
        <v>0</v>
      </c>
      <c r="N68" s="120"/>
      <c r="O68" s="120"/>
    </row>
    <row r="69" spans="1:15" ht="39.6" x14ac:dyDescent="0.3">
      <c r="A69" s="130" t="s">
        <v>206</v>
      </c>
      <c r="B69" s="130"/>
      <c r="C69" s="115" t="s">
        <v>883</v>
      </c>
      <c r="D69" s="363">
        <f>SUM('Table 2E - Coinsurance Detail'!I10:I58)</f>
        <v>0</v>
      </c>
      <c r="E69" s="363">
        <f>D69</f>
        <v>0</v>
      </c>
      <c r="F69" s="132" t="s">
        <v>185</v>
      </c>
      <c r="G69" s="133">
        <f>D69*IF(F69="NO",0,1)</f>
        <v>0</v>
      </c>
      <c r="H69" s="134">
        <v>1</v>
      </c>
      <c r="I69" s="135">
        <f t="shared" si="7"/>
        <v>0</v>
      </c>
      <c r="J69" s="133">
        <f t="shared" si="8"/>
        <v>0</v>
      </c>
      <c r="K69" s="133">
        <f t="shared" ref="K69:K80" si="10">J69</f>
        <v>0</v>
      </c>
      <c r="L69" s="136"/>
      <c r="M69" s="136">
        <f>D69-K69</f>
        <v>0</v>
      </c>
      <c r="N69" s="120"/>
      <c r="O69" s="120"/>
    </row>
    <row r="70" spans="1:15" ht="26.4" x14ac:dyDescent="0.3">
      <c r="A70" s="130" t="s">
        <v>207</v>
      </c>
      <c r="B70" s="130"/>
      <c r="C70" s="905" t="s">
        <v>935</v>
      </c>
      <c r="D70" s="367">
        <v>0</v>
      </c>
      <c r="E70" s="367">
        <v>0</v>
      </c>
      <c r="F70" s="132" t="s">
        <v>185</v>
      </c>
      <c r="G70" s="133">
        <f>D70*IF(F70="NO",0,1)</f>
        <v>0</v>
      </c>
      <c r="H70" s="134">
        <v>1</v>
      </c>
      <c r="I70" s="135">
        <f>IF($G$105=0,0,G70/$G$105)</f>
        <v>0</v>
      </c>
      <c r="J70" s="133">
        <f>IF(I70&lt;=H70,G70,$G$105*H70)</f>
        <v>0</v>
      </c>
      <c r="K70" s="133">
        <f>J70</f>
        <v>0</v>
      </c>
      <c r="L70" s="136"/>
      <c r="M70" s="136">
        <f>D70-K70</f>
        <v>0</v>
      </c>
      <c r="N70" s="120"/>
      <c r="O70" s="120"/>
    </row>
    <row r="71" spans="1:15" ht="26.4" x14ac:dyDescent="0.3">
      <c r="A71" s="130" t="s">
        <v>208</v>
      </c>
      <c r="B71" s="130"/>
      <c r="C71" s="689" t="s">
        <v>870</v>
      </c>
      <c r="D71" s="363">
        <f>SUM(D72:D76)</f>
        <v>0</v>
      </c>
      <c r="E71" s="363">
        <f>SUM(E72:E76)</f>
        <v>0</v>
      </c>
      <c r="F71" s="132" t="s">
        <v>185</v>
      </c>
      <c r="G71" s="133">
        <f t="shared" si="6"/>
        <v>0</v>
      </c>
      <c r="H71" s="134">
        <v>1</v>
      </c>
      <c r="I71" s="135">
        <f t="shared" si="7"/>
        <v>0</v>
      </c>
      <c r="J71" s="133">
        <f t="shared" si="8"/>
        <v>0</v>
      </c>
      <c r="K71" s="133">
        <f t="shared" si="10"/>
        <v>0</v>
      </c>
      <c r="L71" s="136"/>
      <c r="M71" s="136">
        <f t="shared" si="2"/>
        <v>0</v>
      </c>
      <c r="N71" s="120"/>
      <c r="O71" s="120"/>
    </row>
    <row r="72" spans="1:15" ht="26.4" x14ac:dyDescent="0.3">
      <c r="A72" s="130"/>
      <c r="B72" s="130"/>
      <c r="C72" s="114" t="s">
        <v>738</v>
      </c>
      <c r="D72" s="367">
        <v>0</v>
      </c>
      <c r="E72" s="367">
        <v>0</v>
      </c>
      <c r="F72" s="132" t="s">
        <v>185</v>
      </c>
      <c r="G72" s="133">
        <f t="shared" ref="G72:G79" si="11">D72*IF(F72="NO",0,1)</f>
        <v>0</v>
      </c>
      <c r="H72" s="134"/>
      <c r="I72" s="135"/>
      <c r="J72" s="133"/>
      <c r="K72" s="133"/>
      <c r="L72" s="136"/>
      <c r="M72" s="136"/>
      <c r="N72" s="120"/>
      <c r="O72" s="120"/>
    </row>
    <row r="73" spans="1:15" ht="26.4" x14ac:dyDescent="0.3">
      <c r="A73" s="130"/>
      <c r="B73" s="130"/>
      <c r="C73" s="114" t="s">
        <v>739</v>
      </c>
      <c r="D73" s="367">
        <v>0</v>
      </c>
      <c r="E73" s="367">
        <v>0</v>
      </c>
      <c r="F73" s="132" t="s">
        <v>185</v>
      </c>
      <c r="G73" s="133">
        <f t="shared" si="11"/>
        <v>0</v>
      </c>
      <c r="H73" s="134"/>
      <c r="I73" s="135"/>
      <c r="J73" s="133"/>
      <c r="K73" s="133"/>
      <c r="L73" s="136"/>
      <c r="M73" s="136"/>
      <c r="N73" s="120"/>
      <c r="O73" s="120"/>
    </row>
    <row r="74" spans="1:15" ht="26.4" x14ac:dyDescent="0.3">
      <c r="A74" s="130"/>
      <c r="B74" s="130"/>
      <c r="C74" s="114" t="s">
        <v>740</v>
      </c>
      <c r="D74" s="367">
        <v>0</v>
      </c>
      <c r="E74" s="367">
        <v>0</v>
      </c>
      <c r="F74" s="132" t="s">
        <v>185</v>
      </c>
      <c r="G74" s="133">
        <f t="shared" si="11"/>
        <v>0</v>
      </c>
      <c r="H74" s="134"/>
      <c r="I74" s="135"/>
      <c r="J74" s="133"/>
      <c r="K74" s="133"/>
      <c r="L74" s="136"/>
      <c r="M74" s="136"/>
      <c r="N74" s="120"/>
      <c r="O74" s="120"/>
    </row>
    <row r="75" spans="1:15" ht="39.6" x14ac:dyDescent="0.3">
      <c r="A75" s="130"/>
      <c r="B75" s="130"/>
      <c r="C75" s="114" t="s">
        <v>741</v>
      </c>
      <c r="D75" s="367">
        <v>0</v>
      </c>
      <c r="E75" s="367">
        <v>0</v>
      </c>
      <c r="F75" s="132" t="s">
        <v>185</v>
      </c>
      <c r="G75" s="133">
        <f t="shared" si="11"/>
        <v>0</v>
      </c>
      <c r="H75" s="134"/>
      <c r="I75" s="135"/>
      <c r="J75" s="133"/>
      <c r="K75" s="133"/>
      <c r="L75" s="136"/>
      <c r="M75" s="136"/>
      <c r="N75" s="120"/>
    </row>
    <row r="76" spans="1:15" ht="26.4" x14ac:dyDescent="0.3">
      <c r="A76" s="130"/>
      <c r="B76" s="130"/>
      <c r="C76" s="114" t="s">
        <v>799</v>
      </c>
      <c r="D76" s="367">
        <v>0</v>
      </c>
      <c r="E76" s="367">
        <v>0</v>
      </c>
      <c r="F76" s="132" t="s">
        <v>185</v>
      </c>
      <c r="G76" s="133">
        <f t="shared" si="11"/>
        <v>0</v>
      </c>
      <c r="H76" s="134"/>
      <c r="I76" s="135"/>
      <c r="J76" s="133"/>
      <c r="K76" s="133"/>
      <c r="L76" s="136"/>
      <c r="M76" s="136"/>
      <c r="N76" s="120"/>
    </row>
    <row r="77" spans="1:15" ht="26.4" x14ac:dyDescent="0.3">
      <c r="A77" s="120" t="s">
        <v>541</v>
      </c>
      <c r="B77" s="130"/>
      <c r="C77" s="142" t="s">
        <v>210</v>
      </c>
      <c r="D77" s="366">
        <f>SUM(D78:D79)</f>
        <v>0</v>
      </c>
      <c r="E77" s="366">
        <f>SUM(E78:E79)</f>
        <v>0</v>
      </c>
      <c r="F77" s="132" t="s">
        <v>185</v>
      </c>
      <c r="G77" s="133">
        <f t="shared" si="11"/>
        <v>0</v>
      </c>
      <c r="H77" s="134">
        <v>0.2</v>
      </c>
      <c r="I77" s="135">
        <f>IF($G$105=0,0,G77/$G$105)</f>
        <v>0</v>
      </c>
      <c r="J77" s="133">
        <f>IF(I77&lt;=H77,G77,$G$105*H77)</f>
        <v>0</v>
      </c>
      <c r="K77" s="133">
        <f t="shared" si="10"/>
        <v>0</v>
      </c>
      <c r="L77" s="136"/>
      <c r="M77" s="136">
        <f>M78+M79</f>
        <v>0</v>
      </c>
    </row>
    <row r="78" spans="1:15" x14ac:dyDescent="0.3">
      <c r="A78" s="130"/>
      <c r="B78" s="130">
        <v>1</v>
      </c>
      <c r="C78" s="107" t="s">
        <v>224</v>
      </c>
      <c r="D78" s="360">
        <v>0</v>
      </c>
      <c r="E78" s="360">
        <v>0</v>
      </c>
      <c r="F78" s="132" t="s">
        <v>185</v>
      </c>
      <c r="G78" s="133">
        <f t="shared" si="11"/>
        <v>0</v>
      </c>
      <c r="H78" s="134"/>
      <c r="I78" s="135"/>
      <c r="J78" s="133">
        <f>IF(G78&gt;J77,J77,G78)</f>
        <v>0</v>
      </c>
      <c r="K78" s="133">
        <f t="shared" si="10"/>
        <v>0</v>
      </c>
      <c r="L78" s="136"/>
      <c r="M78" s="136">
        <f>D78-K78</f>
        <v>0</v>
      </c>
      <c r="O78" s="120"/>
    </row>
    <row r="79" spans="1:15" x14ac:dyDescent="0.3">
      <c r="A79" s="130"/>
      <c r="B79" s="130">
        <v>2</v>
      </c>
      <c r="C79" s="107" t="s">
        <v>225</v>
      </c>
      <c r="D79" s="360">
        <v>0</v>
      </c>
      <c r="E79" s="360">
        <v>0</v>
      </c>
      <c r="F79" s="132" t="s">
        <v>185</v>
      </c>
      <c r="G79" s="133">
        <f t="shared" si="11"/>
        <v>0</v>
      </c>
      <c r="H79" s="134"/>
      <c r="I79" s="135"/>
      <c r="J79" s="133">
        <f>IF(SUM(G78:G78)&gt;=J77,0,MIN(G79,J77-SUM(G78:G78)))</f>
        <v>0</v>
      </c>
      <c r="K79" s="133">
        <f t="shared" si="10"/>
        <v>0</v>
      </c>
      <c r="L79" s="136"/>
      <c r="M79" s="136">
        <f>D79-K79</f>
        <v>0</v>
      </c>
      <c r="O79" s="120"/>
    </row>
    <row r="80" spans="1:15" x14ac:dyDescent="0.3">
      <c r="A80" s="130" t="s">
        <v>803</v>
      </c>
      <c r="B80" s="130"/>
      <c r="C80" s="142" t="s">
        <v>201</v>
      </c>
      <c r="D80" s="362">
        <f>SUM(D81,D82,D89)</f>
        <v>0</v>
      </c>
      <c r="E80" s="362">
        <f>SUM(E81,E82,E89)</f>
        <v>0</v>
      </c>
      <c r="F80" s="111" t="s">
        <v>22</v>
      </c>
      <c r="G80" s="133">
        <f>SUM(G81:G89)</f>
        <v>0</v>
      </c>
      <c r="H80" s="141">
        <v>0</v>
      </c>
      <c r="I80" s="135">
        <f>IF($G$105=0,0,G80/$G$105)</f>
        <v>0</v>
      </c>
      <c r="J80" s="133">
        <f>IF(I80&lt;=H80,G80,$G$105*H80)</f>
        <v>0</v>
      </c>
      <c r="K80" s="133">
        <f t="shared" si="10"/>
        <v>0</v>
      </c>
      <c r="L80" s="136"/>
      <c r="M80" s="136">
        <f>D80-K80</f>
        <v>0</v>
      </c>
      <c r="N80" s="120"/>
      <c r="O80" s="120"/>
    </row>
    <row r="81" spans="1:15" x14ac:dyDescent="0.3">
      <c r="A81" s="130"/>
      <c r="B81" s="130">
        <v>1</v>
      </c>
      <c r="C81" s="108" t="s">
        <v>26</v>
      </c>
      <c r="D81" s="360">
        <v>0</v>
      </c>
      <c r="E81" s="360">
        <v>0</v>
      </c>
      <c r="F81" s="111" t="s">
        <v>22</v>
      </c>
      <c r="G81" s="133">
        <f t="shared" si="6"/>
        <v>0</v>
      </c>
      <c r="H81" s="141"/>
      <c r="I81" s="143"/>
      <c r="J81" s="133"/>
      <c r="K81" s="133"/>
      <c r="L81" s="136"/>
      <c r="M81" s="136"/>
      <c r="N81" s="120"/>
      <c r="O81" s="120"/>
    </row>
    <row r="82" spans="1:15" ht="26.4" x14ac:dyDescent="0.3">
      <c r="A82" s="130"/>
      <c r="B82" s="144">
        <v>2</v>
      </c>
      <c r="C82" s="108" t="s">
        <v>211</v>
      </c>
      <c r="D82" s="359">
        <f>SUM(D83:D88)</f>
        <v>0</v>
      </c>
      <c r="E82" s="359">
        <f>SUM(E83:E88)</f>
        <v>0</v>
      </c>
      <c r="F82" s="111" t="s">
        <v>22</v>
      </c>
      <c r="G82" s="133">
        <f t="shared" si="6"/>
        <v>0</v>
      </c>
      <c r="H82" s="141"/>
      <c r="I82" s="139"/>
      <c r="J82" s="133"/>
      <c r="K82" s="133"/>
      <c r="L82" s="136"/>
      <c r="M82" s="136"/>
      <c r="N82" s="120"/>
      <c r="O82" s="120"/>
    </row>
    <row r="83" spans="1:15" ht="26.4" x14ac:dyDescent="0.3">
      <c r="A83" s="130"/>
      <c r="B83" s="144"/>
      <c r="C83" s="108" t="s">
        <v>742</v>
      </c>
      <c r="D83" s="367">
        <v>0</v>
      </c>
      <c r="E83" s="367">
        <v>0</v>
      </c>
      <c r="F83" s="111" t="s">
        <v>22</v>
      </c>
      <c r="G83" s="133"/>
      <c r="H83" s="141"/>
      <c r="I83" s="139"/>
      <c r="J83" s="133"/>
      <c r="K83" s="133"/>
      <c r="L83" s="136"/>
      <c r="M83" s="136"/>
      <c r="N83" s="120"/>
      <c r="O83" s="120"/>
    </row>
    <row r="84" spans="1:15" ht="26.4" x14ac:dyDescent="0.3">
      <c r="A84" s="130"/>
      <c r="B84" s="144"/>
      <c r="C84" s="108" t="s">
        <v>743</v>
      </c>
      <c r="D84" s="367">
        <v>0</v>
      </c>
      <c r="E84" s="367">
        <v>0</v>
      </c>
      <c r="F84" s="111" t="s">
        <v>22</v>
      </c>
      <c r="G84" s="133"/>
      <c r="H84" s="141"/>
      <c r="I84" s="139"/>
      <c r="J84" s="133"/>
      <c r="K84" s="133"/>
      <c r="L84" s="136"/>
      <c r="M84" s="136"/>
      <c r="N84" s="120"/>
      <c r="O84" s="120"/>
    </row>
    <row r="85" spans="1:15" ht="26.4" x14ac:dyDescent="0.3">
      <c r="A85" s="130"/>
      <c r="B85" s="144"/>
      <c r="C85" s="108" t="s">
        <v>744</v>
      </c>
      <c r="D85" s="367">
        <v>0</v>
      </c>
      <c r="E85" s="367">
        <v>0</v>
      </c>
      <c r="F85" s="111" t="s">
        <v>22</v>
      </c>
      <c r="G85" s="133"/>
      <c r="H85" s="141"/>
      <c r="I85" s="139"/>
      <c r="J85" s="133"/>
      <c r="K85" s="133"/>
      <c r="L85" s="136"/>
      <c r="M85" s="136"/>
      <c r="N85" s="120"/>
      <c r="O85" s="120"/>
    </row>
    <row r="86" spans="1:15" ht="26.4" x14ac:dyDescent="0.3">
      <c r="A86" s="130"/>
      <c r="B86" s="144"/>
      <c r="C86" s="108" t="s">
        <v>745</v>
      </c>
      <c r="D86" s="367">
        <v>0</v>
      </c>
      <c r="E86" s="367">
        <v>0</v>
      </c>
      <c r="F86" s="111" t="s">
        <v>22</v>
      </c>
      <c r="G86" s="133"/>
      <c r="H86" s="141"/>
      <c r="I86" s="139"/>
      <c r="J86" s="133"/>
      <c r="K86" s="133"/>
      <c r="L86" s="136"/>
      <c r="M86" s="136"/>
      <c r="N86" s="120"/>
      <c r="O86" s="120"/>
    </row>
    <row r="87" spans="1:15" ht="39.6" x14ac:dyDescent="0.3">
      <c r="A87" s="130"/>
      <c r="B87" s="144"/>
      <c r="C87" s="108" t="s">
        <v>746</v>
      </c>
      <c r="D87" s="367">
        <v>0</v>
      </c>
      <c r="E87" s="367">
        <v>0</v>
      </c>
      <c r="F87" s="111" t="s">
        <v>22</v>
      </c>
      <c r="G87" s="133"/>
      <c r="H87" s="141"/>
      <c r="I87" s="139"/>
      <c r="J87" s="133"/>
      <c r="K87" s="133"/>
      <c r="L87" s="136"/>
      <c r="M87" s="136"/>
      <c r="N87" s="120"/>
      <c r="O87" s="120"/>
    </row>
    <row r="88" spans="1:15" ht="26.4" x14ac:dyDescent="0.3">
      <c r="A88" s="130"/>
      <c r="B88" s="144"/>
      <c r="C88" s="108" t="s">
        <v>798</v>
      </c>
      <c r="D88" s="367">
        <v>0</v>
      </c>
      <c r="E88" s="367">
        <v>0</v>
      </c>
      <c r="F88" s="111" t="s">
        <v>22</v>
      </c>
      <c r="G88" s="133"/>
      <c r="H88" s="141"/>
      <c r="I88" s="139"/>
      <c r="J88" s="133"/>
      <c r="K88" s="133"/>
      <c r="L88" s="136"/>
      <c r="M88" s="136"/>
      <c r="N88" s="120"/>
      <c r="O88" s="120"/>
    </row>
    <row r="89" spans="1:15" ht="26.4" x14ac:dyDescent="0.3">
      <c r="A89" s="145"/>
      <c r="B89" s="145">
        <v>3</v>
      </c>
      <c r="C89" s="108" t="s">
        <v>347</v>
      </c>
      <c r="D89" s="367">
        <v>0</v>
      </c>
      <c r="E89" s="367">
        <v>0</v>
      </c>
      <c r="F89" s="111" t="s">
        <v>22</v>
      </c>
      <c r="G89" s="133">
        <f t="shared" si="6"/>
        <v>0</v>
      </c>
      <c r="H89" s="141"/>
      <c r="I89" s="135"/>
      <c r="J89" s="133"/>
      <c r="K89" s="133"/>
      <c r="L89" s="136"/>
      <c r="M89" s="136"/>
      <c r="N89" s="120"/>
      <c r="O89" s="120"/>
    </row>
    <row r="90" spans="1:15" x14ac:dyDescent="0.3">
      <c r="A90" s="130" t="s">
        <v>934</v>
      </c>
      <c r="B90" s="146"/>
      <c r="C90" s="142" t="s">
        <v>468</v>
      </c>
      <c r="D90" s="359">
        <f>SUM(D91:D104)</f>
        <v>0</v>
      </c>
      <c r="E90" s="359">
        <f>SUM(E91:E104)</f>
        <v>0</v>
      </c>
      <c r="F90" s="111" t="s">
        <v>22</v>
      </c>
      <c r="G90" s="133">
        <f>SUM(G91:G104)</f>
        <v>0</v>
      </c>
      <c r="H90" s="141">
        <v>0</v>
      </c>
      <c r="I90" s="135">
        <f>IF($G$105=0,0,G90/$G$105)</f>
        <v>0</v>
      </c>
      <c r="J90" s="133">
        <f>IF(I90&lt;=H90,G90,$G$105*H90)</f>
        <v>0</v>
      </c>
      <c r="K90" s="133">
        <f>J90</f>
        <v>0</v>
      </c>
      <c r="L90" s="136">
        <f>SUM(L91:L104)</f>
        <v>0</v>
      </c>
      <c r="M90" s="136"/>
      <c r="N90" s="120"/>
      <c r="O90" s="120"/>
    </row>
    <row r="91" spans="1:15" x14ac:dyDescent="0.3">
      <c r="A91" s="130"/>
      <c r="B91" s="624">
        <v>1</v>
      </c>
      <c r="C91" s="719" t="s">
        <v>464</v>
      </c>
      <c r="D91" s="360">
        <v>0</v>
      </c>
      <c r="E91" s="360">
        <v>0</v>
      </c>
      <c r="F91" s="147" t="s">
        <v>22</v>
      </c>
      <c r="G91" s="133">
        <f t="shared" si="6"/>
        <v>0</v>
      </c>
      <c r="H91" s="141"/>
      <c r="I91" s="143"/>
      <c r="J91" s="133"/>
      <c r="K91" s="133"/>
      <c r="L91" s="136">
        <f>D91</f>
        <v>0</v>
      </c>
      <c r="M91" s="136"/>
      <c r="N91" s="120"/>
      <c r="O91" s="120"/>
    </row>
    <row r="92" spans="1:15" x14ac:dyDescent="0.3">
      <c r="A92" s="130"/>
      <c r="B92" s="624">
        <v>2</v>
      </c>
      <c r="C92" s="109" t="s">
        <v>190</v>
      </c>
      <c r="D92" s="360">
        <v>0</v>
      </c>
      <c r="E92" s="360">
        <v>0</v>
      </c>
      <c r="F92" s="147" t="s">
        <v>22</v>
      </c>
      <c r="G92" s="133">
        <f>D92*IF(F92="NO",0,1)</f>
        <v>0</v>
      </c>
      <c r="H92" s="141"/>
      <c r="I92" s="143"/>
      <c r="J92" s="133"/>
      <c r="K92" s="133"/>
      <c r="L92" s="136">
        <f>D92</f>
        <v>0</v>
      </c>
      <c r="M92" s="136"/>
      <c r="N92" s="120"/>
      <c r="O92" s="120"/>
    </row>
    <row r="93" spans="1:15" x14ac:dyDescent="0.3">
      <c r="A93" s="130"/>
      <c r="B93" s="624">
        <v>3</v>
      </c>
      <c r="C93" s="109" t="s">
        <v>191</v>
      </c>
      <c r="D93" s="360">
        <v>0</v>
      </c>
      <c r="E93" s="360">
        <v>0</v>
      </c>
      <c r="F93" s="147" t="s">
        <v>22</v>
      </c>
      <c r="G93" s="133">
        <f>D93*IF(F93="NO",0,1)</f>
        <v>0</v>
      </c>
      <c r="H93" s="141"/>
      <c r="I93" s="143"/>
      <c r="J93" s="133"/>
      <c r="K93" s="133"/>
      <c r="L93" s="136">
        <f t="shared" ref="L93:L104" si="12">D93</f>
        <v>0</v>
      </c>
      <c r="M93" s="136"/>
      <c r="N93" s="120"/>
      <c r="O93" s="120"/>
    </row>
    <row r="94" spans="1:15" x14ac:dyDescent="0.3">
      <c r="A94" s="130"/>
      <c r="B94" s="624">
        <v>4</v>
      </c>
      <c r="C94" s="720" t="s">
        <v>13</v>
      </c>
      <c r="D94" s="360">
        <v>0</v>
      </c>
      <c r="E94" s="360">
        <v>0</v>
      </c>
      <c r="F94" s="147" t="s">
        <v>22</v>
      </c>
      <c r="G94" s="133">
        <f t="shared" si="6"/>
        <v>0</v>
      </c>
      <c r="H94" s="141"/>
      <c r="I94" s="143"/>
      <c r="J94" s="133"/>
      <c r="K94" s="133"/>
      <c r="L94" s="136">
        <f t="shared" si="12"/>
        <v>0</v>
      </c>
      <c r="M94" s="136"/>
      <c r="N94" s="120"/>
      <c r="O94" s="120"/>
    </row>
    <row r="95" spans="1:15" x14ac:dyDescent="0.3">
      <c r="A95" s="130"/>
      <c r="B95" s="624">
        <v>5</v>
      </c>
      <c r="C95" s="720" t="s">
        <v>38</v>
      </c>
      <c r="D95" s="360">
        <v>0</v>
      </c>
      <c r="E95" s="360">
        <v>0</v>
      </c>
      <c r="F95" s="147" t="s">
        <v>22</v>
      </c>
      <c r="G95" s="133">
        <f t="shared" si="6"/>
        <v>0</v>
      </c>
      <c r="H95" s="141"/>
      <c r="I95" s="143"/>
      <c r="J95" s="133"/>
      <c r="K95" s="133"/>
      <c r="L95" s="136">
        <f t="shared" si="12"/>
        <v>0</v>
      </c>
      <c r="M95" s="136"/>
      <c r="N95" s="120"/>
      <c r="O95" s="120"/>
    </row>
    <row r="96" spans="1:15" x14ac:dyDescent="0.3">
      <c r="A96" s="130"/>
      <c r="B96" s="624">
        <v>6</v>
      </c>
      <c r="C96" s="720" t="s">
        <v>39</v>
      </c>
      <c r="D96" s="360">
        <v>0</v>
      </c>
      <c r="E96" s="360">
        <v>0</v>
      </c>
      <c r="F96" s="147" t="s">
        <v>22</v>
      </c>
      <c r="G96" s="133">
        <f t="shared" si="6"/>
        <v>0</v>
      </c>
      <c r="H96" s="141"/>
      <c r="I96" s="143"/>
      <c r="J96" s="133"/>
      <c r="K96" s="133"/>
      <c r="L96" s="136">
        <f t="shared" si="12"/>
        <v>0</v>
      </c>
      <c r="M96" s="136"/>
      <c r="N96" s="120"/>
      <c r="O96" s="120"/>
    </row>
    <row r="97" spans="1:15" x14ac:dyDescent="0.3">
      <c r="A97" s="130"/>
      <c r="B97" s="624">
        <v>7</v>
      </c>
      <c r="C97" s="720" t="s">
        <v>192</v>
      </c>
      <c r="D97" s="360">
        <v>0</v>
      </c>
      <c r="E97" s="360">
        <v>0</v>
      </c>
      <c r="F97" s="147" t="s">
        <v>22</v>
      </c>
      <c r="G97" s="133">
        <f t="shared" si="6"/>
        <v>0</v>
      </c>
      <c r="H97" s="141"/>
      <c r="I97" s="143"/>
      <c r="J97" s="133"/>
      <c r="K97" s="133"/>
      <c r="L97" s="136">
        <f t="shared" si="12"/>
        <v>0</v>
      </c>
      <c r="M97" s="136"/>
      <c r="N97" s="120"/>
      <c r="O97" s="120"/>
    </row>
    <row r="98" spans="1:15" x14ac:dyDescent="0.3">
      <c r="A98" s="130"/>
      <c r="B98" s="624">
        <v>8</v>
      </c>
      <c r="C98" s="720" t="s">
        <v>193</v>
      </c>
      <c r="D98" s="360">
        <v>0</v>
      </c>
      <c r="E98" s="360">
        <v>0</v>
      </c>
      <c r="F98" s="147" t="s">
        <v>22</v>
      </c>
      <c r="G98" s="133">
        <f t="shared" si="6"/>
        <v>0</v>
      </c>
      <c r="H98" s="141"/>
      <c r="I98" s="143"/>
      <c r="J98" s="133"/>
      <c r="K98" s="133"/>
      <c r="L98" s="136">
        <f t="shared" si="12"/>
        <v>0</v>
      </c>
      <c r="M98" s="136"/>
      <c r="N98" s="120"/>
      <c r="O98" s="120"/>
    </row>
    <row r="99" spans="1:15" ht="26.4" x14ac:dyDescent="0.3">
      <c r="A99" s="130"/>
      <c r="B99" s="624">
        <v>9</v>
      </c>
      <c r="C99" s="719" t="s">
        <v>884</v>
      </c>
      <c r="D99" s="360">
        <f>SUM('Table 2E - Coinsurance Detail'!J10:J59)</f>
        <v>0</v>
      </c>
      <c r="E99" s="360">
        <v>0</v>
      </c>
      <c r="F99" s="147" t="s">
        <v>22</v>
      </c>
      <c r="G99" s="133">
        <f>D99*IF(F99="NO",0,1)</f>
        <v>0</v>
      </c>
      <c r="H99" s="141"/>
      <c r="I99" s="143"/>
      <c r="J99" s="133"/>
      <c r="K99" s="133"/>
      <c r="L99" s="136">
        <f t="shared" si="12"/>
        <v>0</v>
      </c>
      <c r="M99" s="136"/>
      <c r="N99" s="120"/>
      <c r="O99" s="120"/>
    </row>
    <row r="100" spans="1:15" ht="26.4" x14ac:dyDescent="0.3">
      <c r="A100" s="130"/>
      <c r="B100" s="624">
        <v>10</v>
      </c>
      <c r="C100" s="719" t="s">
        <v>194</v>
      </c>
      <c r="D100" s="360">
        <v>0</v>
      </c>
      <c r="E100" s="360">
        <v>0</v>
      </c>
      <c r="F100" s="147" t="s">
        <v>22</v>
      </c>
      <c r="G100" s="133">
        <f t="shared" si="6"/>
        <v>0</v>
      </c>
      <c r="H100" s="141"/>
      <c r="I100" s="143"/>
      <c r="J100" s="133"/>
      <c r="K100" s="133"/>
      <c r="L100" s="136">
        <f t="shared" si="12"/>
        <v>0</v>
      </c>
      <c r="M100" s="136"/>
      <c r="N100" s="120"/>
      <c r="O100" s="120"/>
    </row>
    <row r="101" spans="1:15" x14ac:dyDescent="0.3">
      <c r="A101" s="130"/>
      <c r="B101" s="624">
        <v>11</v>
      </c>
      <c r="C101" s="720" t="s">
        <v>195</v>
      </c>
      <c r="D101" s="360">
        <v>0</v>
      </c>
      <c r="E101" s="360">
        <v>0</v>
      </c>
      <c r="F101" s="147" t="s">
        <v>22</v>
      </c>
      <c r="G101" s="133">
        <f>D101*IF(F101="NO",0,1)</f>
        <v>0</v>
      </c>
      <c r="H101" s="141"/>
      <c r="I101" s="143"/>
      <c r="J101" s="133"/>
      <c r="K101" s="133"/>
      <c r="L101" s="136">
        <f t="shared" si="12"/>
        <v>0</v>
      </c>
      <c r="M101" s="136"/>
      <c r="N101" s="120"/>
      <c r="O101" s="120"/>
    </row>
    <row r="102" spans="1:15" x14ac:dyDescent="0.3">
      <c r="A102" s="130"/>
      <c r="B102" s="624">
        <v>12</v>
      </c>
      <c r="C102" s="720" t="s">
        <v>196</v>
      </c>
      <c r="D102" s="360">
        <v>0</v>
      </c>
      <c r="E102" s="360">
        <v>0</v>
      </c>
      <c r="F102" s="147" t="s">
        <v>22</v>
      </c>
      <c r="G102" s="133">
        <f>D102*IF(F102="NO",0,1)</f>
        <v>0</v>
      </c>
      <c r="H102" s="141"/>
      <c r="I102" s="143"/>
      <c r="J102" s="133"/>
      <c r="K102" s="133"/>
      <c r="L102" s="136">
        <f t="shared" si="12"/>
        <v>0</v>
      </c>
      <c r="M102" s="136"/>
      <c r="N102" s="120"/>
      <c r="O102" s="120"/>
    </row>
    <row r="103" spans="1:15" ht="26.4" x14ac:dyDescent="0.3">
      <c r="A103" s="130"/>
      <c r="B103" s="624">
        <v>13</v>
      </c>
      <c r="C103" s="719" t="s">
        <v>885</v>
      </c>
      <c r="D103" s="360">
        <f>SUM('Table 2C - Reinsurance Details'!J10:J58)</f>
        <v>0</v>
      </c>
      <c r="E103" s="368">
        <v>0</v>
      </c>
      <c r="F103" s="148" t="s">
        <v>22</v>
      </c>
      <c r="G103" s="133">
        <f t="shared" si="6"/>
        <v>0</v>
      </c>
      <c r="H103" s="141"/>
      <c r="I103" s="143"/>
      <c r="J103" s="133"/>
      <c r="K103" s="133"/>
      <c r="L103" s="136">
        <f t="shared" si="12"/>
        <v>0</v>
      </c>
      <c r="M103" s="136"/>
      <c r="N103" s="120"/>
      <c r="O103" s="120"/>
    </row>
    <row r="104" spans="1:15" ht="27" thickBot="1" x14ac:dyDescent="0.35">
      <c r="A104" s="130"/>
      <c r="B104" s="624">
        <v>14</v>
      </c>
      <c r="C104" s="719" t="s">
        <v>339</v>
      </c>
      <c r="D104" s="721"/>
      <c r="E104" s="721"/>
      <c r="F104" s="147" t="s">
        <v>22</v>
      </c>
      <c r="G104" s="722">
        <f t="shared" si="6"/>
        <v>0</v>
      </c>
      <c r="H104" s="141"/>
      <c r="I104" s="143"/>
      <c r="J104" s="722"/>
      <c r="K104" s="722"/>
      <c r="L104" s="723">
        <f t="shared" si="12"/>
        <v>0</v>
      </c>
      <c r="M104" s="723"/>
      <c r="N104" s="120"/>
      <c r="O104" s="120"/>
    </row>
    <row r="105" spans="1:15" ht="13.8" thickBot="1" x14ac:dyDescent="0.35">
      <c r="A105" s="130"/>
      <c r="B105" s="130"/>
      <c r="C105" s="149" t="s">
        <v>124</v>
      </c>
      <c r="D105" s="819">
        <f>SUM(D8,D11,D16,D17,D47,D58,D59,D60,D61,D64,D65,D66,D67,D68,D69,D70,D71,D77,D80,D57,D90)</f>
        <v>0</v>
      </c>
      <c r="E105" s="819">
        <f>SUM(E8,E11,E16,E17,E47,E58,E59,E60,E61,E64,E65,E66,E67,E68,E69,E70,E71,E77,E80,E57,E90)</f>
        <v>0</v>
      </c>
      <c r="F105" s="150"/>
      <c r="G105" s="819">
        <f>SUM(G8,G11,G16,G17,G47,G58,G59,G60,G61,G64,G65,G66,G67,G68,G69,G70,G71,G77,G80,G57,G90)</f>
        <v>0</v>
      </c>
      <c r="H105" s="151"/>
      <c r="I105" s="152"/>
      <c r="J105" s="819">
        <f>SUM(J8,J11,J16,J17,J47,J58,J59,J60,J61,J64,J65,J66,J67,J68,J69,J70,J71,J77,J80,J57,J90)</f>
        <v>0</v>
      </c>
      <c r="K105" s="819">
        <f>SUM(K8,K11,K16,K17,K47,K58,K59,K60,K61,K64,K65,K66,K67,K68,K69,K70,K71,K77,K80,K57,K90)</f>
        <v>0</v>
      </c>
      <c r="L105" s="819">
        <f>SUM(L8,L11,L16,L17,L47,L58,L59,L60,L61,L64,L65,L66,L67,L68,L69,L70,L71,L77,L80,L57,L90)</f>
        <v>0</v>
      </c>
      <c r="M105" s="819">
        <f>SUM(M8,M11,M16,M17,M47,M58,M59,M60,M61,M64,M65,M66,M67,M68,M69,M70,M71,M77,M80,M57,M90)</f>
        <v>0</v>
      </c>
      <c r="N105" s="120"/>
      <c r="O105" s="120"/>
    </row>
    <row r="106" spans="1:15" x14ac:dyDescent="0.3">
      <c r="C106" s="418"/>
      <c r="D106" s="602"/>
      <c r="E106" s="602"/>
      <c r="F106" s="601"/>
      <c r="G106" s="602"/>
      <c r="I106" s="601"/>
      <c r="J106" s="602"/>
      <c r="K106" s="602"/>
      <c r="L106" s="602"/>
      <c r="M106" s="602"/>
      <c r="N106" s="120"/>
      <c r="O106" s="120"/>
    </row>
    <row r="107" spans="1:15" x14ac:dyDescent="0.25">
      <c r="B107" s="40" t="s">
        <v>676</v>
      </c>
      <c r="C107" s="47"/>
      <c r="E107" s="120"/>
      <c r="H107" s="121"/>
      <c r="I107" s="121"/>
      <c r="J107" s="121"/>
      <c r="K107" s="121"/>
      <c r="L107" s="121"/>
      <c r="M107" s="18"/>
      <c r="N107" s="120"/>
      <c r="O107" s="120"/>
    </row>
    <row r="108" spans="1:15" ht="12.45" customHeight="1" x14ac:dyDescent="0.25">
      <c r="B108" s="955" t="s">
        <v>470</v>
      </c>
      <c r="C108" s="955"/>
      <c r="D108" s="955"/>
      <c r="E108" s="955"/>
      <c r="H108" s="121"/>
      <c r="I108" s="121"/>
      <c r="J108" s="121"/>
      <c r="K108" s="121"/>
      <c r="L108" s="121"/>
      <c r="M108" s="18"/>
      <c r="N108" s="120"/>
      <c r="O108" s="120"/>
    </row>
    <row r="109" spans="1:15" x14ac:dyDescent="0.25">
      <c r="B109" s="40" t="s">
        <v>394</v>
      </c>
      <c r="C109" s="47"/>
      <c r="E109" s="120"/>
      <c r="H109" s="121"/>
      <c r="I109" s="121"/>
      <c r="J109" s="121"/>
      <c r="K109" s="121"/>
      <c r="L109" s="121"/>
      <c r="M109" s="18"/>
      <c r="N109" s="120"/>
      <c r="O109" s="120"/>
    </row>
    <row r="110" spans="1:15" x14ac:dyDescent="0.25">
      <c r="B110" s="40" t="s">
        <v>465</v>
      </c>
      <c r="C110" s="47"/>
      <c r="E110" s="120"/>
      <c r="H110" s="121"/>
      <c r="I110" s="121"/>
      <c r="J110" s="121"/>
      <c r="K110" s="121"/>
      <c r="L110" s="121"/>
      <c r="M110" s="18"/>
      <c r="N110" s="120"/>
      <c r="O110" s="120"/>
    </row>
    <row r="111" spans="1:15" x14ac:dyDescent="0.25">
      <c r="B111" s="40"/>
      <c r="C111" s="47"/>
      <c r="E111" s="120"/>
      <c r="H111" s="121"/>
      <c r="I111" s="121"/>
      <c r="J111" s="121"/>
      <c r="K111" s="121"/>
      <c r="L111" s="121"/>
      <c r="M111" s="18"/>
      <c r="N111" s="120"/>
      <c r="O111" s="120"/>
    </row>
    <row r="112" spans="1:15" x14ac:dyDescent="0.25">
      <c r="A112" s="117"/>
      <c r="B112" s="318" t="s">
        <v>697</v>
      </c>
      <c r="C112" s="117"/>
      <c r="D112" s="116"/>
      <c r="E112" s="117"/>
      <c r="F112" s="117"/>
      <c r="H112" s="121"/>
      <c r="I112" s="121"/>
      <c r="J112" s="121"/>
      <c r="K112" s="121"/>
      <c r="L112" s="121"/>
      <c r="M112" s="26"/>
      <c r="N112" s="117"/>
      <c r="O112" s="120"/>
    </row>
    <row r="113" spans="1:15" s="117" customFormat="1" ht="12.45" customHeight="1" x14ac:dyDescent="0.3">
      <c r="A113" s="120"/>
      <c r="B113" s="956" t="s">
        <v>567</v>
      </c>
      <c r="C113" s="956"/>
      <c r="D113" s="956"/>
      <c r="E113" s="956"/>
      <c r="F113" s="120"/>
      <c r="G113" s="121"/>
      <c r="H113" s="121"/>
      <c r="I113" s="121"/>
      <c r="J113" s="121"/>
      <c r="K113" s="121"/>
      <c r="L113" s="121"/>
      <c r="M113" s="120"/>
      <c r="N113" s="120"/>
      <c r="O113" s="118"/>
    </row>
    <row r="114" spans="1:15" ht="13.8" thickBot="1" x14ac:dyDescent="0.3">
      <c r="B114" s="724"/>
      <c r="C114" s="724"/>
      <c r="D114" s="18" t="s">
        <v>395</v>
      </c>
      <c r="E114" s="724"/>
      <c r="H114" s="121"/>
      <c r="I114" s="121"/>
      <c r="J114" s="121"/>
      <c r="K114" s="121"/>
      <c r="L114" s="121"/>
      <c r="M114" s="120"/>
      <c r="N114" s="120"/>
    </row>
    <row r="115" spans="1:15" ht="26.4" x14ac:dyDescent="0.25">
      <c r="A115" s="217" t="s">
        <v>22</v>
      </c>
      <c r="B115" s="725" t="s">
        <v>209</v>
      </c>
      <c r="C115" s="726" t="s">
        <v>404</v>
      </c>
      <c r="D115" s="725" t="s">
        <v>186</v>
      </c>
      <c r="E115" s="727" t="s">
        <v>547</v>
      </c>
      <c r="H115" s="121"/>
      <c r="I115" s="121"/>
      <c r="J115" s="121"/>
      <c r="K115" s="121"/>
      <c r="L115" s="121"/>
      <c r="M115" s="18"/>
      <c r="N115" s="120"/>
    </row>
    <row r="116" spans="1:15" ht="13.05" customHeight="1" thickBot="1" x14ac:dyDescent="0.35">
      <c r="A116" s="728">
        <v>1</v>
      </c>
      <c r="B116" s="947" t="s">
        <v>259</v>
      </c>
      <c r="C116" s="948"/>
      <c r="D116" s="820">
        <f>D117+D126+D121+D132</f>
        <v>0</v>
      </c>
      <c r="E116" s="821">
        <f>E117+E126+E121+E132</f>
        <v>0</v>
      </c>
      <c r="H116" s="121"/>
      <c r="I116" s="121"/>
      <c r="J116" s="121"/>
      <c r="K116" s="121"/>
      <c r="L116" s="121"/>
      <c r="M116" s="120"/>
      <c r="N116" s="120"/>
    </row>
    <row r="117" spans="1:15" x14ac:dyDescent="0.3">
      <c r="A117" s="321"/>
      <c r="B117" s="298" t="s">
        <v>14</v>
      </c>
      <c r="C117" s="299" t="s">
        <v>53</v>
      </c>
      <c r="D117" s="823">
        <f>SUM(D118:D120)</f>
        <v>0</v>
      </c>
      <c r="E117" s="824">
        <f>SUM(E118:E120)</f>
        <v>0</v>
      </c>
      <c r="H117" s="121"/>
      <c r="I117" s="121"/>
      <c r="J117" s="121"/>
      <c r="K117" s="121"/>
      <c r="L117" s="121"/>
      <c r="M117" s="120"/>
      <c r="N117" s="120"/>
    </row>
    <row r="118" spans="1:15" ht="26.4" x14ac:dyDescent="0.3">
      <c r="A118" s="321"/>
      <c r="B118" s="300"/>
      <c r="C118" s="153" t="s">
        <v>319</v>
      </c>
      <c r="D118" s="375">
        <f>'Table 2A - Liability Breakdown'!M12+'Table 2A - Liability Breakdown'!V12</f>
        <v>0</v>
      </c>
      <c r="E118" s="369">
        <v>0</v>
      </c>
      <c r="H118" s="121"/>
      <c r="I118" s="121"/>
      <c r="J118" s="121"/>
      <c r="K118" s="121"/>
      <c r="L118" s="121"/>
      <c r="M118" s="120"/>
      <c r="N118" s="120"/>
    </row>
    <row r="119" spans="1:15" x14ac:dyDescent="0.3">
      <c r="A119" s="321"/>
      <c r="B119" s="301"/>
      <c r="C119" s="153" t="s">
        <v>318</v>
      </c>
      <c r="D119" s="375">
        <f>'Table 2A - Liability Breakdown'!M13+'Table 2A - Liability Breakdown'!V13</f>
        <v>0</v>
      </c>
      <c r="E119" s="369">
        <v>0</v>
      </c>
      <c r="H119" s="121"/>
      <c r="I119" s="121"/>
      <c r="J119" s="121"/>
      <c r="K119" s="121"/>
      <c r="L119" s="121"/>
      <c r="M119" s="120"/>
      <c r="N119" s="120"/>
    </row>
    <row r="120" spans="1:15" ht="13.8" thickBot="1" x14ac:dyDescent="0.35">
      <c r="A120" s="321"/>
      <c r="B120" s="302"/>
      <c r="C120" s="303" t="s">
        <v>317</v>
      </c>
      <c r="D120" s="822">
        <f>'Table 2A - Liability Breakdown'!M14+'Table 2A - Liability Breakdown'!V14</f>
        <v>0</v>
      </c>
      <c r="E120" s="370">
        <v>0</v>
      </c>
      <c r="H120" s="121"/>
      <c r="I120" s="121"/>
      <c r="J120" s="121"/>
      <c r="K120" s="121"/>
      <c r="L120" s="121"/>
      <c r="M120" s="120"/>
      <c r="N120" s="120"/>
    </row>
    <row r="121" spans="1:15" x14ac:dyDescent="0.3">
      <c r="A121" s="321"/>
      <c r="B121" s="304" t="s">
        <v>15</v>
      </c>
      <c r="C121" s="305" t="s">
        <v>54</v>
      </c>
      <c r="D121" s="823">
        <f>SUM(D122:D125)</f>
        <v>0</v>
      </c>
      <c r="E121" s="824">
        <f>SUM(E122:E125)</f>
        <v>0</v>
      </c>
      <c r="H121" s="121"/>
      <c r="I121" s="121"/>
      <c r="J121" s="121"/>
      <c r="K121" s="121"/>
      <c r="L121" s="121"/>
      <c r="M121" s="120"/>
      <c r="N121" s="120"/>
    </row>
    <row r="122" spans="1:15" x14ac:dyDescent="0.3">
      <c r="A122" s="321"/>
      <c r="B122" s="306"/>
      <c r="C122" s="155" t="s">
        <v>55</v>
      </c>
      <c r="D122" s="375">
        <f>'Table 2A - Liability Breakdown'!M16+'Table 2A - Liability Breakdown'!V16</f>
        <v>0</v>
      </c>
      <c r="E122" s="369">
        <v>0</v>
      </c>
      <c r="H122" s="121"/>
      <c r="I122" s="121"/>
      <c r="J122" s="121"/>
      <c r="K122" s="121"/>
      <c r="L122" s="121"/>
      <c r="M122" s="120"/>
      <c r="N122" s="120"/>
      <c r="O122" s="154"/>
    </row>
    <row r="123" spans="1:15" x14ac:dyDescent="0.3">
      <c r="A123" s="321"/>
      <c r="B123" s="306"/>
      <c r="C123" s="155" t="s">
        <v>56</v>
      </c>
      <c r="D123" s="375">
        <f>'Table 2A - Liability Breakdown'!M17+'Table 2A - Liability Breakdown'!V17</f>
        <v>0</v>
      </c>
      <c r="E123" s="369">
        <v>0</v>
      </c>
      <c r="H123" s="121"/>
      <c r="I123" s="121"/>
      <c r="J123" s="121"/>
      <c r="K123" s="121"/>
      <c r="L123" s="121"/>
      <c r="M123" s="120"/>
      <c r="N123" s="120"/>
    </row>
    <row r="124" spans="1:15" x14ac:dyDescent="0.3">
      <c r="A124" s="321"/>
      <c r="B124" s="306"/>
      <c r="C124" s="155" t="s">
        <v>314</v>
      </c>
      <c r="D124" s="375">
        <f>'Table 2A - Liability Breakdown'!M18+'Table 2A - Liability Breakdown'!V18</f>
        <v>0</v>
      </c>
      <c r="E124" s="369">
        <v>0</v>
      </c>
      <c r="H124" s="121"/>
      <c r="I124" s="121"/>
      <c r="J124" s="121"/>
      <c r="K124" s="121"/>
      <c r="L124" s="121"/>
      <c r="M124" s="120"/>
      <c r="N124" s="120"/>
    </row>
    <row r="125" spans="1:15" ht="13.8" thickBot="1" x14ac:dyDescent="0.35">
      <c r="A125" s="321"/>
      <c r="B125" s="307"/>
      <c r="C125" s="308" t="s">
        <v>315</v>
      </c>
      <c r="D125" s="822">
        <f>'Table 2A - Liability Breakdown'!M19+'Table 2A - Liability Breakdown'!V19</f>
        <v>0</v>
      </c>
      <c r="E125" s="370">
        <v>0</v>
      </c>
      <c r="H125" s="121"/>
      <c r="I125" s="121"/>
      <c r="J125" s="121"/>
      <c r="K125" s="121"/>
      <c r="L125" s="121"/>
      <c r="M125" s="120"/>
      <c r="N125" s="120"/>
    </row>
    <row r="126" spans="1:15" x14ac:dyDescent="0.3">
      <c r="A126" s="321"/>
      <c r="B126" s="309" t="s">
        <v>16</v>
      </c>
      <c r="C126" s="310" t="s">
        <v>57</v>
      </c>
      <c r="D126" s="823">
        <f>SUM(D127:D131)</f>
        <v>0</v>
      </c>
      <c r="E126" s="824">
        <f>SUM(E127:E131)</f>
        <v>0</v>
      </c>
      <c r="H126" s="121"/>
      <c r="I126" s="121"/>
      <c r="J126" s="121"/>
      <c r="K126" s="121"/>
      <c r="L126" s="121"/>
      <c r="M126" s="120"/>
      <c r="N126" s="120"/>
    </row>
    <row r="127" spans="1:15" x14ac:dyDescent="0.3">
      <c r="A127" s="321"/>
      <c r="B127" s="306"/>
      <c r="C127" s="155" t="s">
        <v>58</v>
      </c>
      <c r="D127" s="375">
        <f>'Table 2A - Liability Breakdown'!M21+'Table 2A - Liability Breakdown'!V21</f>
        <v>0</v>
      </c>
      <c r="E127" s="369">
        <v>0</v>
      </c>
      <c r="H127" s="121"/>
      <c r="I127" s="121"/>
      <c r="J127" s="121"/>
      <c r="K127" s="121"/>
      <c r="L127" s="121"/>
      <c r="M127" s="120"/>
      <c r="N127" s="120"/>
    </row>
    <row r="128" spans="1:15" x14ac:dyDescent="0.3">
      <c r="A128" s="321"/>
      <c r="B128" s="306"/>
      <c r="C128" s="155" t="s">
        <v>316</v>
      </c>
      <c r="D128" s="375">
        <f>'Table 2A - Liability Breakdown'!M22+'Table 2A - Liability Breakdown'!V22</f>
        <v>0</v>
      </c>
      <c r="E128" s="369">
        <v>0</v>
      </c>
      <c r="H128" s="121"/>
      <c r="I128" s="121"/>
      <c r="J128" s="121"/>
      <c r="K128" s="121"/>
      <c r="L128" s="121"/>
      <c r="M128" s="120"/>
      <c r="N128" s="120"/>
    </row>
    <row r="129" spans="1:15" x14ac:dyDescent="0.3">
      <c r="A129" s="321"/>
      <c r="B129" s="306"/>
      <c r="C129" s="155" t="s">
        <v>320</v>
      </c>
      <c r="D129" s="375">
        <f>'Table 2A - Liability Breakdown'!M23+'Table 2A - Liability Breakdown'!V23</f>
        <v>0</v>
      </c>
      <c r="E129" s="369">
        <v>0</v>
      </c>
      <c r="H129" s="121"/>
      <c r="I129" s="121"/>
      <c r="J129" s="121"/>
      <c r="K129" s="121"/>
      <c r="L129" s="121"/>
      <c r="M129" s="120"/>
      <c r="N129" s="120"/>
    </row>
    <row r="130" spans="1:15" x14ac:dyDescent="0.3">
      <c r="A130" s="321"/>
      <c r="B130" s="306"/>
      <c r="C130" s="155" t="s">
        <v>59</v>
      </c>
      <c r="D130" s="375">
        <f>'Table 2A - Liability Breakdown'!M24+'Table 2A - Liability Breakdown'!V24</f>
        <v>0</v>
      </c>
      <c r="E130" s="369">
        <v>0</v>
      </c>
      <c r="H130" s="121"/>
      <c r="I130" s="121"/>
      <c r="J130" s="121"/>
      <c r="K130" s="121"/>
      <c r="L130" s="121"/>
      <c r="M130" s="120"/>
      <c r="N130" s="120"/>
    </row>
    <row r="131" spans="1:15" ht="13.8" thickBot="1" x14ac:dyDescent="0.35">
      <c r="A131" s="321"/>
      <c r="B131" s="307"/>
      <c r="C131" s="308" t="s">
        <v>321</v>
      </c>
      <c r="D131" s="822">
        <f>'Table 2A - Liability Breakdown'!M25+'Table 2A - Liability Breakdown'!V25</f>
        <v>0</v>
      </c>
      <c r="E131" s="370">
        <v>0</v>
      </c>
      <c r="H131" s="121"/>
      <c r="I131" s="121"/>
      <c r="J131" s="121"/>
      <c r="K131" s="121"/>
      <c r="L131" s="121"/>
      <c r="M131" s="120"/>
      <c r="N131" s="120"/>
    </row>
    <row r="132" spans="1:15" ht="13.8" thickBot="1" x14ac:dyDescent="0.35">
      <c r="A132" s="321"/>
      <c r="B132" s="311" t="s">
        <v>17</v>
      </c>
      <c r="C132" s="312" t="s">
        <v>605</v>
      </c>
      <c r="D132" s="371">
        <f>'Table 2A - Liability Breakdown'!Y18+'Table 2A - Liability Breakdown'!Y26</f>
        <v>0</v>
      </c>
      <c r="E132" s="372">
        <v>0</v>
      </c>
      <c r="H132" s="121"/>
      <c r="I132" s="121"/>
      <c r="J132" s="121"/>
      <c r="K132" s="121"/>
      <c r="L132" s="121"/>
      <c r="M132" s="120"/>
      <c r="N132" s="120"/>
    </row>
    <row r="133" spans="1:15" ht="12.45" customHeight="1" x14ac:dyDescent="0.3">
      <c r="A133" s="729">
        <v>2</v>
      </c>
      <c r="B133" s="953" t="s">
        <v>469</v>
      </c>
      <c r="C133" s="954"/>
      <c r="D133" s="825">
        <f>SUM(D134:D138)</f>
        <v>0</v>
      </c>
      <c r="E133" s="826">
        <f>SUM(E134:E138)</f>
        <v>0</v>
      </c>
      <c r="H133" s="121"/>
      <c r="I133" s="121"/>
      <c r="J133" s="121"/>
      <c r="K133" s="121"/>
      <c r="L133" s="121"/>
      <c r="M133" s="120"/>
      <c r="N133" s="120"/>
    </row>
    <row r="134" spans="1:15" x14ac:dyDescent="0.3">
      <c r="A134" s="729"/>
      <c r="B134" s="170" t="s">
        <v>14</v>
      </c>
      <c r="C134" s="715" t="s">
        <v>770</v>
      </c>
      <c r="D134" s="375">
        <f>SUM('Table 2C - Reinsurance Details'!K10:K58)</f>
        <v>0</v>
      </c>
      <c r="E134" s="369">
        <v>0</v>
      </c>
      <c r="H134" s="121"/>
      <c r="I134" s="121"/>
      <c r="J134" s="121"/>
      <c r="K134" s="121"/>
      <c r="L134" s="121"/>
      <c r="M134" s="120"/>
      <c r="N134" s="120"/>
    </row>
    <row r="135" spans="1:15" x14ac:dyDescent="0.3">
      <c r="A135" s="729"/>
      <c r="B135" s="170" t="s">
        <v>15</v>
      </c>
      <c r="C135" s="715" t="s">
        <v>771</v>
      </c>
      <c r="D135" s="375">
        <f>SUM('Table 2E - Coinsurance Detail'!K10:K58)</f>
        <v>0</v>
      </c>
      <c r="E135" s="369">
        <v>0</v>
      </c>
      <c r="H135" s="121"/>
      <c r="I135" s="121"/>
      <c r="J135" s="121"/>
      <c r="K135" s="121"/>
      <c r="L135" s="121"/>
      <c r="M135" s="120"/>
      <c r="N135" s="120"/>
    </row>
    <row r="136" spans="1:15" x14ac:dyDescent="0.3">
      <c r="A136" s="729"/>
      <c r="B136" s="170" t="s">
        <v>16</v>
      </c>
      <c r="C136" s="714" t="s">
        <v>804</v>
      </c>
      <c r="D136" s="375">
        <f>E136</f>
        <v>0</v>
      </c>
      <c r="E136" s="369">
        <v>0</v>
      </c>
      <c r="H136" s="121"/>
      <c r="I136" s="121"/>
      <c r="J136" s="121"/>
      <c r="K136" s="121"/>
      <c r="L136" s="121"/>
      <c r="M136" s="120"/>
      <c r="N136" s="120"/>
    </row>
    <row r="137" spans="1:15" x14ac:dyDescent="0.3">
      <c r="A137" s="729"/>
      <c r="B137" s="170" t="s">
        <v>17</v>
      </c>
      <c r="C137" s="714" t="s">
        <v>804</v>
      </c>
      <c r="D137" s="375">
        <f>E137</f>
        <v>0</v>
      </c>
      <c r="E137" s="369">
        <v>0</v>
      </c>
      <c r="H137" s="121"/>
      <c r="I137" s="121"/>
      <c r="J137" s="121"/>
      <c r="K137" s="121"/>
      <c r="L137" s="121"/>
      <c r="M137" s="120"/>
      <c r="N137" s="120"/>
    </row>
    <row r="138" spans="1:15" ht="13.8" thickBot="1" x14ac:dyDescent="0.35">
      <c r="A138" s="730"/>
      <c r="B138" s="731" t="s">
        <v>18</v>
      </c>
      <c r="C138" s="732" t="s">
        <v>804</v>
      </c>
      <c r="D138" s="822">
        <f>E138</f>
        <v>0</v>
      </c>
      <c r="E138" s="370">
        <v>0</v>
      </c>
      <c r="H138" s="121"/>
      <c r="I138" s="121"/>
      <c r="J138" s="121"/>
      <c r="K138" s="121"/>
      <c r="L138" s="121"/>
      <c r="M138" s="120"/>
      <c r="N138" s="120"/>
      <c r="O138" s="156"/>
    </row>
    <row r="139" spans="1:15" x14ac:dyDescent="0.3">
      <c r="C139" s="599"/>
      <c r="D139" s="600"/>
      <c r="E139" s="600"/>
      <c r="H139" s="121"/>
      <c r="I139" s="121"/>
      <c r="J139" s="121"/>
      <c r="K139" s="121"/>
      <c r="L139" s="121"/>
      <c r="M139" s="120"/>
      <c r="N139" s="120"/>
    </row>
    <row r="140" spans="1:15" x14ac:dyDescent="0.3">
      <c r="E140" s="120"/>
      <c r="H140" s="121"/>
      <c r="I140" s="121"/>
      <c r="J140" s="121"/>
      <c r="K140" s="121"/>
      <c r="L140" s="121"/>
      <c r="M140" s="120"/>
      <c r="N140" s="120"/>
      <c r="O140" s="120"/>
    </row>
    <row r="141" spans="1:15" x14ac:dyDescent="0.25">
      <c r="C141" s="40" t="s">
        <v>677</v>
      </c>
      <c r="E141" s="120"/>
      <c r="H141" s="121"/>
      <c r="I141" s="121"/>
      <c r="J141" s="121"/>
      <c r="K141" s="121"/>
      <c r="L141" s="121"/>
      <c r="M141" s="120"/>
      <c r="N141" s="120"/>
      <c r="O141" s="120"/>
    </row>
    <row r="142" spans="1:15" ht="12.45" customHeight="1" x14ac:dyDescent="0.3">
      <c r="C142" s="955" t="s">
        <v>471</v>
      </c>
      <c r="D142" s="955"/>
      <c r="E142" s="955"/>
      <c r="F142" s="955"/>
      <c r="H142" s="121"/>
      <c r="I142" s="121"/>
      <c r="J142" s="121"/>
      <c r="K142" s="121"/>
      <c r="L142" s="121"/>
      <c r="M142" s="120"/>
      <c r="N142" s="120"/>
      <c r="O142" s="120"/>
    </row>
    <row r="143" spans="1:15" x14ac:dyDescent="0.25">
      <c r="C143" s="40" t="s">
        <v>394</v>
      </c>
      <c r="E143" s="120"/>
      <c r="H143" s="121"/>
      <c r="I143" s="121"/>
      <c r="J143" s="121"/>
      <c r="K143" s="121"/>
      <c r="L143" s="121"/>
      <c r="M143" s="120"/>
      <c r="N143" s="120"/>
      <c r="O143" s="120"/>
    </row>
    <row r="144" spans="1:15" x14ac:dyDescent="0.25">
      <c r="C144" s="40" t="s">
        <v>465</v>
      </c>
      <c r="E144" s="120"/>
      <c r="H144" s="121"/>
      <c r="I144" s="121"/>
      <c r="J144" s="121"/>
      <c r="K144" s="121"/>
      <c r="L144" s="121"/>
      <c r="M144" s="120"/>
      <c r="N144" s="120"/>
      <c r="O144" s="120"/>
    </row>
    <row r="145" spans="1:15" x14ac:dyDescent="0.25">
      <c r="C145" s="40"/>
      <c r="E145" s="120"/>
      <c r="H145" s="121"/>
      <c r="I145" s="121"/>
      <c r="J145" s="121"/>
      <c r="K145" s="121"/>
      <c r="L145" s="121"/>
      <c r="M145" s="120"/>
      <c r="N145" s="120"/>
      <c r="O145" s="120"/>
    </row>
    <row r="146" spans="1:15" x14ac:dyDescent="0.3">
      <c r="C146" s="318" t="s">
        <v>698</v>
      </c>
      <c r="E146" s="120"/>
      <c r="H146" s="121"/>
      <c r="I146" s="121"/>
      <c r="J146" s="121"/>
      <c r="K146" s="121"/>
      <c r="L146" s="121"/>
      <c r="M146" s="120"/>
      <c r="N146" s="120"/>
      <c r="O146" s="120"/>
    </row>
    <row r="147" spans="1:15" ht="26.4" x14ac:dyDescent="0.3">
      <c r="A147" s="117"/>
      <c r="B147" s="180" t="s">
        <v>209</v>
      </c>
      <c r="C147" s="175" t="s">
        <v>404</v>
      </c>
      <c r="D147" s="171" t="s">
        <v>186</v>
      </c>
      <c r="E147" s="172" t="s">
        <v>187</v>
      </c>
      <c r="F147" s="117"/>
      <c r="H147" s="121"/>
      <c r="I147" s="121"/>
      <c r="J147" s="121"/>
      <c r="K147" s="121"/>
      <c r="L147" s="121"/>
      <c r="M147" s="117"/>
      <c r="N147" s="117"/>
      <c r="O147" s="120"/>
    </row>
    <row r="148" spans="1:15" s="117" customFormat="1" x14ac:dyDescent="0.3">
      <c r="A148" s="120"/>
      <c r="B148" s="949" t="s">
        <v>188</v>
      </c>
      <c r="C148" s="950"/>
      <c r="D148" s="374">
        <f>SUM(D149:D152)+SUM(D158:D165)</f>
        <v>0</v>
      </c>
      <c r="E148" s="374">
        <f>SUM(E149:E152)+SUM(E158:E165)</f>
        <v>0</v>
      </c>
      <c r="F148" s="120"/>
      <c r="G148" s="121"/>
      <c r="H148" s="121"/>
      <c r="I148" s="121"/>
      <c r="J148" s="121"/>
      <c r="K148" s="121"/>
      <c r="L148" s="121"/>
      <c r="M148" s="120"/>
      <c r="N148" s="120"/>
    </row>
    <row r="149" spans="1:15" x14ac:dyDescent="0.3">
      <c r="B149" s="130">
        <v>1</v>
      </c>
      <c r="C149" s="157" t="s">
        <v>240</v>
      </c>
      <c r="D149" s="363">
        <f>E149</f>
        <v>0</v>
      </c>
      <c r="E149" s="360">
        <v>0</v>
      </c>
      <c r="H149" s="121"/>
      <c r="I149" s="121"/>
      <c r="J149" s="121"/>
      <c r="K149" s="121"/>
      <c r="L149" s="121"/>
      <c r="M149" s="120"/>
      <c r="N149" s="120"/>
    </row>
    <row r="150" spans="1:15" x14ac:dyDescent="0.3">
      <c r="B150" s="130">
        <v>2</v>
      </c>
      <c r="C150" s="155" t="s">
        <v>115</v>
      </c>
      <c r="D150" s="375">
        <f>E150</f>
        <v>0</v>
      </c>
      <c r="E150" s="373">
        <v>0</v>
      </c>
      <c r="H150" s="121"/>
      <c r="I150" s="121"/>
      <c r="J150" s="121"/>
      <c r="K150" s="121"/>
      <c r="L150" s="121"/>
      <c r="M150" s="120"/>
      <c r="N150" s="120"/>
    </row>
    <row r="151" spans="1:15" x14ac:dyDescent="0.3">
      <c r="B151" s="130">
        <v>3</v>
      </c>
      <c r="C151" s="158" t="s">
        <v>3</v>
      </c>
      <c r="D151" s="375">
        <f>E151</f>
        <v>0</v>
      </c>
      <c r="E151" s="373">
        <v>0</v>
      </c>
      <c r="H151" s="121"/>
      <c r="I151" s="121"/>
      <c r="J151" s="121"/>
      <c r="K151" s="121"/>
      <c r="L151" s="121"/>
      <c r="M151" s="120"/>
      <c r="N151" s="120"/>
    </row>
    <row r="152" spans="1:15" x14ac:dyDescent="0.3">
      <c r="B152" s="130">
        <v>4</v>
      </c>
      <c r="C152" s="158" t="s">
        <v>306</v>
      </c>
      <c r="D152" s="375">
        <f>SUM(D153:D157)</f>
        <v>0</v>
      </c>
      <c r="E152" s="375">
        <f>SUM(E153:E157)</f>
        <v>0</v>
      </c>
      <c r="H152" s="121"/>
      <c r="I152" s="121"/>
      <c r="J152" s="121"/>
      <c r="K152" s="121"/>
      <c r="L152" s="121"/>
      <c r="M152" s="120"/>
      <c r="N152" s="120"/>
    </row>
    <row r="153" spans="1:15" x14ac:dyDescent="0.3">
      <c r="B153" s="130"/>
      <c r="C153" s="158" t="s">
        <v>568</v>
      </c>
      <c r="D153" s="375">
        <f>E153</f>
        <v>0</v>
      </c>
      <c r="E153" s="373">
        <v>0</v>
      </c>
      <c r="H153" s="121"/>
      <c r="I153" s="121"/>
      <c r="J153" s="121"/>
      <c r="K153" s="121"/>
      <c r="L153" s="121"/>
      <c r="M153" s="120"/>
      <c r="N153" s="120"/>
    </row>
    <row r="154" spans="1:15" ht="26.4" x14ac:dyDescent="0.3">
      <c r="B154" s="130"/>
      <c r="C154" s="286" t="s">
        <v>303</v>
      </c>
      <c r="D154" s="373">
        <v>0</v>
      </c>
      <c r="E154" s="373">
        <v>0</v>
      </c>
      <c r="H154" s="121"/>
      <c r="I154" s="121"/>
      <c r="J154" s="121"/>
      <c r="K154" s="121"/>
      <c r="L154" s="121"/>
      <c r="M154" s="120"/>
      <c r="N154" s="120"/>
    </row>
    <row r="155" spans="1:15" ht="26.4" x14ac:dyDescent="0.3">
      <c r="B155" s="130"/>
      <c r="C155" s="286" t="s">
        <v>569</v>
      </c>
      <c r="D155" s="373">
        <v>0</v>
      </c>
      <c r="E155" s="373">
        <v>0</v>
      </c>
      <c r="H155" s="121"/>
      <c r="I155" s="121"/>
      <c r="J155" s="121"/>
      <c r="K155" s="121"/>
      <c r="L155" s="121"/>
      <c r="M155" s="120"/>
      <c r="N155" s="120"/>
    </row>
    <row r="156" spans="1:15" ht="26.4" x14ac:dyDescent="0.3">
      <c r="B156" s="130"/>
      <c r="C156" s="287" t="s">
        <v>570</v>
      </c>
      <c r="D156" s="373">
        <v>0</v>
      </c>
      <c r="E156" s="373">
        <v>0</v>
      </c>
      <c r="H156" s="121"/>
      <c r="I156" s="121"/>
      <c r="J156" s="121"/>
      <c r="K156" s="121"/>
      <c r="L156" s="121"/>
      <c r="M156" s="120"/>
      <c r="N156" s="120"/>
    </row>
    <row r="157" spans="1:15" x14ac:dyDescent="0.3">
      <c r="B157" s="130"/>
      <c r="C157" s="161" t="s">
        <v>304</v>
      </c>
      <c r="D157" s="373">
        <v>0</v>
      </c>
      <c r="E157" s="373">
        <v>0</v>
      </c>
      <c r="H157" s="121"/>
      <c r="I157" s="121"/>
      <c r="J157" s="121"/>
      <c r="K157" s="121"/>
      <c r="L157" s="121"/>
      <c r="M157" s="120"/>
      <c r="N157" s="120"/>
    </row>
    <row r="158" spans="1:15" x14ac:dyDescent="0.3">
      <c r="B158" s="130"/>
      <c r="C158" s="119"/>
      <c r="D158" s="159"/>
      <c r="E158" s="159"/>
      <c r="H158" s="121"/>
      <c r="I158" s="121"/>
      <c r="J158" s="121"/>
      <c r="K158" s="121"/>
      <c r="L158" s="121"/>
      <c r="M158" s="120"/>
      <c r="N158" s="120"/>
    </row>
    <row r="159" spans="1:15" x14ac:dyDescent="0.3">
      <c r="B159" s="130">
        <v>6</v>
      </c>
      <c r="C159" s="158" t="s">
        <v>4</v>
      </c>
      <c r="D159" s="375">
        <f>E159</f>
        <v>0</v>
      </c>
      <c r="E159" s="373">
        <v>0</v>
      </c>
      <c r="H159" s="121"/>
      <c r="I159" s="121"/>
      <c r="J159" s="121"/>
      <c r="K159" s="121"/>
      <c r="L159" s="121"/>
      <c r="M159" s="120"/>
      <c r="N159" s="120"/>
    </row>
    <row r="160" spans="1:15" x14ac:dyDescent="0.3">
      <c r="B160" s="130">
        <v>7</v>
      </c>
      <c r="C160" s="158" t="s">
        <v>241</v>
      </c>
      <c r="D160" s="375">
        <f t="shared" ref="D160:D165" si="13">E160</f>
        <v>0</v>
      </c>
      <c r="E160" s="373">
        <v>0</v>
      </c>
      <c r="H160" s="121"/>
      <c r="I160" s="121"/>
      <c r="J160" s="121"/>
      <c r="K160" s="121"/>
      <c r="L160" s="121"/>
      <c r="M160" s="120"/>
      <c r="N160" s="120"/>
    </row>
    <row r="161" spans="2:15" x14ac:dyDescent="0.3">
      <c r="B161" s="130">
        <v>8</v>
      </c>
      <c r="C161" s="158" t="s">
        <v>5</v>
      </c>
      <c r="D161" s="375">
        <f t="shared" si="13"/>
        <v>0</v>
      </c>
      <c r="E161" s="373">
        <v>0</v>
      </c>
      <c r="H161" s="121"/>
      <c r="I161" s="121"/>
      <c r="J161" s="121"/>
      <c r="K161" s="121"/>
      <c r="L161" s="121"/>
      <c r="M161" s="120"/>
      <c r="N161" s="120"/>
    </row>
    <row r="162" spans="2:15" x14ac:dyDescent="0.3">
      <c r="B162" s="130">
        <v>9</v>
      </c>
      <c r="C162" s="158" t="s">
        <v>242</v>
      </c>
      <c r="D162" s="375">
        <f t="shared" si="13"/>
        <v>0</v>
      </c>
      <c r="E162" s="373">
        <v>0</v>
      </c>
      <c r="H162" s="121"/>
      <c r="I162" s="121"/>
      <c r="J162" s="121"/>
      <c r="K162" s="121"/>
      <c r="L162" s="121"/>
      <c r="M162" s="120"/>
      <c r="N162" s="120"/>
    </row>
    <row r="163" spans="2:15" x14ac:dyDescent="0.3">
      <c r="B163" s="130">
        <v>10</v>
      </c>
      <c r="C163" s="158" t="s">
        <v>179</v>
      </c>
      <c r="D163" s="375">
        <f t="shared" si="13"/>
        <v>0</v>
      </c>
      <c r="E163" s="373">
        <v>0</v>
      </c>
      <c r="H163" s="121"/>
      <c r="I163" s="121"/>
      <c r="J163" s="121"/>
      <c r="K163" s="121"/>
      <c r="L163" s="121"/>
      <c r="M163" s="120"/>
      <c r="N163" s="120"/>
    </row>
    <row r="164" spans="2:15" x14ac:dyDescent="0.3">
      <c r="B164" s="130">
        <v>11</v>
      </c>
      <c r="C164" s="160" t="s">
        <v>6</v>
      </c>
      <c r="D164" s="375">
        <f t="shared" si="13"/>
        <v>0</v>
      </c>
      <c r="E164" s="373">
        <v>0</v>
      </c>
      <c r="H164" s="121"/>
      <c r="I164" s="121"/>
      <c r="J164" s="121"/>
      <c r="K164" s="121"/>
      <c r="L164" s="121"/>
      <c r="M164" s="120"/>
      <c r="N164" s="120"/>
    </row>
    <row r="165" spans="2:15" ht="27" thickBot="1" x14ac:dyDescent="0.35">
      <c r="B165" s="131">
        <v>12</v>
      </c>
      <c r="C165" s="716" t="s">
        <v>243</v>
      </c>
      <c r="D165" s="827">
        <f t="shared" si="13"/>
        <v>0</v>
      </c>
      <c r="E165" s="717">
        <v>0</v>
      </c>
      <c r="H165" s="121"/>
      <c r="I165" s="121"/>
      <c r="J165" s="121"/>
      <c r="K165" s="121"/>
      <c r="L165" s="121"/>
      <c r="M165" s="120"/>
      <c r="N165" s="120"/>
    </row>
    <row r="166" spans="2:15" ht="13.8" thickBot="1" x14ac:dyDescent="0.35">
      <c r="B166" s="162"/>
      <c r="C166" s="718" t="s">
        <v>123</v>
      </c>
      <c r="D166" s="828">
        <f>D116+D133+D148</f>
        <v>0</v>
      </c>
      <c r="E166" s="828">
        <f>E116+E133+E148</f>
        <v>0</v>
      </c>
      <c r="H166" s="121"/>
      <c r="I166" s="121"/>
      <c r="J166" s="121"/>
      <c r="K166" s="121"/>
      <c r="L166" s="121"/>
      <c r="M166" s="120"/>
      <c r="N166" s="120"/>
    </row>
    <row r="167" spans="2:15" ht="13.8" thickBot="1" x14ac:dyDescent="0.35">
      <c r="C167" s="163" t="s">
        <v>125</v>
      </c>
      <c r="D167" s="829" t="b">
        <f>(D166=D105)</f>
        <v>1</v>
      </c>
      <c r="E167" s="353" t="b">
        <f>(E166=E105)</f>
        <v>1</v>
      </c>
      <c r="H167" s="121"/>
      <c r="I167" s="121"/>
      <c r="J167" s="121"/>
      <c r="K167" s="121"/>
      <c r="L167" s="121"/>
    </row>
    <row r="168" spans="2:15" x14ac:dyDescent="0.3">
      <c r="E168" s="120"/>
      <c r="H168" s="121"/>
      <c r="I168" s="121"/>
      <c r="J168" s="121"/>
      <c r="K168" s="121"/>
      <c r="L168" s="121"/>
      <c r="M168" s="120"/>
      <c r="N168" s="120"/>
      <c r="O168" s="120"/>
    </row>
    <row r="169" spans="2:15" x14ac:dyDescent="0.3">
      <c r="D169" s="120"/>
      <c r="E169" s="120"/>
      <c r="H169" s="121"/>
      <c r="I169" s="121"/>
      <c r="J169" s="121"/>
      <c r="K169" s="121"/>
      <c r="L169" s="121"/>
      <c r="O169" s="164"/>
    </row>
    <row r="170" spans="2:15" s="911" customFormat="1" x14ac:dyDescent="0.3">
      <c r="B170" s="912" t="s">
        <v>936</v>
      </c>
      <c r="C170" s="901"/>
      <c r="D170" s="913"/>
      <c r="E170" s="913"/>
      <c r="G170" s="121"/>
      <c r="H170" s="121"/>
      <c r="I170" s="121"/>
      <c r="J170" s="121"/>
      <c r="K170" s="121"/>
      <c r="L170" s="121"/>
      <c r="M170" s="914"/>
      <c r="N170" s="915"/>
    </row>
    <row r="171" spans="2:15" s="911" customFormat="1" x14ac:dyDescent="0.3">
      <c r="B171" s="916"/>
      <c r="C171" s="917" t="s">
        <v>937</v>
      </c>
      <c r="D171" s="918" t="s">
        <v>938</v>
      </c>
      <c r="E171" s="913"/>
      <c r="G171" s="121"/>
      <c r="H171" s="121"/>
      <c r="I171" s="121"/>
      <c r="J171" s="121"/>
      <c r="K171" s="121"/>
      <c r="L171" s="121"/>
      <c r="M171" s="914"/>
      <c r="N171" s="915"/>
    </row>
    <row r="172" spans="2:15" s="911" customFormat="1" x14ac:dyDescent="0.3">
      <c r="B172" s="916"/>
      <c r="C172" s="919" t="s">
        <v>939</v>
      </c>
      <c r="D172" s="920">
        <f>E105</f>
        <v>0</v>
      </c>
      <c r="E172" s="913"/>
      <c r="G172" s="121"/>
      <c r="H172" s="121"/>
      <c r="I172" s="121"/>
      <c r="J172" s="121"/>
      <c r="K172" s="121"/>
      <c r="L172" s="121"/>
      <c r="M172" s="914"/>
      <c r="N172" s="915"/>
    </row>
    <row r="173" spans="2:15" s="911" customFormat="1" ht="26.4" x14ac:dyDescent="0.3">
      <c r="B173" s="916" t="s">
        <v>14</v>
      </c>
      <c r="C173" s="917" t="s">
        <v>940</v>
      </c>
      <c r="D173" s="712"/>
      <c r="E173" s="913"/>
      <c r="G173" s="121"/>
      <c r="H173" s="121"/>
      <c r="I173" s="121"/>
      <c r="J173" s="121"/>
      <c r="K173" s="121"/>
      <c r="L173" s="121"/>
      <c r="M173" s="914"/>
      <c r="N173" s="915"/>
    </row>
    <row r="174" spans="2:15" s="911" customFormat="1" ht="26.4" x14ac:dyDescent="0.3">
      <c r="B174" s="916" t="s">
        <v>15</v>
      </c>
      <c r="C174" s="917" t="s">
        <v>941</v>
      </c>
      <c r="D174" s="712"/>
      <c r="E174" s="913"/>
      <c r="G174" s="121"/>
      <c r="H174" s="121"/>
      <c r="I174" s="121"/>
      <c r="J174" s="121"/>
      <c r="K174" s="121"/>
      <c r="L174" s="121"/>
      <c r="M174" s="914"/>
      <c r="N174" s="915"/>
    </row>
    <row r="175" spans="2:15" s="911" customFormat="1" x14ac:dyDescent="0.3">
      <c r="B175" s="916" t="s">
        <v>16</v>
      </c>
      <c r="C175" s="917" t="s">
        <v>942</v>
      </c>
      <c r="D175" s="921"/>
      <c r="E175" s="913"/>
      <c r="G175" s="121"/>
      <c r="H175" s="121"/>
      <c r="I175" s="121"/>
      <c r="J175" s="121"/>
      <c r="K175" s="121"/>
      <c r="L175" s="121"/>
      <c r="M175" s="914"/>
      <c r="N175" s="915"/>
    </row>
    <row r="176" spans="2:15" s="911" customFormat="1" x14ac:dyDescent="0.3">
      <c r="B176" s="916" t="s">
        <v>17</v>
      </c>
      <c r="C176" s="917" t="s">
        <v>943</v>
      </c>
      <c r="D176" s="921"/>
      <c r="E176" s="913"/>
      <c r="G176" s="121"/>
      <c r="H176" s="121"/>
      <c r="I176" s="121"/>
      <c r="J176" s="121"/>
      <c r="K176" s="121"/>
      <c r="L176" s="121"/>
      <c r="M176" s="914"/>
      <c r="N176" s="915"/>
    </row>
    <row r="177" spans="2:14" s="911" customFormat="1" x14ac:dyDescent="0.3">
      <c r="B177" s="916" t="s">
        <v>18</v>
      </c>
      <c r="C177" s="917" t="s">
        <v>943</v>
      </c>
      <c r="D177" s="921"/>
      <c r="E177" s="913"/>
      <c r="G177" s="121"/>
      <c r="H177" s="121"/>
      <c r="I177" s="121"/>
      <c r="J177" s="121"/>
      <c r="K177" s="121"/>
      <c r="L177" s="121"/>
      <c r="M177" s="914"/>
      <c r="N177" s="915"/>
    </row>
    <row r="178" spans="2:14" s="911" customFormat="1" x14ac:dyDescent="0.3">
      <c r="B178" s="916" t="s">
        <v>18</v>
      </c>
      <c r="C178" s="917" t="s">
        <v>944</v>
      </c>
      <c r="D178" s="921"/>
      <c r="E178" s="913"/>
      <c r="G178" s="121"/>
      <c r="H178" s="121"/>
      <c r="I178" s="121"/>
      <c r="J178" s="121"/>
      <c r="K178" s="121"/>
      <c r="L178" s="121"/>
      <c r="M178" s="914"/>
      <c r="N178" s="915"/>
    </row>
    <row r="179" spans="2:14" s="911" customFormat="1" x14ac:dyDescent="0.3">
      <c r="B179" s="916"/>
      <c r="C179" s="919" t="s">
        <v>945</v>
      </c>
      <c r="D179" s="920">
        <f>SUM(D172:D178)</f>
        <v>0</v>
      </c>
      <c r="E179" s="900"/>
      <c r="G179" s="121"/>
      <c r="H179" s="121"/>
      <c r="I179" s="121"/>
      <c r="J179" s="121"/>
      <c r="K179" s="121"/>
      <c r="L179" s="121"/>
      <c r="M179" s="914"/>
      <c r="N179" s="915"/>
    </row>
    <row r="180" spans="2:14" s="911" customFormat="1" x14ac:dyDescent="0.3">
      <c r="B180" s="900"/>
      <c r="C180" s="900"/>
      <c r="D180" s="922" t="b">
        <f>D179=D105</f>
        <v>1</v>
      </c>
      <c r="E180" s="900"/>
      <c r="G180" s="121"/>
      <c r="H180" s="121"/>
      <c r="I180" s="121"/>
      <c r="J180" s="121"/>
      <c r="K180" s="121"/>
      <c r="L180" s="121"/>
      <c r="M180" s="914"/>
      <c r="N180" s="915"/>
    </row>
    <row r="181" spans="2:14" s="911" customFormat="1" x14ac:dyDescent="0.3">
      <c r="B181" s="900"/>
      <c r="C181" s="901"/>
      <c r="D181" s="922" t="b">
        <f>(D172-D179)=D155</f>
        <v>1</v>
      </c>
      <c r="E181" s="913"/>
      <c r="G181" s="121"/>
      <c r="H181" s="121"/>
      <c r="I181" s="121"/>
      <c r="J181" s="121"/>
      <c r="K181" s="121"/>
      <c r="L181" s="121"/>
      <c r="M181" s="914"/>
      <c r="N181" s="915"/>
    </row>
    <row r="182" spans="2:14" s="911" customFormat="1" x14ac:dyDescent="0.3">
      <c r="B182" s="900"/>
      <c r="C182" s="901"/>
      <c r="D182" s="913"/>
      <c r="E182" s="913"/>
      <c r="G182" s="121"/>
      <c r="H182" s="121"/>
      <c r="I182" s="121"/>
      <c r="J182" s="121"/>
      <c r="K182" s="121"/>
      <c r="L182" s="121"/>
      <c r="M182" s="914"/>
      <c r="N182" s="915"/>
    </row>
    <row r="183" spans="2:14" s="911" customFormat="1" x14ac:dyDescent="0.3">
      <c r="B183" s="912" t="s">
        <v>946</v>
      </c>
      <c r="C183" s="901"/>
      <c r="D183" s="913"/>
      <c r="E183" s="913"/>
      <c r="G183" s="121"/>
      <c r="H183" s="121"/>
      <c r="I183" s="121"/>
      <c r="J183" s="121"/>
      <c r="K183" s="121"/>
      <c r="L183" s="121"/>
      <c r="M183" s="914"/>
      <c r="N183" s="915"/>
    </row>
    <row r="184" spans="2:14" s="911" customFormat="1" x14ac:dyDescent="0.3">
      <c r="B184" s="916"/>
      <c r="C184" s="917" t="s">
        <v>947</v>
      </c>
      <c r="D184" s="918" t="s">
        <v>938</v>
      </c>
      <c r="E184" s="913"/>
      <c r="G184" s="121"/>
      <c r="H184" s="121"/>
      <c r="I184" s="121"/>
      <c r="J184" s="121"/>
      <c r="K184" s="121"/>
      <c r="L184" s="121"/>
      <c r="M184" s="914"/>
      <c r="N184" s="915"/>
    </row>
    <row r="185" spans="2:14" s="911" customFormat="1" x14ac:dyDescent="0.3">
      <c r="B185" s="916"/>
      <c r="C185" s="919" t="s">
        <v>948</v>
      </c>
      <c r="D185" s="920">
        <f>E116+E133</f>
        <v>0</v>
      </c>
      <c r="E185" s="913"/>
      <c r="G185" s="121"/>
      <c r="H185" s="121"/>
      <c r="I185" s="121"/>
      <c r="J185" s="121"/>
      <c r="K185" s="121"/>
      <c r="L185" s="121"/>
      <c r="M185" s="914"/>
      <c r="N185" s="915"/>
    </row>
    <row r="186" spans="2:14" s="911" customFormat="1" x14ac:dyDescent="0.3">
      <c r="B186" s="916" t="s">
        <v>14</v>
      </c>
      <c r="C186" s="917" t="s">
        <v>949</v>
      </c>
      <c r="D186" s="712"/>
      <c r="E186" s="913"/>
      <c r="G186" s="121"/>
      <c r="H186" s="121"/>
      <c r="I186" s="121"/>
      <c r="J186" s="121"/>
      <c r="K186" s="121"/>
      <c r="L186" s="121"/>
      <c r="M186" s="914"/>
      <c r="N186" s="915"/>
    </row>
    <row r="187" spans="2:14" s="911" customFormat="1" x14ac:dyDescent="0.3">
      <c r="B187" s="916" t="s">
        <v>15</v>
      </c>
      <c r="C187" s="917" t="s">
        <v>950</v>
      </c>
      <c r="D187" s="712"/>
      <c r="E187" s="913"/>
      <c r="G187" s="121"/>
      <c r="H187" s="121"/>
      <c r="I187" s="121"/>
      <c r="J187" s="121"/>
      <c r="K187" s="121"/>
      <c r="L187" s="121"/>
      <c r="M187" s="914"/>
      <c r="N187" s="915"/>
    </row>
    <row r="188" spans="2:14" s="911" customFormat="1" x14ac:dyDescent="0.3">
      <c r="B188" s="916" t="s">
        <v>16</v>
      </c>
      <c r="C188" s="917" t="s">
        <v>951</v>
      </c>
      <c r="D188" s="921"/>
      <c r="E188" s="913"/>
      <c r="G188" s="121"/>
      <c r="H188" s="121"/>
      <c r="I188" s="121"/>
      <c r="J188" s="121"/>
      <c r="K188" s="121"/>
      <c r="L188" s="121"/>
      <c r="M188" s="914"/>
      <c r="N188" s="915"/>
    </row>
    <row r="189" spans="2:14" s="911" customFormat="1" x14ac:dyDescent="0.3">
      <c r="B189" s="916" t="s">
        <v>17</v>
      </c>
      <c r="C189" s="917" t="s">
        <v>943</v>
      </c>
      <c r="D189" s="921"/>
      <c r="E189" s="913"/>
      <c r="G189" s="121"/>
      <c r="H189" s="121"/>
      <c r="I189" s="121"/>
      <c r="J189" s="121"/>
      <c r="K189" s="121"/>
      <c r="L189" s="121"/>
      <c r="M189" s="914"/>
      <c r="N189" s="915"/>
    </row>
    <row r="190" spans="2:14" s="911" customFormat="1" x14ac:dyDescent="0.3">
      <c r="B190" s="916" t="s">
        <v>18</v>
      </c>
      <c r="C190" s="917" t="s">
        <v>943</v>
      </c>
      <c r="D190" s="921"/>
      <c r="E190" s="913"/>
      <c r="G190" s="121"/>
      <c r="H190" s="121"/>
      <c r="I190" s="121"/>
      <c r="J190" s="121"/>
      <c r="K190" s="121"/>
      <c r="L190" s="121"/>
      <c r="M190" s="914"/>
      <c r="N190" s="915"/>
    </row>
    <row r="191" spans="2:14" s="911" customFormat="1" x14ac:dyDescent="0.3">
      <c r="B191" s="916" t="s">
        <v>18</v>
      </c>
      <c r="C191" s="917" t="s">
        <v>952</v>
      </c>
      <c r="D191" s="921"/>
      <c r="E191" s="913"/>
      <c r="G191" s="121"/>
      <c r="H191" s="121"/>
      <c r="I191" s="121"/>
      <c r="J191" s="121"/>
      <c r="K191" s="121"/>
      <c r="L191" s="121"/>
      <c r="M191" s="914"/>
      <c r="N191" s="915"/>
    </row>
    <row r="192" spans="2:14" s="911" customFormat="1" x14ac:dyDescent="0.3">
      <c r="B192" s="916"/>
      <c r="C192" s="919" t="s">
        <v>953</v>
      </c>
      <c r="D192" s="920">
        <f>SUM(D185:D191)</f>
        <v>0</v>
      </c>
      <c r="E192" s="913"/>
      <c r="G192" s="121"/>
      <c r="H192" s="121"/>
      <c r="I192" s="121"/>
      <c r="J192" s="121"/>
      <c r="K192" s="121"/>
      <c r="L192" s="121"/>
      <c r="M192" s="914"/>
      <c r="N192" s="915"/>
    </row>
    <row r="193" spans="2:14" s="911" customFormat="1" x14ac:dyDescent="0.3">
      <c r="B193" s="900"/>
      <c r="C193" s="900"/>
      <c r="D193" s="922" t="b">
        <f>D192=(D116+D133)</f>
        <v>1</v>
      </c>
      <c r="E193" s="913"/>
      <c r="G193" s="121"/>
      <c r="H193" s="121"/>
      <c r="I193" s="121"/>
      <c r="J193" s="121"/>
      <c r="K193" s="121"/>
      <c r="L193" s="121"/>
      <c r="M193" s="914"/>
      <c r="N193" s="915"/>
    </row>
    <row r="194" spans="2:14" s="911" customFormat="1" x14ac:dyDescent="0.3">
      <c r="B194" s="900"/>
      <c r="C194" s="901"/>
      <c r="D194" s="922" t="b">
        <f>(D185-D192)=D156</f>
        <v>1</v>
      </c>
      <c r="E194" s="913"/>
      <c r="G194" s="121"/>
      <c r="H194" s="121"/>
      <c r="I194" s="121"/>
      <c r="J194" s="121"/>
      <c r="K194" s="121"/>
      <c r="L194" s="121"/>
      <c r="M194" s="914"/>
      <c r="N194" s="915"/>
    </row>
    <row r="195" spans="2:14" s="911" customFormat="1" x14ac:dyDescent="0.3">
      <c r="B195" s="900"/>
      <c r="C195" s="901"/>
      <c r="D195" s="913"/>
      <c r="E195" s="913"/>
      <c r="G195" s="121"/>
      <c r="H195" s="121"/>
      <c r="I195" s="121"/>
      <c r="J195" s="121"/>
      <c r="K195" s="121"/>
      <c r="L195" s="121"/>
      <c r="M195" s="914"/>
      <c r="N195" s="915"/>
    </row>
    <row r="196" spans="2:14" s="911" customFormat="1" x14ac:dyDescent="0.3">
      <c r="B196" s="900"/>
      <c r="C196" s="901"/>
      <c r="D196" s="913"/>
      <c r="E196" s="913"/>
      <c r="J196" s="914"/>
      <c r="K196" s="914"/>
      <c r="L196" s="914"/>
      <c r="M196" s="914"/>
      <c r="N196" s="915"/>
    </row>
    <row r="197" spans="2:14" s="911" customFormat="1" x14ac:dyDescent="0.3">
      <c r="B197" s="900"/>
      <c r="C197" s="901"/>
      <c r="D197" s="913"/>
      <c r="E197" s="913"/>
      <c r="J197" s="914"/>
      <c r="K197" s="914"/>
      <c r="L197" s="914"/>
      <c r="M197" s="914"/>
      <c r="N197" s="915"/>
    </row>
  </sheetData>
  <sheetProtection selectLockedCells="1"/>
  <mergeCells count="7">
    <mergeCell ref="B116:C116"/>
    <mergeCell ref="B148:C148"/>
    <mergeCell ref="L6:M6"/>
    <mergeCell ref="B133:C133"/>
    <mergeCell ref="B108:E108"/>
    <mergeCell ref="B113:E113"/>
    <mergeCell ref="C142:F142"/>
  </mergeCells>
  <hyperlinks>
    <hyperlink ref="B1" r:id="rId1" xr:uid="{6F7B4B23-70CE-47D4-8FE9-D3AD1F77A8EE}"/>
  </hyperlinks>
  <pageMargins left="0.7" right="0.7" top="0.75" bottom="0.75" header="0.3" footer="0.3"/>
  <pageSetup scale="60" orientation="landscape"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46932-9174-4B79-BDC4-5AC6A9A00262}">
  <sheetPr>
    <tabColor rgb="FFFFFF99"/>
  </sheetPr>
  <dimension ref="A1:H52"/>
  <sheetViews>
    <sheetView zoomScale="85" zoomScaleNormal="85" workbookViewId="0"/>
  </sheetViews>
  <sheetFormatPr defaultColWidth="9.21875" defaultRowHeight="13.2" x14ac:dyDescent="0.25"/>
  <cols>
    <col min="1" max="1" width="9.21875" style="18"/>
    <col min="2" max="2" width="4.5546875" style="18" customWidth="1"/>
    <col min="3" max="3" width="33.77734375" style="18" customWidth="1"/>
    <col min="4" max="4" width="16.44140625" style="18" customWidth="1"/>
    <col min="5" max="5" width="24.44140625" style="18" bestFit="1" customWidth="1"/>
    <col min="6" max="8" width="17.44140625" style="18" customWidth="1"/>
    <col min="9" max="16384" width="9.21875" style="18"/>
  </cols>
  <sheetData>
    <row r="1" spans="1:8" s="26" customFormat="1" x14ac:dyDescent="0.25">
      <c r="A1" s="116"/>
      <c r="B1" s="40" t="s">
        <v>678</v>
      </c>
    </row>
    <row r="2" spans="1:8" s="26" customFormat="1" x14ac:dyDescent="0.25">
      <c r="A2" s="116"/>
      <c r="B2" s="18" t="s">
        <v>711</v>
      </c>
    </row>
    <row r="3" spans="1:8" x14ac:dyDescent="0.25">
      <c r="A3" s="17"/>
      <c r="B3" s="186" t="s">
        <v>393</v>
      </c>
      <c r="C3" s="186"/>
      <c r="D3" s="40"/>
    </row>
    <row r="4" spans="1:8" x14ac:dyDescent="0.25">
      <c r="A4" s="17"/>
      <c r="B4" s="40" t="s">
        <v>394</v>
      </c>
      <c r="C4" s="40"/>
      <c r="D4" s="40"/>
    </row>
    <row r="5" spans="1:8" x14ac:dyDescent="0.25">
      <c r="A5" s="17"/>
      <c r="B5" s="40" t="s">
        <v>465</v>
      </c>
      <c r="C5" s="40"/>
      <c r="D5" s="40"/>
    </row>
    <row r="6" spans="1:8" ht="13.8" thickBot="1" x14ac:dyDescent="0.3">
      <c r="A6" s="17"/>
      <c r="B6" s="40"/>
      <c r="C6" s="40"/>
      <c r="D6" s="40"/>
      <c r="G6" s="40" t="s">
        <v>395</v>
      </c>
    </row>
    <row r="7" spans="1:8" ht="67.5" customHeight="1" x14ac:dyDescent="0.25">
      <c r="B7" s="574" t="s">
        <v>325</v>
      </c>
      <c r="C7" s="239" t="s">
        <v>396</v>
      </c>
      <c r="D7" s="239" t="s">
        <v>397</v>
      </c>
      <c r="E7" s="239" t="s">
        <v>416</v>
      </c>
      <c r="F7" s="239" t="s">
        <v>186</v>
      </c>
      <c r="G7" s="239" t="s">
        <v>417</v>
      </c>
      <c r="H7" s="240" t="s">
        <v>418</v>
      </c>
    </row>
    <row r="8" spans="1:8" x14ac:dyDescent="0.25">
      <c r="B8" s="241"/>
      <c r="C8" s="188">
        <v>-1</v>
      </c>
      <c r="D8" s="189">
        <v>-2</v>
      </c>
      <c r="E8" s="189">
        <v>-3</v>
      </c>
      <c r="F8" s="189">
        <v>-4</v>
      </c>
      <c r="G8" s="189">
        <v>-5</v>
      </c>
      <c r="H8" s="190">
        <v>-6</v>
      </c>
    </row>
    <row r="9" spans="1:8" ht="26.4" x14ac:dyDescent="0.25">
      <c r="B9" s="316">
        <v>1</v>
      </c>
      <c r="C9" s="181" t="s">
        <v>398</v>
      </c>
      <c r="D9" s="43"/>
      <c r="E9" s="43"/>
      <c r="F9" s="43"/>
      <c r="G9" s="43"/>
      <c r="H9" s="182"/>
    </row>
    <row r="10" spans="1:8" x14ac:dyDescent="0.25">
      <c r="B10" s="241"/>
      <c r="C10" s="185" t="s">
        <v>399</v>
      </c>
      <c r="D10" s="43"/>
      <c r="E10" s="572"/>
      <c r="F10" s="572"/>
      <c r="G10" s="572"/>
      <c r="H10" s="314"/>
    </row>
    <row r="11" spans="1:8" x14ac:dyDescent="0.25">
      <c r="B11" s="241"/>
      <c r="C11" s="185" t="s">
        <v>14</v>
      </c>
      <c r="D11" s="43"/>
      <c r="E11" s="572"/>
      <c r="F11" s="572"/>
      <c r="G11" s="572"/>
      <c r="H11" s="314"/>
    </row>
    <row r="12" spans="1:8" x14ac:dyDescent="0.25">
      <c r="B12" s="241"/>
      <c r="C12" s="185" t="s">
        <v>15</v>
      </c>
      <c r="D12" s="43"/>
      <c r="E12" s="572"/>
      <c r="F12" s="572"/>
      <c r="G12" s="572"/>
      <c r="H12" s="314"/>
    </row>
    <row r="13" spans="1:8" x14ac:dyDescent="0.25">
      <c r="B13" s="241"/>
      <c r="C13" s="185" t="s">
        <v>16</v>
      </c>
      <c r="D13" s="43"/>
      <c r="E13" s="572"/>
      <c r="F13" s="572"/>
      <c r="G13" s="572"/>
      <c r="H13" s="314"/>
    </row>
    <row r="14" spans="1:8" x14ac:dyDescent="0.25">
      <c r="B14" s="241"/>
      <c r="C14" s="185" t="s">
        <v>400</v>
      </c>
      <c r="D14" s="43"/>
      <c r="E14" s="572"/>
      <c r="F14" s="572"/>
      <c r="G14" s="572"/>
      <c r="H14" s="314"/>
    </row>
    <row r="15" spans="1:8" x14ac:dyDescent="0.25">
      <c r="B15" s="241"/>
      <c r="C15" s="185" t="s">
        <v>14</v>
      </c>
      <c r="D15" s="43"/>
      <c r="E15" s="572"/>
      <c r="F15" s="572"/>
      <c r="G15" s="572"/>
      <c r="H15" s="314"/>
    </row>
    <row r="16" spans="1:8" x14ac:dyDescent="0.25">
      <c r="B16" s="241"/>
      <c r="C16" s="185" t="s">
        <v>15</v>
      </c>
      <c r="D16" s="43"/>
      <c r="E16" s="572"/>
      <c r="F16" s="572"/>
      <c r="G16" s="572"/>
      <c r="H16" s="314"/>
    </row>
    <row r="17" spans="2:8" x14ac:dyDescent="0.25">
      <c r="B17" s="241"/>
      <c r="C17" s="185" t="s">
        <v>16</v>
      </c>
      <c r="D17" s="43"/>
      <c r="E17" s="572"/>
      <c r="F17" s="572"/>
      <c r="G17" s="572"/>
      <c r="H17" s="314"/>
    </row>
    <row r="18" spans="2:8" x14ac:dyDescent="0.25">
      <c r="B18" s="241"/>
      <c r="C18" s="185" t="s">
        <v>401</v>
      </c>
      <c r="D18" s="43"/>
      <c r="E18" s="572"/>
      <c r="F18" s="572"/>
      <c r="G18" s="572"/>
      <c r="H18" s="314"/>
    </row>
    <row r="19" spans="2:8" x14ac:dyDescent="0.25">
      <c r="B19" s="241"/>
      <c r="C19" s="185" t="s">
        <v>14</v>
      </c>
      <c r="D19" s="43"/>
      <c r="E19" s="572"/>
      <c r="F19" s="572"/>
      <c r="G19" s="572"/>
      <c r="H19" s="314"/>
    </row>
    <row r="20" spans="2:8" x14ac:dyDescent="0.25">
      <c r="B20" s="241"/>
      <c r="C20" s="185" t="s">
        <v>15</v>
      </c>
      <c r="D20" s="43"/>
      <c r="E20" s="572"/>
      <c r="F20" s="572"/>
      <c r="G20" s="572"/>
      <c r="H20" s="314"/>
    </row>
    <row r="21" spans="2:8" x14ac:dyDescent="0.25">
      <c r="B21" s="241"/>
      <c r="C21" s="185" t="s">
        <v>16</v>
      </c>
      <c r="D21" s="43"/>
      <c r="E21" s="572"/>
      <c r="F21" s="572"/>
      <c r="G21" s="572"/>
      <c r="H21" s="314"/>
    </row>
    <row r="22" spans="2:8" x14ac:dyDescent="0.25">
      <c r="B22" s="241"/>
      <c r="C22" s="184" t="s">
        <v>7</v>
      </c>
      <c r="D22" s="43"/>
      <c r="E22" s="273">
        <f>SUM(E10:E21)</f>
        <v>0</v>
      </c>
      <c r="F22" s="273">
        <f>SUM(F10:F21)</f>
        <v>0</v>
      </c>
      <c r="G22" s="273">
        <f>SUM(G10:G21)</f>
        <v>0</v>
      </c>
      <c r="H22" s="314">
        <f>SUM(H10:H21)</f>
        <v>0</v>
      </c>
    </row>
    <row r="23" spans="2:8" ht="26.4" x14ac:dyDescent="0.25">
      <c r="B23" s="241">
        <v>2</v>
      </c>
      <c r="C23" s="184" t="s">
        <v>29</v>
      </c>
      <c r="D23" s="43"/>
      <c r="E23" s="273"/>
      <c r="F23" s="273"/>
      <c r="G23" s="273"/>
      <c r="H23" s="282"/>
    </row>
    <row r="24" spans="2:8" x14ac:dyDescent="0.25">
      <c r="B24" s="241"/>
      <c r="C24" s="185" t="s">
        <v>399</v>
      </c>
      <c r="D24" s="43"/>
      <c r="E24" s="572"/>
      <c r="F24" s="572"/>
      <c r="G24" s="572"/>
      <c r="H24" s="314"/>
    </row>
    <row r="25" spans="2:8" x14ac:dyDescent="0.25">
      <c r="B25" s="241"/>
      <c r="C25" s="185" t="s">
        <v>14</v>
      </c>
      <c r="D25" s="43"/>
      <c r="E25" s="572"/>
      <c r="F25" s="572"/>
      <c r="G25" s="572"/>
      <c r="H25" s="314"/>
    </row>
    <row r="26" spans="2:8" x14ac:dyDescent="0.25">
      <c r="B26" s="241"/>
      <c r="C26" s="185" t="s">
        <v>15</v>
      </c>
      <c r="D26" s="43"/>
      <c r="E26" s="572"/>
      <c r="F26" s="572"/>
      <c r="G26" s="572"/>
      <c r="H26" s="314"/>
    </row>
    <row r="27" spans="2:8" x14ac:dyDescent="0.25">
      <c r="B27" s="241"/>
      <c r="C27" s="185" t="s">
        <v>16</v>
      </c>
      <c r="D27" s="43"/>
      <c r="E27" s="572"/>
      <c r="F27" s="572"/>
      <c r="G27" s="572"/>
      <c r="H27" s="314"/>
    </row>
    <row r="28" spans="2:8" x14ac:dyDescent="0.25">
      <c r="B28" s="241"/>
      <c r="C28" s="185" t="s">
        <v>400</v>
      </c>
      <c r="D28" s="43"/>
      <c r="E28" s="572"/>
      <c r="F28" s="572"/>
      <c r="G28" s="572"/>
      <c r="H28" s="314"/>
    </row>
    <row r="29" spans="2:8" x14ac:dyDescent="0.25">
      <c r="B29" s="241"/>
      <c r="C29" s="185" t="s">
        <v>14</v>
      </c>
      <c r="D29" s="43"/>
      <c r="E29" s="572"/>
      <c r="F29" s="572"/>
      <c r="G29" s="572"/>
      <c r="H29" s="314"/>
    </row>
    <row r="30" spans="2:8" x14ac:dyDescent="0.25">
      <c r="B30" s="241"/>
      <c r="C30" s="185" t="s">
        <v>15</v>
      </c>
      <c r="D30" s="43"/>
      <c r="E30" s="572"/>
      <c r="F30" s="572"/>
      <c r="G30" s="572"/>
      <c r="H30" s="314"/>
    </row>
    <row r="31" spans="2:8" x14ac:dyDescent="0.25">
      <c r="B31" s="241"/>
      <c r="C31" s="185" t="s">
        <v>16</v>
      </c>
      <c r="D31" s="43"/>
      <c r="E31" s="572"/>
      <c r="F31" s="572"/>
      <c r="G31" s="572"/>
      <c r="H31" s="314"/>
    </row>
    <row r="32" spans="2:8" x14ac:dyDescent="0.25">
      <c r="B32" s="241"/>
      <c r="C32" s="185" t="s">
        <v>401</v>
      </c>
      <c r="D32" s="43"/>
      <c r="E32" s="573"/>
      <c r="F32" s="572"/>
      <c r="G32" s="572"/>
      <c r="H32" s="314"/>
    </row>
    <row r="33" spans="1:8" x14ac:dyDescent="0.25">
      <c r="B33" s="241"/>
      <c r="C33" s="185" t="s">
        <v>14</v>
      </c>
      <c r="D33" s="43"/>
      <c r="E33" s="572"/>
      <c r="F33" s="572"/>
      <c r="G33" s="572"/>
      <c r="H33" s="314"/>
    </row>
    <row r="34" spans="1:8" x14ac:dyDescent="0.25">
      <c r="B34" s="241"/>
      <c r="C34" s="185" t="s">
        <v>15</v>
      </c>
      <c r="D34" s="43"/>
      <c r="E34" s="572"/>
      <c r="F34" s="572"/>
      <c r="G34" s="572"/>
      <c r="H34" s="314"/>
    </row>
    <row r="35" spans="1:8" x14ac:dyDescent="0.25">
      <c r="B35" s="241"/>
      <c r="C35" s="185" t="s">
        <v>16</v>
      </c>
      <c r="D35" s="43"/>
      <c r="E35" s="572"/>
      <c r="F35" s="572"/>
      <c r="G35" s="572"/>
      <c r="H35" s="314"/>
    </row>
    <row r="36" spans="1:8" x14ac:dyDescent="0.25">
      <c r="B36" s="241"/>
      <c r="C36" s="184" t="s">
        <v>7</v>
      </c>
      <c r="D36" s="43"/>
      <c r="E36" s="273">
        <f>SUM(E24:E35)</f>
        <v>0</v>
      </c>
      <c r="F36" s="273">
        <f>SUM(F24:F35)</f>
        <v>0</v>
      </c>
      <c r="G36" s="273">
        <f>SUM(G24:G35)</f>
        <v>0</v>
      </c>
      <c r="H36" s="314">
        <f>SUM(H24:H35)</f>
        <v>0</v>
      </c>
    </row>
    <row r="37" spans="1:8" x14ac:dyDescent="0.25">
      <c r="B37" s="241"/>
      <c r="C37" s="184"/>
      <c r="D37" s="183"/>
      <c r="E37" s="283"/>
      <c r="F37" s="283"/>
      <c r="G37" s="283"/>
      <c r="H37" s="284"/>
    </row>
    <row r="38" spans="1:8" ht="13.8" thickBot="1" x14ac:dyDescent="0.3">
      <c r="B38" s="167"/>
      <c r="C38" s="187" t="s">
        <v>403</v>
      </c>
      <c r="D38" s="187"/>
      <c r="E38" s="285">
        <f>E22+E36</f>
        <v>0</v>
      </c>
      <c r="F38" s="285">
        <f>F22+F36</f>
        <v>0</v>
      </c>
      <c r="G38" s="285">
        <f>G22+G36</f>
        <v>0</v>
      </c>
      <c r="H38" s="315">
        <f>H22+H36</f>
        <v>0</v>
      </c>
    </row>
    <row r="40" spans="1:8" x14ac:dyDescent="0.25">
      <c r="A40" s="72" t="s">
        <v>402</v>
      </c>
    </row>
    <row r="41" spans="1:8" x14ac:dyDescent="0.25">
      <c r="A41" s="40" t="s">
        <v>621</v>
      </c>
    </row>
    <row r="46" spans="1:8" x14ac:dyDescent="0.25">
      <c r="C46" s="341" t="s">
        <v>496</v>
      </c>
      <c r="D46" s="253"/>
      <c r="E46" s="253" t="s">
        <v>493</v>
      </c>
      <c r="F46" s="253" t="s">
        <v>498</v>
      </c>
      <c r="G46" s="253" t="s">
        <v>494</v>
      </c>
      <c r="H46" s="253" t="s">
        <v>495</v>
      </c>
    </row>
    <row r="47" spans="1:8" ht="26.4" x14ac:dyDescent="0.25">
      <c r="C47" s="255" t="s">
        <v>398</v>
      </c>
      <c r="D47" s="253"/>
      <c r="E47" s="320">
        <f>'Market Consistent Balance Sheet'!D9</f>
        <v>0</v>
      </c>
      <c r="F47" s="320">
        <f>'Market Consistent Balance Sheet'!E9</f>
        <v>0</v>
      </c>
      <c r="G47" s="320">
        <f>'Market Consistent Balance Sheet'!K9</f>
        <v>0</v>
      </c>
      <c r="H47" s="320">
        <f>'Market Consistent Balance Sheet'!M9</f>
        <v>0</v>
      </c>
    </row>
    <row r="48" spans="1:8" ht="26.4" x14ac:dyDescent="0.25">
      <c r="C48" s="255" t="s">
        <v>29</v>
      </c>
      <c r="D48" s="253"/>
      <c r="E48" s="320">
        <f>'Market Consistent Balance Sheet'!D10</f>
        <v>0</v>
      </c>
      <c r="F48" s="320">
        <f>'Market Consistent Balance Sheet'!E10</f>
        <v>0</v>
      </c>
      <c r="G48" s="320">
        <f>'Market Consistent Balance Sheet'!K10</f>
        <v>0</v>
      </c>
      <c r="H48" s="320">
        <f>'Market Consistent Balance Sheet'!M10</f>
        <v>0</v>
      </c>
    </row>
    <row r="49" spans="3:8" x14ac:dyDescent="0.25">
      <c r="C49" s="253"/>
      <c r="D49" s="253"/>
      <c r="E49" s="320"/>
      <c r="F49" s="320"/>
      <c r="G49" s="320"/>
      <c r="H49" s="320"/>
    </row>
    <row r="50" spans="3:8" x14ac:dyDescent="0.25">
      <c r="C50" s="253" t="s">
        <v>43</v>
      </c>
      <c r="D50" s="253"/>
      <c r="E50" s="320"/>
      <c r="F50" s="320"/>
      <c r="G50" s="320"/>
      <c r="H50" s="320"/>
    </row>
    <row r="51" spans="3:8" ht="26.4" x14ac:dyDescent="0.25">
      <c r="C51" s="255" t="s">
        <v>398</v>
      </c>
      <c r="D51" s="253"/>
      <c r="E51" s="320">
        <f>E47-F22</f>
        <v>0</v>
      </c>
      <c r="F51" s="320">
        <f>F47-E22</f>
        <v>0</v>
      </c>
      <c r="G51" s="320">
        <f>G47-G22</f>
        <v>0</v>
      </c>
      <c r="H51" s="320">
        <f>H47-H22</f>
        <v>0</v>
      </c>
    </row>
    <row r="52" spans="3:8" ht="26.4" x14ac:dyDescent="0.25">
      <c r="C52" s="255" t="s">
        <v>29</v>
      </c>
      <c r="D52" s="253"/>
      <c r="E52" s="320">
        <f>E48-F36</f>
        <v>0</v>
      </c>
      <c r="F52" s="320">
        <f>F48-E36</f>
        <v>0</v>
      </c>
      <c r="G52" s="320">
        <f>G48-G36</f>
        <v>0</v>
      </c>
      <c r="H52" s="320">
        <f>H48-H36</f>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BBA00-FCF1-40B5-9CA2-A23A573BEEFB}">
  <sheetPr>
    <tabColor rgb="FFFFFF99"/>
  </sheetPr>
  <dimension ref="A1:IV38"/>
  <sheetViews>
    <sheetView workbookViewId="0"/>
  </sheetViews>
  <sheetFormatPr defaultColWidth="9.21875" defaultRowHeight="13.2" x14ac:dyDescent="0.25"/>
  <cols>
    <col min="1" max="1" width="9.21875" style="18"/>
    <col min="2" max="2" width="4.5546875" style="18" customWidth="1"/>
    <col min="3" max="3" width="43.77734375" style="18" customWidth="1"/>
    <col min="4" max="4" width="19.77734375" style="18" customWidth="1"/>
    <col min="5" max="5" width="17.5546875" style="18" customWidth="1"/>
    <col min="6" max="6" width="24.44140625" style="18" bestFit="1" customWidth="1"/>
    <col min="7" max="7" width="17.77734375" style="18" customWidth="1"/>
    <col min="8" max="8" width="17.44140625" style="18" customWidth="1"/>
    <col min="9" max="9" width="16.44140625" style="18" customWidth="1"/>
    <col min="10" max="16384" width="9.21875" style="18"/>
  </cols>
  <sheetData>
    <row r="1" spans="1:9" s="26" customFormat="1" x14ac:dyDescent="0.25">
      <c r="A1" s="116"/>
      <c r="B1" s="40" t="s">
        <v>679</v>
      </c>
    </row>
    <row r="2" spans="1:9" s="26" customFormat="1" x14ac:dyDescent="0.25">
      <c r="A2" s="116"/>
      <c r="B2" s="18" t="s">
        <v>710</v>
      </c>
    </row>
    <row r="3" spans="1:9" x14ac:dyDescent="0.25">
      <c r="A3" s="17"/>
      <c r="B3" s="186" t="s">
        <v>472</v>
      </c>
      <c r="C3" s="186"/>
      <c r="D3" s="186"/>
      <c r="E3" s="40"/>
      <c r="F3" s="40"/>
    </row>
    <row r="4" spans="1:9" x14ac:dyDescent="0.25">
      <c r="A4" s="17"/>
      <c r="B4" s="40" t="s">
        <v>394</v>
      </c>
      <c r="C4" s="40"/>
      <c r="D4" s="40"/>
      <c r="E4" s="40"/>
      <c r="F4" s="40"/>
    </row>
    <row r="5" spans="1:9" x14ac:dyDescent="0.25">
      <c r="A5" s="17"/>
      <c r="B5" s="40" t="s">
        <v>465</v>
      </c>
      <c r="C5" s="40"/>
      <c r="D5" s="40"/>
      <c r="E5" s="40"/>
      <c r="F5" s="40"/>
    </row>
    <row r="6" spans="1:9" ht="13.8" thickBot="1" x14ac:dyDescent="0.3">
      <c r="A6" s="17"/>
      <c r="B6" s="40"/>
      <c r="C6" s="40"/>
      <c r="D6" s="40"/>
      <c r="E6" s="40"/>
      <c r="F6" s="40"/>
      <c r="H6" s="18" t="s">
        <v>395</v>
      </c>
    </row>
    <row r="7" spans="1:9" ht="53.25" customHeight="1" x14ac:dyDescent="0.25">
      <c r="B7" s="574" t="s">
        <v>325</v>
      </c>
      <c r="C7" s="239" t="s">
        <v>396</v>
      </c>
      <c r="D7" s="239" t="s">
        <v>415</v>
      </c>
      <c r="E7" s="239" t="s">
        <v>397</v>
      </c>
      <c r="F7" s="239" t="s">
        <v>416</v>
      </c>
      <c r="G7" s="239" t="s">
        <v>186</v>
      </c>
      <c r="H7" s="239" t="s">
        <v>417</v>
      </c>
      <c r="I7" s="240" t="s">
        <v>418</v>
      </c>
    </row>
    <row r="8" spans="1:9" x14ac:dyDescent="0.25">
      <c r="B8" s="241"/>
      <c r="C8" s="188">
        <v>-1</v>
      </c>
      <c r="D8" s="189">
        <v>-2</v>
      </c>
      <c r="E8" s="189">
        <v>-3</v>
      </c>
      <c r="F8" s="189">
        <v>-4</v>
      </c>
      <c r="G8" s="189">
        <v>-5</v>
      </c>
      <c r="H8" s="189">
        <v>-6</v>
      </c>
      <c r="I8" s="190">
        <v>-7</v>
      </c>
    </row>
    <row r="9" spans="1:9" ht="84.75" customHeight="1" x14ac:dyDescent="0.25">
      <c r="B9" s="319">
        <v>1</v>
      </c>
      <c r="C9" s="184" t="str">
        <f>'Market Consistent Balance Sheet'!C11</f>
        <v xml:space="preserve">Debt Securities issued or fully guaranteed by a  foreign government or a  Central Bank of a  foreign country and carrying an investment grade rating to the instrument </v>
      </c>
      <c r="D9" s="184"/>
      <c r="E9" s="185"/>
      <c r="F9" s="43"/>
      <c r="G9" s="43"/>
      <c r="H9" s="43"/>
      <c r="I9" s="233"/>
    </row>
    <row r="10" spans="1:9" x14ac:dyDescent="0.25">
      <c r="B10" s="241"/>
      <c r="C10" s="185"/>
      <c r="D10" s="185"/>
      <c r="E10" s="185"/>
      <c r="F10" s="43"/>
      <c r="G10" s="43"/>
      <c r="H10" s="43"/>
      <c r="I10" s="233"/>
    </row>
    <row r="11" spans="1:9" x14ac:dyDescent="0.25">
      <c r="B11" s="241"/>
      <c r="C11" s="185" t="s">
        <v>14</v>
      </c>
      <c r="D11" s="576"/>
      <c r="E11" s="576"/>
      <c r="F11" s="572"/>
      <c r="G11" s="572"/>
      <c r="H11" s="572"/>
      <c r="I11" s="575"/>
    </row>
    <row r="12" spans="1:9" x14ac:dyDescent="0.25">
      <c r="B12" s="241"/>
      <c r="C12" s="185" t="s">
        <v>15</v>
      </c>
      <c r="D12" s="576"/>
      <c r="E12" s="576"/>
      <c r="F12" s="572"/>
      <c r="G12" s="572"/>
      <c r="H12" s="572"/>
      <c r="I12" s="575"/>
    </row>
    <row r="13" spans="1:9" x14ac:dyDescent="0.25">
      <c r="B13" s="241"/>
      <c r="C13" s="185" t="s">
        <v>16</v>
      </c>
      <c r="D13" s="576"/>
      <c r="E13" s="576"/>
      <c r="F13" s="572"/>
      <c r="G13" s="572"/>
      <c r="H13" s="572"/>
      <c r="I13" s="575"/>
    </row>
    <row r="14" spans="1:9" x14ac:dyDescent="0.25">
      <c r="B14" s="241"/>
      <c r="C14" s="185" t="s">
        <v>17</v>
      </c>
      <c r="D14" s="576"/>
      <c r="E14" s="576"/>
      <c r="F14" s="572"/>
      <c r="G14" s="572"/>
      <c r="H14" s="572"/>
      <c r="I14" s="575"/>
    </row>
    <row r="15" spans="1:9" x14ac:dyDescent="0.25">
      <c r="B15" s="241"/>
      <c r="C15" s="185" t="s">
        <v>18</v>
      </c>
      <c r="D15" s="576"/>
      <c r="E15" s="576"/>
      <c r="F15" s="572"/>
      <c r="G15" s="572"/>
      <c r="H15" s="572"/>
      <c r="I15" s="575"/>
    </row>
    <row r="16" spans="1:9" x14ac:dyDescent="0.25">
      <c r="B16" s="241"/>
      <c r="C16" s="184" t="s">
        <v>7</v>
      </c>
      <c r="D16" s="184"/>
      <c r="E16" s="184"/>
      <c r="F16" s="273">
        <f>SUM(F11:F15)</f>
        <v>0</v>
      </c>
      <c r="G16" s="273">
        <f>SUM(G11:G15)</f>
        <v>0</v>
      </c>
      <c r="H16" s="273">
        <f>SUM(H11:H15)</f>
        <v>0</v>
      </c>
      <c r="I16" s="314">
        <f>SUM(I11:I15)</f>
        <v>0</v>
      </c>
    </row>
    <row r="17" spans="1:256" x14ac:dyDescent="0.25">
      <c r="B17" s="241"/>
      <c r="C17" s="184"/>
      <c r="D17" s="184"/>
      <c r="E17" s="184"/>
      <c r="F17" s="183"/>
      <c r="G17" s="183"/>
      <c r="H17" s="183"/>
      <c r="I17" s="233"/>
    </row>
    <row r="18" spans="1:256" ht="13.8" thickBot="1" x14ac:dyDescent="0.3">
      <c r="B18" s="167"/>
      <c r="C18" s="187" t="s">
        <v>562</v>
      </c>
      <c r="D18" s="187"/>
      <c r="E18" s="187"/>
      <c r="F18" s="281">
        <f>F16</f>
        <v>0</v>
      </c>
      <c r="G18" s="281">
        <f>G16</f>
        <v>0</v>
      </c>
      <c r="H18" s="281">
        <f>H16</f>
        <v>0</v>
      </c>
      <c r="I18" s="315">
        <f>I16</f>
        <v>0</v>
      </c>
    </row>
    <row r="20" spans="1:256" x14ac:dyDescent="0.25">
      <c r="A20" s="72" t="s">
        <v>402</v>
      </c>
    </row>
    <row r="21" spans="1:256" x14ac:dyDescent="0.25">
      <c r="A21" s="289" t="s">
        <v>588</v>
      </c>
      <c r="B21" s="289"/>
      <c r="C21" s="40"/>
      <c r="D21" s="40"/>
      <c r="E21" s="40"/>
    </row>
    <row r="22" spans="1:256" s="289" customFormat="1" ht="18.75" customHeight="1" x14ac:dyDescent="0.25">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row>
    <row r="23" spans="1:256" s="289" customFormat="1" x14ac:dyDescent="0.25">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18"/>
    </row>
    <row r="24" spans="1:256" s="289" customFormat="1" x14ac:dyDescent="0.25">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row>
    <row r="25" spans="1:256" s="289" customFormat="1" x14ac:dyDescent="0.25">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row>
    <row r="30" spans="1:256" x14ac:dyDescent="0.25">
      <c r="C30" s="341" t="s">
        <v>496</v>
      </c>
      <c r="D30" s="253"/>
      <c r="E30" s="253"/>
      <c r="F30" s="253" t="s">
        <v>493</v>
      </c>
      <c r="G30" s="253" t="s">
        <v>498</v>
      </c>
      <c r="H30" s="253" t="s">
        <v>494</v>
      </c>
      <c r="I30" s="253" t="s">
        <v>495</v>
      </c>
    </row>
    <row r="31" spans="1:256" x14ac:dyDescent="0.25">
      <c r="C31" s="255"/>
      <c r="D31" s="255"/>
      <c r="E31" s="253"/>
      <c r="F31" s="317"/>
      <c r="G31" s="317"/>
      <c r="H31" s="254"/>
      <c r="I31" s="254"/>
    </row>
    <row r="32" spans="1:256" ht="79.2" x14ac:dyDescent="0.25">
      <c r="C32" s="255" t="s">
        <v>50</v>
      </c>
      <c r="D32" s="255"/>
      <c r="E32" s="253"/>
      <c r="F32" s="320">
        <f>'Market Consistent Balance Sheet'!D11</f>
        <v>0</v>
      </c>
      <c r="G32" s="320">
        <f>'Market Consistent Balance Sheet'!E11</f>
        <v>0</v>
      </c>
      <c r="H32" s="320">
        <f>'Market Consistent Balance Sheet'!K11</f>
        <v>0</v>
      </c>
      <c r="I32" s="320">
        <f>'Market Consistent Balance Sheet'!M11</f>
        <v>0</v>
      </c>
    </row>
    <row r="33" spans="3:9" x14ac:dyDescent="0.25">
      <c r="C33" s="253"/>
      <c r="D33" s="253"/>
      <c r="E33" s="253" t="s">
        <v>43</v>
      </c>
      <c r="F33" s="320">
        <f>F32-G18</f>
        <v>0</v>
      </c>
      <c r="G33" s="320">
        <f>G32-F18</f>
        <v>0</v>
      </c>
      <c r="H33" s="320">
        <f>H32-H18</f>
        <v>0</v>
      </c>
      <c r="I33" s="320">
        <f>I32-I18</f>
        <v>0</v>
      </c>
    </row>
    <row r="34" spans="3:9" x14ac:dyDescent="0.25">
      <c r="G34" s="120"/>
    </row>
    <row r="35" spans="3:9" x14ac:dyDescent="0.25">
      <c r="G35" s="120"/>
    </row>
    <row r="36" spans="3:9" x14ac:dyDescent="0.25">
      <c r="G36" s="120"/>
    </row>
    <row r="37" spans="3:9" x14ac:dyDescent="0.25">
      <c r="G37" s="120"/>
    </row>
    <row r="38" spans="3:9" x14ac:dyDescent="0.25">
      <c r="G38" s="120"/>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91B2-1E2D-480E-88C0-93278FAF7EC3}">
  <sheetPr>
    <tabColor rgb="FFFFFF99"/>
  </sheetPr>
  <dimension ref="B1:I33"/>
  <sheetViews>
    <sheetView workbookViewId="0"/>
  </sheetViews>
  <sheetFormatPr defaultColWidth="9.21875" defaultRowHeight="13.2" x14ac:dyDescent="0.25"/>
  <cols>
    <col min="1" max="1" width="9.21875" style="18"/>
    <col min="2" max="2" width="31" style="18" customWidth="1"/>
    <col min="3" max="3" width="24.44140625" style="18" customWidth="1"/>
    <col min="4" max="4" width="16.44140625" style="18" customWidth="1"/>
    <col min="5" max="5" width="12.44140625" style="18" customWidth="1"/>
    <col min="6" max="6" width="15.5546875" style="18" customWidth="1"/>
    <col min="7" max="7" width="20.5546875" style="18" customWidth="1"/>
    <col min="8" max="8" width="13.21875" style="18" customWidth="1"/>
    <col min="9" max="9" width="12.44140625" style="18" customWidth="1"/>
    <col min="10" max="16384" width="9.21875" style="18"/>
  </cols>
  <sheetData>
    <row r="1" spans="2:9" s="26" customFormat="1" x14ac:dyDescent="0.25">
      <c r="B1" s="40" t="s">
        <v>680</v>
      </c>
    </row>
    <row r="2" spans="2:9" s="26" customFormat="1" x14ac:dyDescent="0.25">
      <c r="B2" s="18" t="s">
        <v>710</v>
      </c>
    </row>
    <row r="3" spans="2:9" s="26" customFormat="1" x14ac:dyDescent="0.25">
      <c r="B3" s="957" t="s">
        <v>473</v>
      </c>
      <c r="C3" s="958"/>
      <c r="D3" s="958"/>
      <c r="E3" s="958"/>
      <c r="F3" s="958"/>
      <c r="G3" s="958"/>
      <c r="H3" s="958"/>
      <c r="I3" s="958"/>
    </row>
    <row r="4" spans="2:9" s="26" customFormat="1" x14ac:dyDescent="0.25">
      <c r="B4" s="18" t="s">
        <v>394</v>
      </c>
      <c r="C4" s="18"/>
      <c r="D4" s="18"/>
      <c r="E4" s="18"/>
      <c r="F4" s="18"/>
      <c r="G4" s="18"/>
      <c r="H4" s="18"/>
      <c r="I4" s="18"/>
    </row>
    <row r="5" spans="2:9" x14ac:dyDescent="0.25">
      <c r="B5" s="18" t="s">
        <v>465</v>
      </c>
    </row>
    <row r="6" spans="2:9" ht="13.8" thickBot="1" x14ac:dyDescent="0.3">
      <c r="B6" s="19"/>
      <c r="E6" s="18" t="s">
        <v>395</v>
      </c>
    </row>
    <row r="7" spans="2:9" ht="52.8" x14ac:dyDescent="0.25">
      <c r="B7" s="237" t="s">
        <v>404</v>
      </c>
      <c r="C7" s="239" t="s">
        <v>416</v>
      </c>
      <c r="D7" s="239" t="s">
        <v>186</v>
      </c>
      <c r="E7" s="239" t="s">
        <v>417</v>
      </c>
      <c r="F7" s="240" t="s">
        <v>418</v>
      </c>
    </row>
    <row r="8" spans="2:9" x14ac:dyDescent="0.25">
      <c r="B8" s="331">
        <v>-1</v>
      </c>
      <c r="C8" s="191">
        <v>-2</v>
      </c>
      <c r="D8" s="191">
        <v>-3</v>
      </c>
      <c r="E8" s="191">
        <v>-4</v>
      </c>
      <c r="F8" s="192">
        <v>-5</v>
      </c>
    </row>
    <row r="9" spans="2:9" x14ac:dyDescent="0.25">
      <c r="B9" s="241" t="s">
        <v>406</v>
      </c>
      <c r="C9" s="20"/>
      <c r="D9" s="20"/>
      <c r="E9" s="20"/>
      <c r="F9" s="233"/>
    </row>
    <row r="10" spans="2:9" x14ac:dyDescent="0.25">
      <c r="B10" s="241" t="s">
        <v>407</v>
      </c>
      <c r="C10" s="313"/>
      <c r="D10" s="313"/>
      <c r="E10" s="313"/>
      <c r="F10" s="575"/>
    </row>
    <row r="11" spans="2:9" x14ac:dyDescent="0.25">
      <c r="B11" s="241" t="s">
        <v>408</v>
      </c>
      <c r="C11" s="313"/>
      <c r="D11" s="313"/>
      <c r="E11" s="313"/>
      <c r="F11" s="575"/>
    </row>
    <row r="12" spans="2:9" x14ac:dyDescent="0.25">
      <c r="B12" s="241" t="s">
        <v>409</v>
      </c>
      <c r="C12" s="313"/>
      <c r="D12" s="313"/>
      <c r="E12" s="313"/>
      <c r="F12" s="575"/>
    </row>
    <row r="13" spans="2:9" x14ac:dyDescent="0.25">
      <c r="B13" s="241" t="s">
        <v>410</v>
      </c>
      <c r="C13" s="313"/>
      <c r="D13" s="313"/>
      <c r="E13" s="313"/>
      <c r="F13" s="575"/>
    </row>
    <row r="14" spans="2:9" x14ac:dyDescent="0.25">
      <c r="B14" s="241" t="s">
        <v>411</v>
      </c>
      <c r="C14" s="313"/>
      <c r="D14" s="313"/>
      <c r="E14" s="313"/>
      <c r="F14" s="575"/>
    </row>
    <row r="15" spans="2:9" x14ac:dyDescent="0.25">
      <c r="B15" s="241"/>
      <c r="C15" s="20"/>
      <c r="D15" s="20"/>
      <c r="E15" s="20"/>
      <c r="F15" s="233"/>
    </row>
    <row r="16" spans="2:9" ht="13.8" thickBot="1" x14ac:dyDescent="0.3">
      <c r="B16" s="167" t="s">
        <v>7</v>
      </c>
      <c r="C16" s="262">
        <f>SUM(C10:C14)</f>
        <v>0</v>
      </c>
      <c r="D16" s="262">
        <f>SUM(D10:D14)</f>
        <v>0</v>
      </c>
      <c r="E16" s="262">
        <f>SUM(E10:E14)</f>
        <v>0</v>
      </c>
      <c r="F16" s="315">
        <f>SUM(F10:F14)</f>
        <v>0</v>
      </c>
    </row>
    <row r="19" spans="2:7" x14ac:dyDescent="0.25">
      <c r="B19" s="19"/>
    </row>
    <row r="21" spans="2:7" x14ac:dyDescent="0.25">
      <c r="B21" s="72" t="s">
        <v>402</v>
      </c>
    </row>
    <row r="22" spans="2:7" x14ac:dyDescent="0.25">
      <c r="B22" s="40" t="s">
        <v>589</v>
      </c>
    </row>
    <row r="31" spans="2:7" x14ac:dyDescent="0.25">
      <c r="B31" s="341" t="s">
        <v>496</v>
      </c>
      <c r="C31" s="253"/>
      <c r="D31" s="253" t="s">
        <v>493</v>
      </c>
      <c r="E31" s="253" t="s">
        <v>498</v>
      </c>
      <c r="F31" s="253" t="s">
        <v>494</v>
      </c>
      <c r="G31" s="253" t="s">
        <v>495</v>
      </c>
    </row>
    <row r="32" spans="2:7" x14ac:dyDescent="0.25">
      <c r="B32" s="255" t="s">
        <v>499</v>
      </c>
      <c r="C32" s="253"/>
      <c r="D32" s="320">
        <f>'Market Consistent Balance Sheet'!D16</f>
        <v>0</v>
      </c>
      <c r="E32" s="320">
        <f>'Market Consistent Balance Sheet'!E16</f>
        <v>0</v>
      </c>
      <c r="F32" s="320">
        <f>'Market Consistent Balance Sheet'!K16</f>
        <v>0</v>
      </c>
      <c r="G32" s="320">
        <f>'Market Consistent Balance Sheet'!M16</f>
        <v>0</v>
      </c>
    </row>
    <row r="33" spans="2:7" x14ac:dyDescent="0.25">
      <c r="B33" s="253"/>
      <c r="C33" s="253"/>
      <c r="D33" s="320">
        <f>D32-D16</f>
        <v>0</v>
      </c>
      <c r="E33" s="320">
        <f>E32-C16</f>
        <v>0</v>
      </c>
      <c r="F33" s="320">
        <f>F32-E16</f>
        <v>0</v>
      </c>
      <c r="G33" s="320">
        <f>G32-F16</f>
        <v>0</v>
      </c>
    </row>
  </sheetData>
  <mergeCells count="1">
    <mergeCell ref="B3:I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615C9-C669-46ED-B323-59F6EE86D1E5}">
  <sheetPr>
    <tabColor rgb="FFFFFF99"/>
  </sheetPr>
  <dimension ref="B1:K100"/>
  <sheetViews>
    <sheetView workbookViewId="0"/>
  </sheetViews>
  <sheetFormatPr defaultColWidth="9.21875" defaultRowHeight="13.2" x14ac:dyDescent="0.25"/>
  <cols>
    <col min="1" max="2" width="9.21875" style="18"/>
    <col min="3" max="3" width="52.44140625" style="18" customWidth="1"/>
    <col min="4" max="4" width="23" style="18" customWidth="1"/>
    <col min="5" max="5" width="17" style="18" customWidth="1"/>
    <col min="6" max="6" width="11.77734375" style="18" customWidth="1"/>
    <col min="7" max="7" width="13.44140625" style="18" customWidth="1"/>
    <col min="8" max="8" width="13.5546875" style="18" customWidth="1"/>
    <col min="9" max="11" width="17" style="18" customWidth="1"/>
    <col min="12" max="16384" width="9.21875" style="18"/>
  </cols>
  <sheetData>
    <row r="1" spans="2:11" s="26" customFormat="1" x14ac:dyDescent="0.25">
      <c r="B1" s="40" t="s">
        <v>681</v>
      </c>
    </row>
    <row r="2" spans="2:11" s="26" customFormat="1" x14ac:dyDescent="0.25">
      <c r="B2" s="18" t="s">
        <v>710</v>
      </c>
    </row>
    <row r="3" spans="2:11" x14ac:dyDescent="0.25">
      <c r="B3" s="29" t="s">
        <v>474</v>
      </c>
      <c r="C3" s="19"/>
      <c r="D3" s="19"/>
      <c r="E3" s="19"/>
      <c r="G3" s="19"/>
      <c r="H3" s="19"/>
      <c r="I3" s="19"/>
      <c r="J3" s="19"/>
      <c r="K3" s="19"/>
    </row>
    <row r="4" spans="2:11" x14ac:dyDescent="0.25">
      <c r="B4" s="18" t="s">
        <v>394</v>
      </c>
      <c r="C4" s="19"/>
      <c r="D4" s="19"/>
      <c r="E4" s="19"/>
      <c r="F4" s="186"/>
      <c r="G4" s="19"/>
      <c r="H4" s="19"/>
      <c r="I4" s="19"/>
      <c r="J4" s="19"/>
      <c r="K4" s="19"/>
    </row>
    <row r="5" spans="2:11" x14ac:dyDescent="0.25">
      <c r="B5" s="18" t="s">
        <v>465</v>
      </c>
      <c r="C5" s="19"/>
      <c r="D5" s="19"/>
      <c r="E5" s="19"/>
      <c r="F5" s="19"/>
      <c r="G5" s="19"/>
      <c r="H5" s="19"/>
      <c r="I5" s="19"/>
      <c r="J5" s="19"/>
      <c r="K5" s="19"/>
    </row>
    <row r="7" spans="2:11" ht="13.8" thickBot="1" x14ac:dyDescent="0.3">
      <c r="B7" s="72"/>
      <c r="C7" s="29"/>
      <c r="D7" s="19"/>
      <c r="E7" s="19"/>
      <c r="F7" s="19"/>
      <c r="G7" s="19"/>
      <c r="H7" s="21" t="s">
        <v>413</v>
      </c>
    </row>
    <row r="8" spans="2:11" ht="60.75" customHeight="1" x14ac:dyDescent="0.25">
      <c r="B8" s="332" t="s">
        <v>414</v>
      </c>
      <c r="C8" s="216" t="s">
        <v>404</v>
      </c>
      <c r="D8" s="239" t="s">
        <v>415</v>
      </c>
      <c r="E8" s="239" t="s">
        <v>416</v>
      </c>
      <c r="F8" s="239" t="s">
        <v>186</v>
      </c>
      <c r="G8" s="239" t="s">
        <v>417</v>
      </c>
      <c r="H8" s="240" t="s">
        <v>418</v>
      </c>
    </row>
    <row r="9" spans="2:11" x14ac:dyDescent="0.25">
      <c r="B9" s="179"/>
      <c r="C9" s="191">
        <v>-1</v>
      </c>
      <c r="D9" s="191">
        <v>-2</v>
      </c>
      <c r="E9" s="191" t="s">
        <v>328</v>
      </c>
      <c r="F9" s="191">
        <v>-4</v>
      </c>
      <c r="G9" s="191">
        <v>-5</v>
      </c>
      <c r="H9" s="191">
        <v>-6</v>
      </c>
    </row>
    <row r="10" spans="2:11" ht="118.8" x14ac:dyDescent="0.25">
      <c r="B10" s="178">
        <v>1</v>
      </c>
      <c r="C10" s="196" t="s">
        <v>615</v>
      </c>
      <c r="D10" s="196"/>
      <c r="E10" s="236"/>
      <c r="F10" s="236"/>
      <c r="G10" s="236"/>
      <c r="H10" s="200"/>
    </row>
    <row r="11" spans="2:11" x14ac:dyDescent="0.25">
      <c r="B11" s="193"/>
      <c r="C11" s="196" t="s">
        <v>407</v>
      </c>
      <c r="D11" s="196"/>
      <c r="E11" s="577"/>
      <c r="F11" s="577"/>
      <c r="G11" s="577"/>
      <c r="H11" s="578"/>
    </row>
    <row r="12" spans="2:11" x14ac:dyDescent="0.25">
      <c r="B12" s="193"/>
      <c r="C12" s="196" t="s">
        <v>408</v>
      </c>
      <c r="D12" s="196"/>
      <c r="E12" s="577"/>
      <c r="F12" s="577"/>
      <c r="G12" s="577"/>
      <c r="H12" s="578"/>
    </row>
    <row r="13" spans="2:11" x14ac:dyDescent="0.25">
      <c r="B13" s="193"/>
      <c r="C13" s="196" t="s">
        <v>409</v>
      </c>
      <c r="D13" s="196"/>
      <c r="E13" s="577"/>
      <c r="F13" s="577"/>
      <c r="G13" s="577"/>
      <c r="H13" s="578"/>
    </row>
    <row r="14" spans="2:11" x14ac:dyDescent="0.25">
      <c r="B14" s="193"/>
      <c r="C14" s="196" t="s">
        <v>410</v>
      </c>
      <c r="D14" s="196"/>
      <c r="E14" s="577"/>
      <c r="F14" s="577"/>
      <c r="G14" s="577"/>
      <c r="H14" s="578"/>
    </row>
    <row r="15" spans="2:11" x14ac:dyDescent="0.25">
      <c r="B15" s="193"/>
      <c r="C15" s="196" t="s">
        <v>411</v>
      </c>
      <c r="D15" s="196"/>
      <c r="E15" s="577"/>
      <c r="F15" s="577"/>
      <c r="G15" s="577"/>
      <c r="H15" s="578"/>
    </row>
    <row r="16" spans="2:11" x14ac:dyDescent="0.25">
      <c r="B16" s="193"/>
      <c r="C16" s="196" t="s">
        <v>412</v>
      </c>
      <c r="D16" s="196"/>
      <c r="E16" s="577"/>
      <c r="F16" s="577"/>
      <c r="G16" s="577"/>
      <c r="H16" s="578"/>
    </row>
    <row r="17" spans="2:8" x14ac:dyDescent="0.25">
      <c r="B17" s="193"/>
      <c r="C17" s="205" t="s">
        <v>7</v>
      </c>
      <c r="D17" s="263"/>
      <c r="E17" s="260">
        <f>SUM(E11:E16)</f>
        <v>0</v>
      </c>
      <c r="F17" s="260">
        <f>SUM(F11:F16)</f>
        <v>0</v>
      </c>
      <c r="G17" s="260">
        <f>SUM(G11:G16)</f>
        <v>0</v>
      </c>
      <c r="H17" s="314">
        <f>SUM(H11:H16)</f>
        <v>0</v>
      </c>
    </row>
    <row r="18" spans="2:8" x14ac:dyDescent="0.25">
      <c r="B18" s="193"/>
      <c r="C18" s="196"/>
      <c r="D18" s="264"/>
      <c r="E18" s="260"/>
      <c r="F18" s="260"/>
      <c r="G18" s="260"/>
      <c r="H18" s="261"/>
    </row>
    <row r="19" spans="2:8" ht="39.6" x14ac:dyDescent="0.25">
      <c r="B19" s="178">
        <v>2</v>
      </c>
      <c r="C19" s="196" t="s">
        <v>616</v>
      </c>
      <c r="D19" s="264"/>
      <c r="E19" s="260"/>
      <c r="F19" s="260"/>
      <c r="G19" s="260"/>
      <c r="H19" s="261"/>
    </row>
    <row r="20" spans="2:8" x14ac:dyDescent="0.25">
      <c r="B20" s="193"/>
      <c r="C20" s="196" t="s">
        <v>407</v>
      </c>
      <c r="D20" s="264"/>
      <c r="E20" s="577"/>
      <c r="F20" s="577"/>
      <c r="G20" s="577"/>
      <c r="H20" s="578"/>
    </row>
    <row r="21" spans="2:8" x14ac:dyDescent="0.25">
      <c r="B21" s="193"/>
      <c r="C21" s="196" t="s">
        <v>408</v>
      </c>
      <c r="D21" s="264"/>
      <c r="E21" s="577"/>
      <c r="F21" s="577"/>
      <c r="G21" s="577"/>
      <c r="H21" s="578"/>
    </row>
    <row r="22" spans="2:8" x14ac:dyDescent="0.25">
      <c r="B22" s="193"/>
      <c r="C22" s="196" t="s">
        <v>409</v>
      </c>
      <c r="D22" s="264"/>
      <c r="E22" s="577"/>
      <c r="F22" s="577"/>
      <c r="G22" s="577"/>
      <c r="H22" s="578"/>
    </row>
    <row r="23" spans="2:8" x14ac:dyDescent="0.25">
      <c r="B23" s="193"/>
      <c r="C23" s="196" t="s">
        <v>410</v>
      </c>
      <c r="D23" s="264"/>
      <c r="E23" s="577"/>
      <c r="F23" s="577"/>
      <c r="G23" s="577"/>
      <c r="H23" s="578"/>
    </row>
    <row r="24" spans="2:8" x14ac:dyDescent="0.25">
      <c r="B24" s="193"/>
      <c r="C24" s="196" t="s">
        <v>411</v>
      </c>
      <c r="D24" s="264"/>
      <c r="E24" s="577"/>
      <c r="F24" s="577"/>
      <c r="G24" s="577"/>
      <c r="H24" s="578"/>
    </row>
    <row r="25" spans="2:8" x14ac:dyDescent="0.25">
      <c r="B25" s="193"/>
      <c r="C25" s="205" t="s">
        <v>7</v>
      </c>
      <c r="D25" s="264"/>
      <c r="E25" s="260">
        <f>SUM(E20:E24)</f>
        <v>0</v>
      </c>
      <c r="F25" s="260">
        <f>SUM(F20:F24)</f>
        <v>0</v>
      </c>
      <c r="G25" s="260">
        <f>SUM(G20:G24)</f>
        <v>0</v>
      </c>
      <c r="H25" s="314">
        <f>SUM(H20:H24)</f>
        <v>0</v>
      </c>
    </row>
    <row r="26" spans="2:8" x14ac:dyDescent="0.25">
      <c r="B26" s="193"/>
      <c r="C26" s="201"/>
      <c r="D26" s="265"/>
      <c r="E26" s="260"/>
      <c r="F26" s="260"/>
      <c r="G26" s="260"/>
      <c r="H26" s="261"/>
    </row>
    <row r="27" spans="2:8" ht="52.8" x14ac:dyDescent="0.25">
      <c r="B27" s="178">
        <v>3</v>
      </c>
      <c r="C27" s="196" t="s">
        <v>617</v>
      </c>
      <c r="D27" s="264"/>
      <c r="E27" s="260"/>
      <c r="F27" s="260"/>
      <c r="G27" s="260"/>
      <c r="H27" s="261"/>
    </row>
    <row r="28" spans="2:8" x14ac:dyDescent="0.25">
      <c r="B28" s="193"/>
      <c r="C28" s="196" t="s">
        <v>407</v>
      </c>
      <c r="D28" s="264"/>
      <c r="E28" s="577"/>
      <c r="F28" s="577"/>
      <c r="G28" s="577"/>
      <c r="H28" s="578"/>
    </row>
    <row r="29" spans="2:8" x14ac:dyDescent="0.25">
      <c r="B29" s="193"/>
      <c r="C29" s="196" t="s">
        <v>408</v>
      </c>
      <c r="D29" s="264"/>
      <c r="E29" s="577"/>
      <c r="F29" s="577"/>
      <c r="G29" s="577"/>
      <c r="H29" s="578"/>
    </row>
    <row r="30" spans="2:8" x14ac:dyDescent="0.25">
      <c r="B30" s="193"/>
      <c r="C30" s="196" t="s">
        <v>409</v>
      </c>
      <c r="D30" s="264"/>
      <c r="E30" s="577"/>
      <c r="F30" s="577"/>
      <c r="G30" s="577"/>
      <c r="H30" s="578"/>
    </row>
    <row r="31" spans="2:8" x14ac:dyDescent="0.25">
      <c r="B31" s="193"/>
      <c r="C31" s="196" t="s">
        <v>410</v>
      </c>
      <c r="D31" s="264"/>
      <c r="E31" s="577"/>
      <c r="F31" s="577"/>
      <c r="G31" s="577"/>
      <c r="H31" s="578"/>
    </row>
    <row r="32" spans="2:8" x14ac:dyDescent="0.25">
      <c r="B32" s="193"/>
      <c r="C32" s="196" t="s">
        <v>411</v>
      </c>
      <c r="D32" s="264"/>
      <c r="E32" s="577"/>
      <c r="F32" s="577"/>
      <c r="G32" s="577"/>
      <c r="H32" s="578"/>
    </row>
    <row r="33" spans="2:8" x14ac:dyDescent="0.25">
      <c r="B33" s="193"/>
      <c r="C33" s="196" t="s">
        <v>412</v>
      </c>
      <c r="D33" s="264"/>
      <c r="E33" s="577"/>
      <c r="F33" s="577"/>
      <c r="G33" s="577"/>
      <c r="H33" s="578"/>
    </row>
    <row r="34" spans="2:8" x14ac:dyDescent="0.25">
      <c r="B34" s="193"/>
      <c r="C34" s="205" t="s">
        <v>7</v>
      </c>
      <c r="D34" s="264"/>
      <c r="E34" s="260">
        <f>SUM(E28:E33)</f>
        <v>0</v>
      </c>
      <c r="F34" s="260">
        <f>SUM(F28:F33)</f>
        <v>0</v>
      </c>
      <c r="G34" s="260">
        <f>SUM(G28:G33)</f>
        <v>0</v>
      </c>
      <c r="H34" s="314">
        <f>SUM(H28:H33)</f>
        <v>0</v>
      </c>
    </row>
    <row r="35" spans="2:8" x14ac:dyDescent="0.25">
      <c r="B35" s="193"/>
      <c r="C35" s="196"/>
      <c r="D35" s="264"/>
      <c r="E35" s="260"/>
      <c r="F35" s="260"/>
      <c r="G35" s="260"/>
      <c r="H35" s="261"/>
    </row>
    <row r="36" spans="2:8" ht="105.6" x14ac:dyDescent="0.25">
      <c r="B36" s="178">
        <v>4</v>
      </c>
      <c r="C36" s="195" t="s">
        <v>618</v>
      </c>
      <c r="D36" s="266"/>
      <c r="E36" s="260"/>
      <c r="F36" s="260"/>
      <c r="G36" s="260"/>
      <c r="H36" s="261"/>
    </row>
    <row r="37" spans="2:8" x14ac:dyDescent="0.25">
      <c r="B37" s="193"/>
      <c r="C37" s="196" t="s">
        <v>407</v>
      </c>
      <c r="D37" s="264"/>
      <c r="E37" s="577"/>
      <c r="F37" s="577"/>
      <c r="G37" s="577"/>
      <c r="H37" s="578"/>
    </row>
    <row r="38" spans="2:8" x14ac:dyDescent="0.25">
      <c r="B38" s="193"/>
      <c r="C38" s="196" t="s">
        <v>408</v>
      </c>
      <c r="D38" s="264"/>
      <c r="E38" s="577"/>
      <c r="F38" s="577"/>
      <c r="G38" s="577"/>
      <c r="H38" s="578"/>
    </row>
    <row r="39" spans="2:8" x14ac:dyDescent="0.25">
      <c r="B39" s="193"/>
      <c r="C39" s="196" t="s">
        <v>409</v>
      </c>
      <c r="D39" s="264"/>
      <c r="E39" s="577"/>
      <c r="F39" s="577"/>
      <c r="G39" s="577"/>
      <c r="H39" s="578"/>
    </row>
    <row r="40" spans="2:8" x14ac:dyDescent="0.25">
      <c r="B40" s="193"/>
      <c r="C40" s="196" t="s">
        <v>410</v>
      </c>
      <c r="D40" s="264"/>
      <c r="E40" s="577"/>
      <c r="F40" s="577"/>
      <c r="G40" s="577"/>
      <c r="H40" s="578"/>
    </row>
    <row r="41" spans="2:8" x14ac:dyDescent="0.25">
      <c r="B41" s="193"/>
      <c r="C41" s="196" t="s">
        <v>411</v>
      </c>
      <c r="D41" s="264"/>
      <c r="E41" s="577"/>
      <c r="F41" s="577"/>
      <c r="G41" s="577"/>
      <c r="H41" s="578"/>
    </row>
    <row r="42" spans="2:8" x14ac:dyDescent="0.25">
      <c r="B42" s="193"/>
      <c r="C42" s="196" t="s">
        <v>412</v>
      </c>
      <c r="D42" s="264"/>
      <c r="E42" s="577"/>
      <c r="F42" s="577"/>
      <c r="G42" s="577"/>
      <c r="H42" s="578"/>
    </row>
    <row r="43" spans="2:8" x14ac:dyDescent="0.25">
      <c r="B43" s="193"/>
      <c r="C43" s="205" t="s">
        <v>7</v>
      </c>
      <c r="D43" s="264"/>
      <c r="E43" s="260">
        <f>SUM(E37:E42)</f>
        <v>0</v>
      </c>
      <c r="F43" s="260">
        <f>SUM(F37:F42)</f>
        <v>0</v>
      </c>
      <c r="G43" s="260">
        <f>SUM(G37:G42)</f>
        <v>0</v>
      </c>
      <c r="H43" s="314">
        <f>SUM(H37:H42)</f>
        <v>0</v>
      </c>
    </row>
    <row r="44" spans="2:8" x14ac:dyDescent="0.25">
      <c r="B44" s="193"/>
      <c r="C44" s="205"/>
      <c r="D44" s="264"/>
      <c r="E44" s="260"/>
      <c r="F44" s="260"/>
      <c r="G44" s="260"/>
      <c r="H44" s="314"/>
    </row>
    <row r="45" spans="2:8" ht="26.4" x14ac:dyDescent="0.25">
      <c r="B45" s="178">
        <v>5</v>
      </c>
      <c r="C45" s="195" t="s">
        <v>967</v>
      </c>
      <c r="D45" s="266"/>
      <c r="E45" s="260"/>
      <c r="F45" s="260"/>
      <c r="G45" s="260"/>
      <c r="H45" s="261"/>
    </row>
    <row r="46" spans="2:8" x14ac:dyDescent="0.25">
      <c r="B46" s="193"/>
      <c r="C46" s="196" t="s">
        <v>407</v>
      </c>
      <c r="D46" s="264"/>
      <c r="E46" s="577"/>
      <c r="F46" s="577"/>
      <c r="G46" s="577"/>
      <c r="H46" s="578"/>
    </row>
    <row r="47" spans="2:8" x14ac:dyDescent="0.25">
      <c r="B47" s="193"/>
      <c r="C47" s="196" t="s">
        <v>408</v>
      </c>
      <c r="D47" s="264"/>
      <c r="E47" s="577"/>
      <c r="F47" s="577"/>
      <c r="G47" s="577"/>
      <c r="H47" s="578"/>
    </row>
    <row r="48" spans="2:8" x14ac:dyDescent="0.25">
      <c r="B48" s="193"/>
      <c r="C48" s="196" t="s">
        <v>409</v>
      </c>
      <c r="D48" s="264"/>
      <c r="E48" s="577"/>
      <c r="F48" s="577"/>
      <c r="G48" s="577"/>
      <c r="H48" s="578"/>
    </row>
    <row r="49" spans="2:8" x14ac:dyDescent="0.25">
      <c r="B49" s="193"/>
      <c r="C49" s="196" t="s">
        <v>410</v>
      </c>
      <c r="D49" s="264"/>
      <c r="E49" s="577"/>
      <c r="F49" s="577"/>
      <c r="G49" s="577"/>
      <c r="H49" s="578"/>
    </row>
    <row r="50" spans="2:8" x14ac:dyDescent="0.25">
      <c r="B50" s="193"/>
      <c r="C50" s="196" t="s">
        <v>411</v>
      </c>
      <c r="D50" s="264"/>
      <c r="E50" s="577"/>
      <c r="F50" s="577"/>
      <c r="G50" s="577"/>
      <c r="H50" s="578"/>
    </row>
    <row r="51" spans="2:8" x14ac:dyDescent="0.25">
      <c r="B51" s="193"/>
      <c r="C51" s="196" t="s">
        <v>412</v>
      </c>
      <c r="D51" s="264"/>
      <c r="E51" s="577"/>
      <c r="F51" s="577"/>
      <c r="G51" s="577"/>
      <c r="H51" s="578"/>
    </row>
    <row r="52" spans="2:8" x14ac:dyDescent="0.25">
      <c r="B52" s="193"/>
      <c r="C52" s="205" t="s">
        <v>7</v>
      </c>
      <c r="D52" s="264"/>
      <c r="E52" s="260">
        <f>SUM(E46:E51)</f>
        <v>0</v>
      </c>
      <c r="F52" s="260">
        <f>SUM(F46:F51)</f>
        <v>0</v>
      </c>
      <c r="G52" s="260">
        <f>SUM(G46:G51)</f>
        <v>0</v>
      </c>
      <c r="H52" s="314">
        <f>SUM(H46:H51)</f>
        <v>0</v>
      </c>
    </row>
    <row r="53" spans="2:8" x14ac:dyDescent="0.25">
      <c r="B53" s="193"/>
      <c r="C53" s="205"/>
      <c r="D53" s="264"/>
      <c r="E53" s="260"/>
      <c r="F53" s="260"/>
      <c r="G53" s="260"/>
      <c r="H53" s="314"/>
    </row>
    <row r="54" spans="2:8" ht="79.2" x14ac:dyDescent="0.25">
      <c r="B54" s="906">
        <v>6</v>
      </c>
      <c r="C54" s="195" t="s">
        <v>933</v>
      </c>
      <c r="D54" s="264"/>
      <c r="E54" s="260"/>
      <c r="F54" s="260"/>
      <c r="G54" s="260"/>
      <c r="H54" s="314"/>
    </row>
    <row r="55" spans="2:8" x14ac:dyDescent="0.25">
      <c r="B55" s="193"/>
      <c r="C55" s="196" t="s">
        <v>407</v>
      </c>
      <c r="D55" s="264"/>
      <c r="E55" s="260"/>
      <c r="F55" s="260"/>
      <c r="G55" s="260"/>
      <c r="H55" s="314"/>
    </row>
    <row r="56" spans="2:8" x14ac:dyDescent="0.25">
      <c r="B56" s="193"/>
      <c r="C56" s="196" t="s">
        <v>408</v>
      </c>
      <c r="D56" s="264"/>
      <c r="E56" s="260"/>
      <c r="F56" s="260"/>
      <c r="G56" s="260"/>
      <c r="H56" s="314"/>
    </row>
    <row r="57" spans="2:8" x14ac:dyDescent="0.25">
      <c r="B57" s="193"/>
      <c r="C57" s="196" t="s">
        <v>409</v>
      </c>
      <c r="D57" s="264"/>
      <c r="E57" s="260"/>
      <c r="F57" s="260"/>
      <c r="G57" s="260"/>
      <c r="H57" s="314"/>
    </row>
    <row r="58" spans="2:8" x14ac:dyDescent="0.25">
      <c r="B58" s="193"/>
      <c r="C58" s="196" t="s">
        <v>410</v>
      </c>
      <c r="D58" s="264"/>
      <c r="E58" s="260"/>
      <c r="F58" s="260"/>
      <c r="G58" s="260"/>
      <c r="H58" s="314"/>
    </row>
    <row r="59" spans="2:8" x14ac:dyDescent="0.25">
      <c r="B59" s="193"/>
      <c r="C59" s="196" t="s">
        <v>411</v>
      </c>
      <c r="D59" s="264"/>
      <c r="E59" s="260"/>
      <c r="F59" s="260"/>
      <c r="G59" s="260"/>
      <c r="H59" s="314"/>
    </row>
    <row r="60" spans="2:8" x14ac:dyDescent="0.25">
      <c r="B60" s="193"/>
      <c r="C60" s="196" t="s">
        <v>412</v>
      </c>
      <c r="D60" s="264"/>
      <c r="E60" s="260"/>
      <c r="F60" s="260"/>
      <c r="G60" s="260"/>
      <c r="H60" s="314"/>
    </row>
    <row r="61" spans="2:8" x14ac:dyDescent="0.25">
      <c r="B61" s="193"/>
      <c r="C61" s="205" t="s">
        <v>7</v>
      </c>
      <c r="D61" s="260"/>
      <c r="E61" s="260">
        <f>SUM(E55:E60)</f>
        <v>0</v>
      </c>
      <c r="F61" s="260">
        <f>SUM(F55:F60)</f>
        <v>0</v>
      </c>
      <c r="G61" s="260">
        <f>SUM(G55:G60)</f>
        <v>0</v>
      </c>
      <c r="H61" s="314">
        <f>SUM(H55:H60)</f>
        <v>0</v>
      </c>
    </row>
    <row r="62" spans="2:8" x14ac:dyDescent="0.25">
      <c r="B62" s="907"/>
      <c r="C62" s="908"/>
      <c r="D62" s="909"/>
      <c r="E62" s="909"/>
      <c r="F62" s="909"/>
      <c r="G62" s="909"/>
      <c r="H62" s="910"/>
    </row>
    <row r="63" spans="2:8" ht="13.8" thickBot="1" x14ac:dyDescent="0.3">
      <c r="B63" s="166"/>
      <c r="C63" s="194" t="s">
        <v>480</v>
      </c>
      <c r="D63" s="267"/>
      <c r="E63" s="268">
        <f>E17+E25+E34+E43+E52+E61</f>
        <v>0</v>
      </c>
      <c r="F63" s="268">
        <f>F17+F25+F34+F43+F52+F61</f>
        <v>0</v>
      </c>
      <c r="G63" s="268">
        <f>G17+G25+G34+G43+G52+G61</f>
        <v>0</v>
      </c>
      <c r="H63" s="315">
        <f>H17+H25+H34+H43+H52+H61</f>
        <v>0</v>
      </c>
    </row>
    <row r="64" spans="2:8" x14ac:dyDescent="0.25">
      <c r="B64" s="197"/>
      <c r="C64" s="199"/>
      <c r="D64" s="199"/>
      <c r="E64" s="198"/>
      <c r="F64" s="198"/>
      <c r="G64" s="198"/>
      <c r="H64" s="198"/>
    </row>
    <row r="65" spans="2:8" x14ac:dyDescent="0.25">
      <c r="B65" s="197"/>
      <c r="C65" s="72" t="s">
        <v>402</v>
      </c>
      <c r="D65" s="199"/>
      <c r="E65" s="198"/>
      <c r="F65" s="198"/>
      <c r="G65" s="198"/>
      <c r="H65" s="198"/>
    </row>
    <row r="66" spans="2:8" x14ac:dyDescent="0.25">
      <c r="B66" s="197"/>
      <c r="C66" s="40" t="s">
        <v>623</v>
      </c>
      <c r="D66" s="199"/>
      <c r="E66" s="198"/>
      <c r="F66" s="198"/>
      <c r="G66" s="198"/>
      <c r="H66" s="198"/>
    </row>
    <row r="67" spans="2:8" x14ac:dyDescent="0.25">
      <c r="B67" s="197"/>
      <c r="D67" s="199"/>
      <c r="E67" s="198"/>
      <c r="F67" s="198"/>
      <c r="G67" s="198"/>
      <c r="H67" s="198"/>
    </row>
    <row r="68" spans="2:8" x14ac:dyDescent="0.25">
      <c r="B68" s="197"/>
      <c r="C68" s="251" t="s">
        <v>500</v>
      </c>
      <c r="D68" s="253" t="s">
        <v>493</v>
      </c>
      <c r="E68" s="253" t="s">
        <v>498</v>
      </c>
      <c r="F68" s="253" t="s">
        <v>494</v>
      </c>
      <c r="G68" s="253" t="s">
        <v>495</v>
      </c>
      <c r="H68" s="198"/>
    </row>
    <row r="69" spans="2:8" ht="118.8" x14ac:dyDescent="0.25">
      <c r="B69" s="197">
        <v>1</v>
      </c>
      <c r="C69" s="250" t="s">
        <v>615</v>
      </c>
      <c r="D69" s="333">
        <f>'Market Consistent Balance Sheet'!D18</f>
        <v>0</v>
      </c>
      <c r="E69" s="333">
        <f>'Market Consistent Balance Sheet'!E18</f>
        <v>0</v>
      </c>
      <c r="F69" s="686">
        <f>'Market Consistent Balance Sheet'!K18</f>
        <v>0</v>
      </c>
      <c r="G69" s="686">
        <f>'Market Consistent Balance Sheet'!M18</f>
        <v>0</v>
      </c>
      <c r="H69" s="198"/>
    </row>
    <row r="70" spans="2:8" ht="39.6" x14ac:dyDescent="0.25">
      <c r="B70" s="197">
        <v>2</v>
      </c>
      <c r="C70" s="250" t="s">
        <v>616</v>
      </c>
      <c r="D70" s="333">
        <f>'Market Consistent Balance Sheet'!D22</f>
        <v>0</v>
      </c>
      <c r="E70" s="333">
        <f>'Market Consistent Balance Sheet'!E22</f>
        <v>0</v>
      </c>
      <c r="F70" s="686">
        <f>'Market Consistent Balance Sheet'!K22</f>
        <v>0</v>
      </c>
      <c r="G70" s="686">
        <f>'Market Consistent Balance Sheet'!M22</f>
        <v>0</v>
      </c>
      <c r="H70" s="198"/>
    </row>
    <row r="71" spans="2:8" ht="52.8" x14ac:dyDescent="0.25">
      <c r="B71" s="197">
        <v>3</v>
      </c>
      <c r="C71" s="250" t="s">
        <v>617</v>
      </c>
      <c r="D71" s="333">
        <f>'Market Consistent Balance Sheet'!D26</f>
        <v>0</v>
      </c>
      <c r="E71" s="333">
        <f>'Market Consistent Balance Sheet'!E26</f>
        <v>0</v>
      </c>
      <c r="F71" s="686">
        <f>'Market Consistent Balance Sheet'!K26</f>
        <v>0</v>
      </c>
      <c r="G71" s="686">
        <f>'Market Consistent Balance Sheet'!M26</f>
        <v>0</v>
      </c>
      <c r="H71" s="198"/>
    </row>
    <row r="72" spans="2:8" ht="105.6" x14ac:dyDescent="0.25">
      <c r="B72" s="197">
        <v>4</v>
      </c>
      <c r="C72" s="250" t="s">
        <v>618</v>
      </c>
      <c r="D72" s="333">
        <f>'Market Consistent Balance Sheet'!D30</f>
        <v>0</v>
      </c>
      <c r="E72" s="333">
        <f>'Market Consistent Balance Sheet'!E30</f>
        <v>0</v>
      </c>
      <c r="F72" s="686">
        <f>'Market Consistent Balance Sheet'!K30</f>
        <v>0</v>
      </c>
      <c r="G72" s="686">
        <f>'Market Consistent Balance Sheet'!M30</f>
        <v>0</v>
      </c>
      <c r="H72" s="198"/>
    </row>
    <row r="73" spans="2:8" ht="26.4" x14ac:dyDescent="0.25">
      <c r="B73" s="197">
        <v>5</v>
      </c>
      <c r="C73" s="250" t="s">
        <v>967</v>
      </c>
      <c r="D73" s="333">
        <f>'Market Consistent Balance Sheet'!D36</f>
        <v>0</v>
      </c>
      <c r="E73" s="333">
        <f>'Market Consistent Balance Sheet'!E36</f>
        <v>0</v>
      </c>
      <c r="F73" s="685">
        <f>'Market Consistent Balance Sheet'!K36</f>
        <v>0</v>
      </c>
      <c r="G73" s="685">
        <f>'Market Consistent Balance Sheet'!M36</f>
        <v>0</v>
      </c>
      <c r="H73" s="198"/>
    </row>
    <row r="74" spans="2:8" ht="79.2" x14ac:dyDescent="0.25">
      <c r="B74" s="197">
        <v>6</v>
      </c>
      <c r="C74" s="250" t="s">
        <v>933</v>
      </c>
      <c r="D74" s="333">
        <f>'Market Consistent Balance Sheet'!D42</f>
        <v>0</v>
      </c>
      <c r="E74" s="333">
        <f>'Market Consistent Balance Sheet'!E42</f>
        <v>0</v>
      </c>
      <c r="F74" s="685">
        <f>'Market Consistent Balance Sheet'!K42</f>
        <v>0</v>
      </c>
      <c r="G74" s="685">
        <f>'Market Consistent Balance Sheet'!M42</f>
        <v>0</v>
      </c>
      <c r="H74" s="198"/>
    </row>
    <row r="75" spans="2:8" x14ac:dyDescent="0.25">
      <c r="B75" s="197"/>
      <c r="C75" s="250"/>
      <c r="D75" s="335"/>
      <c r="E75" s="334"/>
      <c r="F75" s="334"/>
      <c r="G75" s="334"/>
      <c r="H75" s="198"/>
    </row>
    <row r="76" spans="2:8" x14ac:dyDescent="0.25">
      <c r="B76" s="197"/>
      <c r="C76" s="250" t="s">
        <v>43</v>
      </c>
      <c r="D76" s="335"/>
      <c r="E76" s="334"/>
      <c r="F76" s="334"/>
      <c r="G76" s="334"/>
      <c r="H76" s="198"/>
    </row>
    <row r="77" spans="2:8" x14ac:dyDescent="0.25">
      <c r="B77" s="197"/>
      <c r="C77" s="250"/>
      <c r="D77" s="335">
        <f>D69-F17</f>
        <v>0</v>
      </c>
      <c r="E77" s="335">
        <f>E69-E17</f>
        <v>0</v>
      </c>
      <c r="F77" s="335">
        <f>F69-G17</f>
        <v>0</v>
      </c>
      <c r="G77" s="335">
        <f>G69-H17</f>
        <v>0</v>
      </c>
      <c r="H77" s="198"/>
    </row>
    <row r="78" spans="2:8" x14ac:dyDescent="0.25">
      <c r="B78" s="197"/>
      <c r="C78" s="250"/>
      <c r="D78" s="252">
        <f>D70-F25</f>
        <v>0</v>
      </c>
      <c r="E78" s="252">
        <f>E70-E25</f>
        <v>0</v>
      </c>
      <c r="F78" s="252">
        <f>F70-G25</f>
        <v>0</v>
      </c>
      <c r="G78" s="252">
        <f>G70-H25</f>
        <v>0</v>
      </c>
      <c r="H78" s="198"/>
    </row>
    <row r="79" spans="2:8" x14ac:dyDescent="0.25">
      <c r="B79" s="197"/>
      <c r="C79" s="250"/>
      <c r="D79" s="252">
        <f>D71-F34</f>
        <v>0</v>
      </c>
      <c r="E79" s="252">
        <f>E71-E34</f>
        <v>0</v>
      </c>
      <c r="F79" s="252">
        <f>F71-G34</f>
        <v>0</v>
      </c>
      <c r="G79" s="252">
        <f>G71-H34</f>
        <v>0</v>
      </c>
      <c r="H79" s="198"/>
    </row>
    <row r="80" spans="2:8" x14ac:dyDescent="0.25">
      <c r="B80" s="197"/>
      <c r="C80" s="250"/>
      <c r="D80" s="252">
        <f>D72-F43</f>
        <v>0</v>
      </c>
      <c r="E80" s="252">
        <f>E72-E43</f>
        <v>0</v>
      </c>
      <c r="F80" s="252">
        <f>F72-G43</f>
        <v>0</v>
      </c>
      <c r="G80" s="252">
        <f>G72-H43</f>
        <v>0</v>
      </c>
      <c r="H80" s="198"/>
    </row>
    <row r="81" spans="2:8" x14ac:dyDescent="0.25">
      <c r="B81" s="197"/>
      <c r="C81" s="250"/>
      <c r="D81" s="252">
        <f>D73-F52</f>
        <v>0</v>
      </c>
      <c r="E81" s="252">
        <f>E73-E52</f>
        <v>0</v>
      </c>
      <c r="F81" s="252">
        <f>F73-G52</f>
        <v>0</v>
      </c>
      <c r="G81" s="252">
        <f>G73-H52</f>
        <v>0</v>
      </c>
      <c r="H81" s="198"/>
    </row>
    <row r="82" spans="2:8" x14ac:dyDescent="0.25">
      <c r="B82" s="197"/>
      <c r="C82" s="250"/>
      <c r="D82" s="252">
        <f>D74-F61</f>
        <v>0</v>
      </c>
      <c r="E82" s="252">
        <f>E74-E61</f>
        <v>0</v>
      </c>
      <c r="F82" s="252">
        <f>F74-G61</f>
        <v>0</v>
      </c>
      <c r="G82" s="252">
        <f>G74-H61</f>
        <v>0</v>
      </c>
      <c r="H82" s="198"/>
    </row>
    <row r="83" spans="2:8" x14ac:dyDescent="0.25">
      <c r="B83" s="197"/>
      <c r="C83" s="249"/>
      <c r="D83" s="199"/>
      <c r="E83" s="198"/>
      <c r="F83" s="198"/>
      <c r="G83" s="198"/>
      <c r="H83" s="198"/>
    </row>
    <row r="84" spans="2:8" x14ac:dyDescent="0.25">
      <c r="B84" s="197"/>
      <c r="C84" s="249"/>
      <c r="D84" s="199"/>
      <c r="E84" s="198"/>
      <c r="F84" s="198"/>
      <c r="G84" s="198"/>
      <c r="H84" s="198"/>
    </row>
    <row r="85" spans="2:8" x14ac:dyDescent="0.25">
      <c r="B85" s="197"/>
      <c r="C85" s="249"/>
      <c r="D85" s="199"/>
      <c r="E85" s="198"/>
      <c r="F85" s="198"/>
      <c r="G85" s="198"/>
      <c r="H85" s="198"/>
    </row>
    <row r="86" spans="2:8" x14ac:dyDescent="0.25">
      <c r="B86" s="197"/>
      <c r="C86" s="199"/>
      <c r="D86" s="199"/>
      <c r="E86" s="198"/>
      <c r="F86" s="198"/>
      <c r="G86" s="198"/>
      <c r="H86" s="198"/>
    </row>
    <row r="87" spans="2:8" x14ac:dyDescent="0.25">
      <c r="B87" s="197"/>
      <c r="C87" s="199"/>
      <c r="D87" s="199"/>
      <c r="E87" s="198"/>
      <c r="F87" s="198"/>
      <c r="G87" s="198"/>
      <c r="H87" s="198"/>
    </row>
    <row r="88" spans="2:8" x14ac:dyDescent="0.25">
      <c r="B88" s="197"/>
      <c r="C88" s="199"/>
      <c r="D88" s="199"/>
      <c r="E88" s="198"/>
      <c r="F88" s="198"/>
      <c r="G88" s="198"/>
      <c r="H88" s="198"/>
    </row>
    <row r="89" spans="2:8" x14ac:dyDescent="0.25">
      <c r="B89" s="197"/>
      <c r="C89" s="199"/>
      <c r="D89" s="199"/>
      <c r="E89" s="198"/>
      <c r="F89" s="198"/>
      <c r="G89" s="198"/>
      <c r="H89" s="198"/>
    </row>
    <row r="90" spans="2:8" x14ac:dyDescent="0.25">
      <c r="B90" s="197"/>
      <c r="C90" s="199"/>
      <c r="D90" s="199"/>
      <c r="E90" s="198"/>
      <c r="F90" s="198"/>
      <c r="G90" s="198"/>
      <c r="H90" s="198"/>
    </row>
    <row r="91" spans="2:8" x14ac:dyDescent="0.25">
      <c r="B91" s="197"/>
      <c r="C91" s="199"/>
      <c r="D91" s="199"/>
      <c r="E91" s="198"/>
      <c r="F91" s="198"/>
      <c r="G91" s="198"/>
      <c r="H91" s="198"/>
    </row>
    <row r="92" spans="2:8" x14ac:dyDescent="0.25">
      <c r="B92" s="197"/>
      <c r="C92" s="199"/>
      <c r="D92" s="199"/>
      <c r="E92" s="198"/>
      <c r="F92" s="198"/>
      <c r="G92" s="198"/>
      <c r="H92" s="198"/>
    </row>
    <row r="93" spans="2:8" x14ac:dyDescent="0.25">
      <c r="B93" s="197"/>
      <c r="C93" s="199"/>
      <c r="D93" s="199"/>
      <c r="E93" s="198"/>
      <c r="F93" s="198"/>
      <c r="G93" s="198"/>
      <c r="H93" s="198"/>
    </row>
    <row r="94" spans="2:8" x14ac:dyDescent="0.25">
      <c r="B94" s="197"/>
      <c r="C94" s="199"/>
      <c r="D94" s="199"/>
      <c r="E94" s="198"/>
      <c r="F94" s="198"/>
      <c r="G94" s="198"/>
      <c r="H94" s="198"/>
    </row>
    <row r="95" spans="2:8" x14ac:dyDescent="0.25">
      <c r="B95" s="197"/>
      <c r="C95" s="199"/>
      <c r="D95" s="199"/>
      <c r="E95" s="198"/>
      <c r="F95" s="198"/>
      <c r="G95" s="198"/>
      <c r="H95" s="198"/>
    </row>
    <row r="96" spans="2:8" x14ac:dyDescent="0.25">
      <c r="B96" s="197"/>
      <c r="C96" s="199"/>
      <c r="D96" s="199"/>
      <c r="E96" s="198"/>
      <c r="F96" s="198"/>
      <c r="G96" s="198"/>
      <c r="H96" s="198"/>
    </row>
    <row r="97" spans="2:8" x14ac:dyDescent="0.25">
      <c r="B97" s="197"/>
      <c r="C97" s="199"/>
      <c r="D97" s="199"/>
      <c r="E97" s="198"/>
      <c r="F97" s="198"/>
      <c r="G97" s="198"/>
      <c r="H97" s="198"/>
    </row>
    <row r="98" spans="2:8" x14ac:dyDescent="0.25">
      <c r="B98" s="197"/>
      <c r="C98" s="199"/>
      <c r="D98" s="199"/>
      <c r="E98" s="198"/>
      <c r="F98" s="198"/>
      <c r="G98" s="198"/>
      <c r="H98" s="198"/>
    </row>
    <row r="99" spans="2:8" x14ac:dyDescent="0.25">
      <c r="B99" s="197"/>
      <c r="C99" s="199"/>
      <c r="D99" s="199"/>
      <c r="E99" s="198"/>
      <c r="F99" s="198"/>
      <c r="G99" s="198"/>
      <c r="H99" s="198"/>
    </row>
    <row r="100" spans="2:8" x14ac:dyDescent="0.25">
      <c r="B100" s="197"/>
      <c r="C100" s="199"/>
      <c r="D100" s="199"/>
      <c r="E100" s="198"/>
      <c r="F100" s="198"/>
      <c r="G100" s="198"/>
      <c r="H100" s="198"/>
    </row>
  </sheetData>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4b13a50-29f6-4641-a509-719dcdfd6be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CFC46E09422143927FC61844892B86" ma:contentTypeVersion="18" ma:contentTypeDescription="Create a new document." ma:contentTypeScope="" ma:versionID="3a9e65914d61e1e6c43e9741a39283b5">
  <xsd:schema xmlns:xsd="http://www.w3.org/2001/XMLSchema" xmlns:xs="http://www.w3.org/2001/XMLSchema" xmlns:p="http://schemas.microsoft.com/office/2006/metadata/properties" xmlns:ns3="506513cb-6710-443c-bec9-ee4f420b7db5" xmlns:ns4="d4b13a50-29f6-4641-a509-719dcdfd6be2" targetNamespace="http://schemas.microsoft.com/office/2006/metadata/properties" ma:root="true" ma:fieldsID="82ef33f270243f3ba924b04ed584eba6" ns3:_="" ns4:_="">
    <xsd:import namespace="506513cb-6710-443c-bec9-ee4f420b7db5"/>
    <xsd:import namespace="d4b13a50-29f6-4641-a509-719dcdfd6be2"/>
    <xsd:element name="properties">
      <xsd:complexType>
        <xsd:sequence>
          <xsd:element name="documentManagement">
            <xsd:complexType>
              <xsd:all>
                <xsd:element ref="ns3:SharedWithDetails" minOccurs="0"/>
                <xsd:element ref="ns3:SharedWithUser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_activity" minOccurs="0"/>
                <xsd:element ref="ns4:MediaServiceObjectDetectorVersions" minOccurs="0"/>
                <xsd:element ref="ns4:MediaServiceLocation"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6513cb-6710-443c-bec9-ee4f420b7db5" elementFormDefault="qualified">
    <xsd:import namespace="http://schemas.microsoft.com/office/2006/documentManagement/types"/>
    <xsd:import namespace="http://schemas.microsoft.com/office/infopath/2007/PartnerControls"/>
    <xsd:element name="SharedWithDetails" ma:index="8" nillable="true" ma:displayName="Shared With Details" ma:internalName="SharedWithDetails" ma:readOnly="true">
      <xsd:simpleType>
        <xsd:restriction base="dms:Note">
          <xsd:maxLength value="255"/>
        </xsd:restriction>
      </xsd:simpleType>
    </xsd:element>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b13a50-29f6-4641-a509-719dcdfd6b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DE275D-8B42-4CBB-BAF3-3CFA6FD5D71F}">
  <ds:schemaRefs>
    <ds:schemaRef ds:uri="http://schemas.microsoft.com/office/infopath/2007/PartnerControls"/>
    <ds:schemaRef ds:uri="http://purl.org/dc/elements/1.1/"/>
    <ds:schemaRef ds:uri="http://schemas.microsoft.com/office/2006/metadata/properties"/>
    <ds:schemaRef ds:uri="http://purl.org/dc/terms/"/>
    <ds:schemaRef ds:uri="506513cb-6710-443c-bec9-ee4f420b7db5"/>
    <ds:schemaRef ds:uri="http://schemas.openxmlformats.org/package/2006/metadata/core-properties"/>
    <ds:schemaRef ds:uri="http://schemas.microsoft.com/office/2006/documentManagement/types"/>
    <ds:schemaRef ds:uri="http://www.w3.org/XML/1998/namespace"/>
    <ds:schemaRef ds:uri="d4b13a50-29f6-4641-a509-719dcdfd6be2"/>
    <ds:schemaRef ds:uri="http://purl.org/dc/dcmitype/"/>
  </ds:schemaRefs>
</ds:datastoreItem>
</file>

<file path=customXml/itemProps2.xml><?xml version="1.0" encoding="utf-8"?>
<ds:datastoreItem xmlns:ds="http://schemas.openxmlformats.org/officeDocument/2006/customXml" ds:itemID="{28E3284F-0994-4710-A47D-28D9028D1E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6513cb-6710-443c-bec9-ee4f420b7db5"/>
    <ds:schemaRef ds:uri="d4b13a50-29f6-4641-a509-719dcdfd6b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7D4BD0-074A-4D1F-92F3-EDB125B85F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49</vt:i4>
      </vt:variant>
    </vt:vector>
  </HeadingPairs>
  <TitlesOfParts>
    <vt:vector size="49" baseType="lpstr">
      <vt:lpstr>ReadMe</vt:lpstr>
      <vt:lpstr>Intro</vt:lpstr>
      <vt:lpstr>Input</vt:lpstr>
      <vt:lpstr>Additional_Information</vt:lpstr>
      <vt:lpstr>Market Consistent Balance Sheet</vt:lpstr>
      <vt:lpstr>Note 1 Government Securities</vt:lpstr>
      <vt:lpstr>Note 2 Debt securities</vt:lpstr>
      <vt:lpstr>Note 3 Ordinary shares</vt:lpstr>
      <vt:lpstr>Note 4 Corporate Debts</vt:lpstr>
      <vt:lpstr>Note 5 Deposits</vt:lpstr>
      <vt:lpstr>Note 6 Freehold - Occupied</vt:lpstr>
      <vt:lpstr>Note 7 Free Hold - Investment</vt:lpstr>
      <vt:lpstr>Note 8 Inv - Related parties</vt:lpstr>
      <vt:lpstr>Note 9 Unlis Shar &amp; Co deb inv</vt:lpstr>
      <vt:lpstr>Note 10 Unrated Corporate Debt </vt:lpstr>
      <vt:lpstr>Note 11 Unit Trust and MF</vt:lpstr>
      <vt:lpstr>Note 12 Gold</vt:lpstr>
      <vt:lpstr>Note 13 Morgage loan</vt:lpstr>
      <vt:lpstr>Note 14 Leasehold Property</vt:lpstr>
      <vt:lpstr>Note15 Other inadmissible asset</vt:lpstr>
      <vt:lpstr>Note 16 Inadmissible Prop,Plant</vt:lpstr>
      <vt:lpstr>Note 17 Inadmissible L&amp;A</vt:lpstr>
      <vt:lpstr>Note 18 Inadmissible shares</vt:lpstr>
      <vt:lpstr>Note 19 Inadmissible Inv Rel</vt:lpstr>
      <vt:lpstr>Table 1A Unit Trusts</vt:lpstr>
      <vt:lpstr>Table 2A - Liability Breakdown</vt:lpstr>
      <vt:lpstr>Table 2B - Reinsurance</vt:lpstr>
      <vt:lpstr>Table 2C - Reinsurance Details</vt:lpstr>
      <vt:lpstr>Table 2D - Coinsurance</vt:lpstr>
      <vt:lpstr>Table 2E - Coinsurance Detail</vt:lpstr>
      <vt:lpstr>Table 4 - Asset Cashflows</vt:lpstr>
      <vt:lpstr>Table 5 - Liability Cashflows</vt:lpstr>
      <vt:lpstr>Ins Claims </vt:lpstr>
      <vt:lpstr>ZC Curve</vt:lpstr>
      <vt:lpstr>GI-TR </vt:lpstr>
      <vt:lpstr>I Solvency</vt:lpstr>
      <vt:lpstr>II TAC</vt:lpstr>
      <vt:lpstr>III RCR</vt:lpstr>
      <vt:lpstr>1 Credit Risk</vt:lpstr>
      <vt:lpstr>2 Concentration Risk</vt:lpstr>
      <vt:lpstr>3 Market Risk</vt:lpstr>
      <vt:lpstr>3.1 Asset Shocks</vt:lpstr>
      <vt:lpstr>3.2 Liability Shocks</vt:lpstr>
      <vt:lpstr>4 Reinsurance&amp;Coinsurance Risk</vt:lpstr>
      <vt:lpstr>5 Liability Risk Charge</vt:lpstr>
      <vt:lpstr>6 Operational Risk</vt:lpstr>
      <vt:lpstr>7 Catastrophe Risk</vt:lpstr>
      <vt:lpstr>Comments</vt:lpstr>
      <vt:lpstr>Summary</vt:lpstr>
    </vt:vector>
  </TitlesOfParts>
  <Company>Deloitte Touche Tohmatsu Services,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IBSL</dc:creator>
  <cp:lastModifiedBy>Akhil Jain</cp:lastModifiedBy>
  <cp:lastPrinted>2017-03-14T10:24:47Z</cp:lastPrinted>
  <dcterms:created xsi:type="dcterms:W3CDTF">2009-12-17T06:46:55Z</dcterms:created>
  <dcterms:modified xsi:type="dcterms:W3CDTF">2025-09-16T10:05:10Z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0x0101003FCFC46E09422143927FC61844892B86</vt:lpwstr>
  </property>
  <property fmtid="{D5CDD505-2E9C-101B-9397-08002B2CF9AE}" pid="3" name="MSIP_Label_d347b247-e90e-43a3-9d7b-004f14ae6873_Enabled">
    <vt:lpwstr>true</vt:lpwstr>
  </property>
  <property fmtid="{D5CDD505-2E9C-101B-9397-08002B2CF9AE}" pid="4" name="MSIP_Label_d347b247-e90e-43a3-9d7b-004f14ae6873_SetDate">
    <vt:lpwstr>2025-09-02T11:04:04Z</vt:lpwstr>
  </property>
  <property fmtid="{D5CDD505-2E9C-101B-9397-08002B2CF9AE}" pid="5" name="MSIP_Label_d347b247-e90e-43a3-9d7b-004f14ae6873_Method">
    <vt:lpwstr>Standard</vt:lpwstr>
  </property>
  <property fmtid="{D5CDD505-2E9C-101B-9397-08002B2CF9AE}" pid="6" name="MSIP_Label_d347b247-e90e-43a3-9d7b-004f14ae6873_Name">
    <vt:lpwstr>d347b247-e90e-43a3-9d7b-004f14ae6873</vt:lpwstr>
  </property>
  <property fmtid="{D5CDD505-2E9C-101B-9397-08002B2CF9AE}" pid="7" name="MSIP_Label_d347b247-e90e-43a3-9d7b-004f14ae6873_SiteId">
    <vt:lpwstr>76e3921f-489b-4b7e-9547-9ea297add9b5</vt:lpwstr>
  </property>
  <property fmtid="{D5CDD505-2E9C-101B-9397-08002B2CF9AE}" pid="8" name="MSIP_Label_d347b247-e90e-43a3-9d7b-004f14ae6873_ActionId">
    <vt:lpwstr>3c3b093c-e24e-49e9-bb04-d0e5d91dbc70</vt:lpwstr>
  </property>
  <property fmtid="{D5CDD505-2E9C-101B-9397-08002B2CF9AE}" pid="9" name="MSIP_Label_d347b247-e90e-43a3-9d7b-004f14ae6873_ContentBits">
    <vt:lpwstr>0</vt:lpwstr>
  </property>
  <property fmtid="{D5CDD505-2E9C-101B-9397-08002B2CF9AE}" pid="10" name="MSIP_Label_d347b247-e90e-43a3-9d7b-004f14ae6873_Tag">
    <vt:lpwstr>10, 3, 0, 1</vt:lpwstr>
  </property>
</Properties>
</file>